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ociální zařízení 1.NP" sheetId="2" r:id="rId2"/>
    <sheet name="02 - Sociální zařízení 2.NP"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Sociální zařízení 1.NP'!$C$97:$K$343</definedName>
    <definedName name="_xlnm.Print_Area" localSheetId="1">'01 - Sociální zařízení 1.NP'!$C$4:$J$39,'01 - Sociální zařízení 1.NP'!$C$45:$J$79,'01 - Sociální zařízení 1.NP'!$C$85:$K$343</definedName>
    <definedName name="_xlnm.Print_Titles" localSheetId="1">'01 - Sociální zařízení 1.NP'!$97:$97</definedName>
    <definedName name="_xlnm._FilterDatabase" localSheetId="2" hidden="1">'02 - Sociální zařízení 2.NP'!$C$97:$K$345</definedName>
    <definedName name="_xlnm.Print_Area" localSheetId="2">'02 - Sociální zařízení 2.NP'!$C$4:$J$39,'02 - Sociální zařízení 2.NP'!$C$45:$J$79,'02 - Sociální zařízení 2.NP'!$C$85:$K$345</definedName>
    <definedName name="_xlnm.Print_Titles" localSheetId="2">'02 - Sociální zařízení 2.NP'!$97:$97</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J37"/>
  <c r="J36"/>
  <c i="1" r="AY56"/>
  <c i="3" r="J35"/>
  <c i="1" r="AX56"/>
  <c i="3" r="BI345"/>
  <c r="BH345"/>
  <c r="BG345"/>
  <c r="BF345"/>
  <c r="T345"/>
  <c r="T344"/>
  <c r="T343"/>
  <c r="R345"/>
  <c r="R344"/>
  <c r="R343"/>
  <c r="P345"/>
  <c r="P344"/>
  <c r="P343"/>
  <c r="BI342"/>
  <c r="BH342"/>
  <c r="BG342"/>
  <c r="BF342"/>
  <c r="T342"/>
  <c r="R342"/>
  <c r="P342"/>
  <c r="BI341"/>
  <c r="BH341"/>
  <c r="BG341"/>
  <c r="BF341"/>
  <c r="T341"/>
  <c r="R341"/>
  <c r="P341"/>
  <c r="BI340"/>
  <c r="BH340"/>
  <c r="BG340"/>
  <c r="BF340"/>
  <c r="T340"/>
  <c r="R340"/>
  <c r="P340"/>
  <c r="BI338"/>
  <c r="BH338"/>
  <c r="BG338"/>
  <c r="BF338"/>
  <c r="T338"/>
  <c r="R338"/>
  <c r="P338"/>
  <c r="BI336"/>
  <c r="BH336"/>
  <c r="BG336"/>
  <c r="BF336"/>
  <c r="T336"/>
  <c r="R336"/>
  <c r="P336"/>
  <c r="BI335"/>
  <c r="BH335"/>
  <c r="BG335"/>
  <c r="BF335"/>
  <c r="T335"/>
  <c r="R335"/>
  <c r="P335"/>
  <c r="BI333"/>
  <c r="BH333"/>
  <c r="BG333"/>
  <c r="BF333"/>
  <c r="T333"/>
  <c r="R333"/>
  <c r="P333"/>
  <c r="BI330"/>
  <c r="BH330"/>
  <c r="BG330"/>
  <c r="BF330"/>
  <c r="T330"/>
  <c r="R330"/>
  <c r="P330"/>
  <c r="BI328"/>
  <c r="BH328"/>
  <c r="BG328"/>
  <c r="BF328"/>
  <c r="T328"/>
  <c r="R328"/>
  <c r="P328"/>
  <c r="BI325"/>
  <c r="BH325"/>
  <c r="BG325"/>
  <c r="BF325"/>
  <c r="T325"/>
  <c r="R325"/>
  <c r="P325"/>
  <c r="BI323"/>
  <c r="BH323"/>
  <c r="BG323"/>
  <c r="BF323"/>
  <c r="T323"/>
  <c r="R323"/>
  <c r="P323"/>
  <c r="BI321"/>
  <c r="BH321"/>
  <c r="BG321"/>
  <c r="BF321"/>
  <c r="T321"/>
  <c r="R321"/>
  <c r="P321"/>
  <c r="BI320"/>
  <c r="BH320"/>
  <c r="BG320"/>
  <c r="BF320"/>
  <c r="T320"/>
  <c r="R320"/>
  <c r="P320"/>
  <c r="BI318"/>
  <c r="BH318"/>
  <c r="BG318"/>
  <c r="BF318"/>
  <c r="T318"/>
  <c r="R318"/>
  <c r="P318"/>
  <c r="BI315"/>
  <c r="BH315"/>
  <c r="BG315"/>
  <c r="BF315"/>
  <c r="T315"/>
  <c r="R315"/>
  <c r="P315"/>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9"/>
  <c r="BH299"/>
  <c r="BG299"/>
  <c r="BF299"/>
  <c r="T299"/>
  <c r="R299"/>
  <c r="P299"/>
  <c r="BI296"/>
  <c r="BH296"/>
  <c r="BG296"/>
  <c r="BF296"/>
  <c r="T296"/>
  <c r="R296"/>
  <c r="P296"/>
  <c r="BI293"/>
  <c r="BH293"/>
  <c r="BG293"/>
  <c r="BF293"/>
  <c r="T293"/>
  <c r="R293"/>
  <c r="P293"/>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5"/>
  <c r="BH275"/>
  <c r="BG275"/>
  <c r="BF275"/>
  <c r="T275"/>
  <c r="T274"/>
  <c r="R275"/>
  <c r="R274"/>
  <c r="P275"/>
  <c r="P274"/>
  <c r="BI273"/>
  <c r="BH273"/>
  <c r="BG273"/>
  <c r="BF273"/>
  <c r="T273"/>
  <c r="T272"/>
  <c r="R273"/>
  <c r="R272"/>
  <c r="P273"/>
  <c r="P272"/>
  <c r="BI270"/>
  <c r="BH270"/>
  <c r="BG270"/>
  <c r="BF270"/>
  <c r="T270"/>
  <c r="R270"/>
  <c r="P270"/>
  <c r="BI268"/>
  <c r="BH268"/>
  <c r="BG268"/>
  <c r="BF268"/>
  <c r="T268"/>
  <c r="R268"/>
  <c r="P268"/>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6"/>
  <c r="BH246"/>
  <c r="BG246"/>
  <c r="BF246"/>
  <c r="T246"/>
  <c r="R246"/>
  <c r="P246"/>
  <c r="BI244"/>
  <c r="BH244"/>
  <c r="BG244"/>
  <c r="BF244"/>
  <c r="T244"/>
  <c r="R244"/>
  <c r="P244"/>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6"/>
  <c r="BH226"/>
  <c r="BG226"/>
  <c r="BF226"/>
  <c r="T226"/>
  <c r="R226"/>
  <c r="P226"/>
  <c r="BI223"/>
  <c r="BH223"/>
  <c r="BG223"/>
  <c r="BF223"/>
  <c r="T223"/>
  <c r="R223"/>
  <c r="P223"/>
  <c r="BI222"/>
  <c r="BH222"/>
  <c r="BG222"/>
  <c r="BF222"/>
  <c r="T222"/>
  <c r="R222"/>
  <c r="P222"/>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1"/>
  <c r="BH211"/>
  <c r="BG211"/>
  <c r="BF211"/>
  <c r="T211"/>
  <c r="R211"/>
  <c r="P211"/>
  <c r="BI207"/>
  <c r="BH207"/>
  <c r="BG207"/>
  <c r="BF207"/>
  <c r="T207"/>
  <c r="R207"/>
  <c r="P207"/>
  <c r="BI205"/>
  <c r="BH205"/>
  <c r="BG205"/>
  <c r="BF205"/>
  <c r="T205"/>
  <c r="R205"/>
  <c r="P205"/>
  <c r="BI202"/>
  <c r="BH202"/>
  <c r="BG202"/>
  <c r="BF202"/>
  <c r="T202"/>
  <c r="R202"/>
  <c r="P202"/>
  <c r="BI199"/>
  <c r="BH199"/>
  <c r="BG199"/>
  <c r="BF199"/>
  <c r="T199"/>
  <c r="R199"/>
  <c r="P199"/>
  <c r="BI197"/>
  <c r="BH197"/>
  <c r="BG197"/>
  <c r="BF197"/>
  <c r="T197"/>
  <c r="R197"/>
  <c r="P197"/>
  <c r="BI195"/>
  <c r="BH195"/>
  <c r="BG195"/>
  <c r="BF195"/>
  <c r="T195"/>
  <c r="R195"/>
  <c r="P195"/>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5"/>
  <c r="BH145"/>
  <c r="BG145"/>
  <c r="BF145"/>
  <c r="T145"/>
  <c r="R145"/>
  <c r="P145"/>
  <c r="BI143"/>
  <c r="BH143"/>
  <c r="BG143"/>
  <c r="BF143"/>
  <c r="T143"/>
  <c r="R143"/>
  <c r="P143"/>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R101"/>
  <c r="P101"/>
  <c r="F92"/>
  <c r="E90"/>
  <c r="F52"/>
  <c r="E50"/>
  <c r="J24"/>
  <c r="E24"/>
  <c r="J55"/>
  <c r="J23"/>
  <c r="J21"/>
  <c r="E21"/>
  <c r="J94"/>
  <c r="J20"/>
  <c r="J18"/>
  <c r="E18"/>
  <c r="F95"/>
  <c r="J17"/>
  <c r="J15"/>
  <c r="E15"/>
  <c r="F94"/>
  <c r="J14"/>
  <c r="J12"/>
  <c r="J52"/>
  <c r="E7"/>
  <c r="E88"/>
  <c i="2" r="J37"/>
  <c r="J36"/>
  <c i="1" r="AY55"/>
  <c i="2" r="J35"/>
  <c i="1" r="AX55"/>
  <c i="2" r="BI343"/>
  <c r="BH343"/>
  <c r="BG343"/>
  <c r="BF343"/>
  <c r="T343"/>
  <c r="T342"/>
  <c r="T341"/>
  <c r="R343"/>
  <c r="R342"/>
  <c r="R341"/>
  <c r="P343"/>
  <c r="P342"/>
  <c r="P341"/>
  <c r="BI340"/>
  <c r="BH340"/>
  <c r="BG340"/>
  <c r="BF340"/>
  <c r="T340"/>
  <c r="R340"/>
  <c r="P340"/>
  <c r="BI339"/>
  <c r="BH339"/>
  <c r="BG339"/>
  <c r="BF339"/>
  <c r="T339"/>
  <c r="R339"/>
  <c r="P339"/>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8"/>
  <c r="BH328"/>
  <c r="BG328"/>
  <c r="BF328"/>
  <c r="T328"/>
  <c r="R328"/>
  <c r="P328"/>
  <c r="BI326"/>
  <c r="BH326"/>
  <c r="BG326"/>
  <c r="BF326"/>
  <c r="T326"/>
  <c r="R326"/>
  <c r="P326"/>
  <c r="BI323"/>
  <c r="BH323"/>
  <c r="BG323"/>
  <c r="BF323"/>
  <c r="T323"/>
  <c r="R323"/>
  <c r="P323"/>
  <c r="BI321"/>
  <c r="BH321"/>
  <c r="BG321"/>
  <c r="BF321"/>
  <c r="T321"/>
  <c r="R321"/>
  <c r="P321"/>
  <c r="BI319"/>
  <c r="BH319"/>
  <c r="BG319"/>
  <c r="BF319"/>
  <c r="T319"/>
  <c r="R319"/>
  <c r="P319"/>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5"/>
  <c r="BH305"/>
  <c r="BG305"/>
  <c r="BF305"/>
  <c r="T305"/>
  <c r="R305"/>
  <c r="P305"/>
  <c r="BI302"/>
  <c r="BH302"/>
  <c r="BG302"/>
  <c r="BF302"/>
  <c r="T302"/>
  <c r="R302"/>
  <c r="P302"/>
  <c r="BI299"/>
  <c r="BH299"/>
  <c r="BG299"/>
  <c r="BF299"/>
  <c r="T299"/>
  <c r="R299"/>
  <c r="P299"/>
  <c r="BI297"/>
  <c r="BH297"/>
  <c r="BG297"/>
  <c r="BF297"/>
  <c r="T297"/>
  <c r="R297"/>
  <c r="P297"/>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T272"/>
  <c r="R273"/>
  <c r="R272"/>
  <c r="P273"/>
  <c r="P272"/>
  <c r="BI271"/>
  <c r="BH271"/>
  <c r="BG271"/>
  <c r="BF271"/>
  <c r="T271"/>
  <c r="T270"/>
  <c r="R271"/>
  <c r="R270"/>
  <c r="P271"/>
  <c r="P270"/>
  <c r="BI268"/>
  <c r="BH268"/>
  <c r="BG268"/>
  <c r="BF268"/>
  <c r="T268"/>
  <c r="R268"/>
  <c r="P268"/>
  <c r="BI266"/>
  <c r="BH266"/>
  <c r="BG266"/>
  <c r="BF266"/>
  <c r="T266"/>
  <c r="R266"/>
  <c r="P266"/>
  <c r="BI263"/>
  <c r="BH263"/>
  <c r="BG263"/>
  <c r="BF263"/>
  <c r="T263"/>
  <c r="R263"/>
  <c r="P263"/>
  <c r="BI262"/>
  <c r="BH262"/>
  <c r="BG262"/>
  <c r="BF262"/>
  <c r="T262"/>
  <c r="R262"/>
  <c r="P262"/>
  <c r="BI261"/>
  <c r="BH261"/>
  <c r="BG261"/>
  <c r="BF261"/>
  <c r="T261"/>
  <c r="R261"/>
  <c r="P261"/>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39"/>
  <c r="BH239"/>
  <c r="BG239"/>
  <c r="BF239"/>
  <c r="T239"/>
  <c r="R239"/>
  <c r="P239"/>
  <c r="BI238"/>
  <c r="BH238"/>
  <c r="BG238"/>
  <c r="BF238"/>
  <c r="T238"/>
  <c r="R238"/>
  <c r="P238"/>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1"/>
  <c r="BH221"/>
  <c r="BG221"/>
  <c r="BF221"/>
  <c r="T221"/>
  <c r="R221"/>
  <c r="P221"/>
  <c r="BI220"/>
  <c r="BH220"/>
  <c r="BG220"/>
  <c r="BF220"/>
  <c r="T220"/>
  <c r="R220"/>
  <c r="P220"/>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09"/>
  <c r="BH209"/>
  <c r="BG209"/>
  <c r="BF209"/>
  <c r="T209"/>
  <c r="R209"/>
  <c r="P209"/>
  <c r="BI205"/>
  <c r="BH205"/>
  <c r="BG205"/>
  <c r="BF205"/>
  <c r="T205"/>
  <c r="T204"/>
  <c r="R205"/>
  <c r="R204"/>
  <c r="P205"/>
  <c r="P204"/>
  <c r="BI202"/>
  <c r="BH202"/>
  <c r="BG202"/>
  <c r="BF202"/>
  <c r="T202"/>
  <c r="R202"/>
  <c r="P202"/>
  <c r="BI199"/>
  <c r="BH199"/>
  <c r="BG199"/>
  <c r="BF199"/>
  <c r="T199"/>
  <c r="R199"/>
  <c r="P199"/>
  <c r="BI197"/>
  <c r="BH197"/>
  <c r="BG197"/>
  <c r="BF197"/>
  <c r="T197"/>
  <c r="R197"/>
  <c r="P197"/>
  <c r="BI195"/>
  <c r="BH195"/>
  <c r="BG195"/>
  <c r="BF195"/>
  <c r="T195"/>
  <c r="R195"/>
  <c r="P195"/>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5"/>
  <c r="BH145"/>
  <c r="BG145"/>
  <c r="BF145"/>
  <c r="T145"/>
  <c r="R145"/>
  <c r="P145"/>
  <c r="BI143"/>
  <c r="BH143"/>
  <c r="BG143"/>
  <c r="BF143"/>
  <c r="T143"/>
  <c r="R143"/>
  <c r="P143"/>
  <c r="BI138"/>
  <c r="BH138"/>
  <c r="BG138"/>
  <c r="BF138"/>
  <c r="T138"/>
  <c r="R138"/>
  <c r="P138"/>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R101"/>
  <c r="P101"/>
  <c r="F92"/>
  <c r="E90"/>
  <c r="F52"/>
  <c r="E50"/>
  <c r="J24"/>
  <c r="E24"/>
  <c r="J95"/>
  <c r="J23"/>
  <c r="J21"/>
  <c r="E21"/>
  <c r="J94"/>
  <c r="J20"/>
  <c r="J18"/>
  <c r="E18"/>
  <c r="F55"/>
  <c r="J17"/>
  <c r="J15"/>
  <c r="E15"/>
  <c r="F94"/>
  <c r="J14"/>
  <c r="J12"/>
  <c r="J52"/>
  <c r="E7"/>
  <c r="E88"/>
  <c i="1" r="L50"/>
  <c r="AM50"/>
  <c r="AM49"/>
  <c r="L49"/>
  <c r="AM47"/>
  <c r="L47"/>
  <c r="L45"/>
  <c r="L44"/>
  <c i="3" r="BK338"/>
  <c r="J335"/>
  <c r="BK325"/>
  <c r="BK310"/>
  <c r="J288"/>
  <c r="J265"/>
  <c r="BK258"/>
  <c r="BK244"/>
  <c r="BK230"/>
  <c r="BK220"/>
  <c r="J188"/>
  <c r="J184"/>
  <c r="J169"/>
  <c r="BK148"/>
  <c r="J133"/>
  <c r="J108"/>
  <c i="2" r="J339"/>
  <c r="J331"/>
  <c r="BK308"/>
  <c r="BK286"/>
  <c r="J268"/>
  <c r="BK253"/>
  <c r="J245"/>
  <c r="J235"/>
  <c r="J213"/>
  <c r="BK195"/>
  <c r="BK165"/>
  <c r="J148"/>
  <c r="J125"/>
  <c r="BK108"/>
  <c i="3" r="BK342"/>
  <c r="J338"/>
  <c r="BK333"/>
  <c r="BK323"/>
  <c r="J299"/>
  <c r="J284"/>
  <c r="J260"/>
  <c r="J253"/>
  <c r="J235"/>
  <c r="J223"/>
  <c r="BK199"/>
  <c r="BK186"/>
  <c r="J176"/>
  <c r="BK154"/>
  <c r="BK133"/>
  <c r="BK104"/>
  <c i="2" r="BK334"/>
  <c r="BK318"/>
  <c r="BK294"/>
  <c r="BK288"/>
  <c r="J256"/>
  <c r="J247"/>
  <c r="J231"/>
  <c r="J220"/>
  <c r="J214"/>
  <c r="J205"/>
  <c r="J182"/>
  <c r="BK173"/>
  <c r="BK159"/>
  <c r="BK148"/>
  <c r="J116"/>
  <c r="J101"/>
  <c i="3" r="BK315"/>
  <c r="BK284"/>
  <c r="BK265"/>
  <c r="BK261"/>
  <c r="J246"/>
  <c r="BK229"/>
  <c r="BK216"/>
  <c r="J199"/>
  <c r="BK182"/>
  <c r="J167"/>
  <c r="J157"/>
  <c r="J128"/>
  <c r="J121"/>
  <c r="BK106"/>
  <c i="2" r="BK321"/>
  <c r="BK280"/>
  <c r="J271"/>
  <c r="BK256"/>
  <c r="J252"/>
  <c r="BK237"/>
  <c r="J224"/>
  <c r="BK199"/>
  <c r="BK188"/>
  <c r="BK182"/>
  <c r="BK167"/>
  <c r="BK145"/>
  <c r="J121"/>
  <c r="BK106"/>
  <c i="3" r="BK321"/>
  <c r="J310"/>
  <c r="BK288"/>
  <c r="J280"/>
  <c r="J261"/>
  <c r="J257"/>
  <c r="J249"/>
  <c r="BK241"/>
  <c r="J230"/>
  <c r="J218"/>
  <c r="BK211"/>
  <c r="BK191"/>
  <c r="BK176"/>
  <c r="BK163"/>
  <c r="J151"/>
  <c r="J125"/>
  <c r="BK113"/>
  <c i="2" r="J338"/>
  <c r="J319"/>
  <c r="J305"/>
  <c r="J276"/>
  <c r="BK262"/>
  <c r="J251"/>
  <c r="J243"/>
  <c r="J228"/>
  <c r="J215"/>
  <c r="J185"/>
  <c r="J165"/>
  <c r="J143"/>
  <c r="J130"/>
  <c r="J118"/>
  <c r="J111"/>
  <c i="3" r="J340"/>
  <c r="BK330"/>
  <c r="J323"/>
  <c r="J301"/>
  <c r="J273"/>
  <c r="J262"/>
  <c r="J255"/>
  <c r="J250"/>
  <c r="J229"/>
  <c r="BK215"/>
  <c r="J189"/>
  <c r="J185"/>
  <c r="BK155"/>
  <c r="J136"/>
  <c r="J118"/>
  <c r="J106"/>
  <c i="2" r="J343"/>
  <c r="J334"/>
  <c r="J318"/>
  <c r="J302"/>
  <c r="J282"/>
  <c r="J258"/>
  <c r="BK252"/>
  <c r="BK243"/>
  <c r="BK224"/>
  <c r="J202"/>
  <c r="BK186"/>
  <c r="BK176"/>
  <c r="BK161"/>
  <c r="J138"/>
  <c r="J123"/>
  <c r="J106"/>
  <c i="3" r="J345"/>
  <c r="BK340"/>
  <c r="J330"/>
  <c r="BK313"/>
  <c r="BK290"/>
  <c r="BK275"/>
  <c r="BK256"/>
  <c r="BK249"/>
  <c r="J233"/>
  <c r="J211"/>
  <c r="J191"/>
  <c r="J178"/>
  <c r="BK157"/>
  <c r="BK151"/>
  <c r="BK128"/>
  <c r="J101"/>
  <c i="2" r="BK328"/>
  <c r="BK311"/>
  <c r="J294"/>
  <c r="BK271"/>
  <c r="BK250"/>
  <c r="J246"/>
  <c r="J239"/>
  <c r="BK227"/>
  <c r="BK215"/>
  <c r="J189"/>
  <c r="BK180"/>
  <c r="BK172"/>
  <c r="J157"/>
  <c r="J153"/>
  <c r="J113"/>
  <c i="3" r="BK318"/>
  <c r="BK307"/>
  <c r="BK273"/>
  <c r="BK264"/>
  <c r="J258"/>
  <c r="BK233"/>
  <c r="J222"/>
  <c r="J213"/>
  <c r="BK189"/>
  <c r="BK178"/>
  <c r="J163"/>
  <c r="BK130"/>
  <c r="BK123"/>
  <c r="J104"/>
  <c i="2" r="J323"/>
  <c r="J288"/>
  <c r="J273"/>
  <c r="J262"/>
  <c r="J250"/>
  <c r="BK233"/>
  <c r="J221"/>
  <c r="J195"/>
  <c r="BK187"/>
  <c r="J180"/>
  <c r="BK157"/>
  <c r="J136"/>
  <c r="J120"/>
  <c r="BK104"/>
  <c i="3" r="BK320"/>
  <c r="BK296"/>
  <c r="J290"/>
  <c r="BK282"/>
  <c r="J275"/>
  <c r="J259"/>
  <c r="BK246"/>
  <c r="BK239"/>
  <c r="BK222"/>
  <c r="J217"/>
  <c r="J205"/>
  <c r="BK188"/>
  <c r="J161"/>
  <c r="BK153"/>
  <c r="BK136"/>
  <c r="J116"/>
  <c i="2" r="BK339"/>
  <c r="J328"/>
  <c r="J313"/>
  <c r="BK299"/>
  <c r="J280"/>
  <c r="BK266"/>
  <c r="BK258"/>
  <c r="J248"/>
  <c r="J233"/>
  <c r="BK218"/>
  <c r="BK214"/>
  <c r="BK197"/>
  <c r="J172"/>
  <c r="BK154"/>
  <c r="BK138"/>
  <c r="BK125"/>
  <c i="3" r="J336"/>
  <c r="J333"/>
  <c r="J320"/>
  <c r="J307"/>
  <c r="BK278"/>
  <c r="J263"/>
  <c r="J254"/>
  <c r="BK235"/>
  <c r="J227"/>
  <c r="BK202"/>
  <c r="J186"/>
  <c r="J172"/>
  <c r="J154"/>
  <c r="J130"/>
  <c r="J113"/>
  <c r="BK101"/>
  <c i="2" r="BK336"/>
  <c r="BK319"/>
  <c r="BK305"/>
  <c r="BK284"/>
  <c r="BK255"/>
  <c r="BK246"/>
  <c r="BK242"/>
  <c r="BK221"/>
  <c r="J211"/>
  <c r="J187"/>
  <c r="J178"/>
  <c r="J159"/>
  <c r="BK136"/>
  <c r="BK120"/>
  <c r="BK101"/>
  <c i="3" r="J342"/>
  <c r="BK336"/>
  <c r="J328"/>
  <c r="BK301"/>
  <c r="J286"/>
  <c r="BK280"/>
  <c r="BK257"/>
  <c r="J240"/>
  <c r="BK232"/>
  <c r="BK217"/>
  <c r="BK197"/>
  <c r="BK185"/>
  <c r="BK165"/>
  <c r="J153"/>
  <c r="J138"/>
  <c r="BK120"/>
  <c i="2" r="J336"/>
  <c r="BK326"/>
  <c r="BK302"/>
  <c r="J291"/>
  <c r="J284"/>
  <c r="J263"/>
  <c r="J249"/>
  <c r="BK245"/>
  <c r="BK230"/>
  <c r="J218"/>
  <c r="BK213"/>
  <c r="J199"/>
  <c r="BK178"/>
  <c r="J161"/>
  <c r="BK155"/>
  <c r="J145"/>
  <c r="J104"/>
  <c i="3" r="J313"/>
  <c r="BK299"/>
  <c r="BK268"/>
  <c r="BK262"/>
  <c r="BK254"/>
  <c r="J232"/>
  <c r="BK218"/>
  <c r="BK205"/>
  <c r="BK195"/>
  <c r="J180"/>
  <c r="J165"/>
  <c r="J145"/>
  <c r="BK125"/>
  <c r="BK108"/>
  <c i="2" r="BK333"/>
  <c r="J308"/>
  <c r="BK276"/>
  <c r="J266"/>
  <c r="J253"/>
  <c r="J238"/>
  <c r="BK228"/>
  <c r="BK202"/>
  <c r="BK189"/>
  <c r="J184"/>
  <c r="J173"/>
  <c r="J155"/>
  <c r="BK130"/>
  <c r="BK118"/>
  <c i="3" r="J325"/>
  <c r="J318"/>
  <c r="BK293"/>
  <c r="BK286"/>
  <c r="J278"/>
  <c r="J256"/>
  <c r="J252"/>
  <c r="BK240"/>
  <c r="BK223"/>
  <c r="J216"/>
  <c r="J207"/>
  <c r="J182"/>
  <c r="BK169"/>
  <c r="J155"/>
  <c r="BK145"/>
  <c r="BK118"/>
  <c i="2" r="J340"/>
  <c r="J321"/>
  <c r="J311"/>
  <c r="J286"/>
  <c r="BK273"/>
  <c r="J261"/>
  <c r="BK249"/>
  <c r="J237"/>
  <c r="BK231"/>
  <c r="J225"/>
  <c r="J209"/>
  <c r="J188"/>
  <c r="J167"/>
  <c r="BK153"/>
  <c r="J128"/>
  <c r="BK116"/>
  <c i="3" r="J341"/>
  <c r="BK328"/>
  <c r="J315"/>
  <c r="J296"/>
  <c r="J268"/>
  <c r="BK259"/>
  <c r="BK252"/>
  <c r="BK237"/>
  <c r="J226"/>
  <c r="BK207"/>
  <c r="J187"/>
  <c r="BK173"/>
  <c r="BK167"/>
  <c r="BK138"/>
  <c r="J120"/>
  <c r="BK111"/>
  <c i="2" r="BK343"/>
  <c r="BK338"/>
  <c r="BK323"/>
  <c r="J316"/>
  <c r="J297"/>
  <c r="BK261"/>
  <c r="BK251"/>
  <c r="BK238"/>
  <c r="BK220"/>
  <c r="J197"/>
  <c r="BK184"/>
  <c r="BK163"/>
  <c r="J151"/>
  <c r="BK128"/>
  <c r="BK121"/>
  <c i="3" r="BK345"/>
  <c r="BK341"/>
  <c r="BK335"/>
  <c r="BK304"/>
  <c r="J293"/>
  <c r="J282"/>
  <c r="J264"/>
  <c r="BK250"/>
  <c r="J239"/>
  <c r="BK227"/>
  <c r="J202"/>
  <c r="BK187"/>
  <c r="BK180"/>
  <c r="BK159"/>
  <c r="J143"/>
  <c r="BK121"/>
  <c i="2" r="BK340"/>
  <c r="J333"/>
  <c r="J299"/>
  <c r="BK291"/>
  <c r="BK282"/>
  <c r="J255"/>
  <c r="BK248"/>
  <c r="J242"/>
  <c r="BK225"/>
  <c r="J216"/>
  <c r="BK209"/>
  <c r="BK185"/>
  <c r="J169"/>
  <c r="J154"/>
  <c r="BK143"/>
  <c r="J108"/>
  <c i="3" r="J321"/>
  <c r="J304"/>
  <c r="BK270"/>
  <c r="BK263"/>
  <c r="BK255"/>
  <c r="J241"/>
  <c r="BK226"/>
  <c r="J215"/>
  <c r="J197"/>
  <c r="BK184"/>
  <c r="BK172"/>
  <c r="BK161"/>
  <c r="BK143"/>
  <c r="BK116"/>
  <c i="2" r="J326"/>
  <c r="BK313"/>
  <c r="BK278"/>
  <c r="BK268"/>
  <c r="J254"/>
  <c r="BK239"/>
  <c r="J230"/>
  <c r="BK205"/>
  <c r="BK191"/>
  <c r="J186"/>
  <c r="J176"/>
  <c r="J163"/>
  <c r="BK133"/>
  <c r="BK111"/>
  <c i="1" r="AS54"/>
  <c i="3" r="J270"/>
  <c r="BK260"/>
  <c r="BK253"/>
  <c r="J244"/>
  <c r="J237"/>
  <c r="J220"/>
  <c r="BK213"/>
  <c r="J195"/>
  <c r="J173"/>
  <c r="J159"/>
  <c r="J148"/>
  <c r="J123"/>
  <c r="J111"/>
  <c i="2" r="BK331"/>
  <c r="BK316"/>
  <c r="BK297"/>
  <c r="J278"/>
  <c r="BK263"/>
  <c r="BK254"/>
  <c r="BK247"/>
  <c r="BK235"/>
  <c r="J227"/>
  <c r="BK216"/>
  <c r="BK211"/>
  <c r="J191"/>
  <c r="BK169"/>
  <c r="BK151"/>
  <c r="J133"/>
  <c r="BK123"/>
  <c r="BK113"/>
  <c l="1" r="BK100"/>
  <c r="BK127"/>
  <c r="J127"/>
  <c r="J62"/>
  <c r="BK158"/>
  <c r="J158"/>
  <c r="J63"/>
  <c r="R194"/>
  <c r="P208"/>
  <c r="P223"/>
  <c r="T241"/>
  <c r="R265"/>
  <c r="R275"/>
  <c r="R293"/>
  <c r="P330"/>
  <c r="BK335"/>
  <c r="J335"/>
  <c r="J76"/>
  <c r="P100"/>
  <c r="T127"/>
  <c r="T158"/>
  <c r="T194"/>
  <c r="BK208"/>
  <c r="BK223"/>
  <c r="J223"/>
  <c r="J68"/>
  <c r="BK241"/>
  <c r="J241"/>
  <c r="J69"/>
  <c r="BK265"/>
  <c r="J265"/>
  <c r="J70"/>
  <c r="T275"/>
  <c r="P293"/>
  <c r="R330"/>
  <c r="P335"/>
  <c r="T100"/>
  <c r="T99"/>
  <c r="P127"/>
  <c r="P158"/>
  <c r="BK194"/>
  <c r="J194"/>
  <c r="J64"/>
  <c r="R208"/>
  <c r="R223"/>
  <c r="R241"/>
  <c r="T265"/>
  <c r="BK275"/>
  <c r="J275"/>
  <c r="J73"/>
  <c r="BK293"/>
  <c r="J293"/>
  <c r="J74"/>
  <c r="BK330"/>
  <c r="J330"/>
  <c r="J75"/>
  <c r="T335"/>
  <c i="3" r="BK100"/>
  <c r="R100"/>
  <c r="BK127"/>
  <c r="J127"/>
  <c r="J62"/>
  <c r="R127"/>
  <c r="BK158"/>
  <c r="J158"/>
  <c r="J63"/>
  <c r="T158"/>
  <c r="P194"/>
  <c r="T194"/>
  <c r="P204"/>
  <c r="T204"/>
  <c r="P210"/>
  <c r="BK225"/>
  <c r="J225"/>
  <c r="J68"/>
  <c r="R225"/>
  <c r="BK243"/>
  <c r="J243"/>
  <c r="J69"/>
  <c r="R243"/>
  <c r="BK267"/>
  <c r="J267"/>
  <c r="J70"/>
  <c r="R267"/>
  <c i="2" r="R100"/>
  <c r="R127"/>
  <c r="R158"/>
  <c r="P194"/>
  <c r="T208"/>
  <c r="T223"/>
  <c r="P241"/>
  <c r="P265"/>
  <c r="P275"/>
  <c r="T293"/>
  <c r="T330"/>
  <c r="R335"/>
  <c i="3" r="P100"/>
  <c r="T100"/>
  <c r="P127"/>
  <c r="T127"/>
  <c r="P158"/>
  <c r="R158"/>
  <c r="BK194"/>
  <c r="J194"/>
  <c r="J64"/>
  <c r="R194"/>
  <c r="BK204"/>
  <c r="J204"/>
  <c r="J65"/>
  <c r="R204"/>
  <c r="BK210"/>
  <c r="J210"/>
  <c r="J67"/>
  <c r="R210"/>
  <c r="T210"/>
  <c r="P225"/>
  <c r="T225"/>
  <c r="P243"/>
  <c r="T243"/>
  <c r="P267"/>
  <c r="T267"/>
  <c r="BK277"/>
  <c r="J277"/>
  <c r="J73"/>
  <c r="P277"/>
  <c r="R277"/>
  <c r="T277"/>
  <c r="BK295"/>
  <c r="J295"/>
  <c r="J74"/>
  <c r="P295"/>
  <c r="R295"/>
  <c r="T295"/>
  <c r="BK332"/>
  <c r="J332"/>
  <c r="J75"/>
  <c r="P332"/>
  <c r="R332"/>
  <c r="T332"/>
  <c r="BK337"/>
  <c r="J337"/>
  <c r="J76"/>
  <c r="P337"/>
  <c r="R337"/>
  <c r="T337"/>
  <c i="2" r="BE118"/>
  <c r="BE120"/>
  <c r="BE130"/>
  <c r="BE143"/>
  <c r="BE145"/>
  <c r="BE155"/>
  <c r="BE172"/>
  <c r="BE173"/>
  <c r="BE180"/>
  <c r="BE205"/>
  <c r="BE221"/>
  <c r="BE228"/>
  <c r="BE238"/>
  <c r="BE245"/>
  <c r="BE246"/>
  <c r="BE251"/>
  <c r="BE254"/>
  <c r="BE256"/>
  <c r="BE261"/>
  <c r="BE271"/>
  <c r="BE280"/>
  <c r="BE284"/>
  <c r="BE288"/>
  <c r="BE294"/>
  <c r="BE318"/>
  <c r="BE326"/>
  <c r="BE333"/>
  <c i="3" r="F55"/>
  <c r="J92"/>
  <c r="J95"/>
  <c r="BE101"/>
  <c r="BE104"/>
  <c r="BE106"/>
  <c r="BE125"/>
  <c r="BE128"/>
  <c r="BE130"/>
  <c r="BE133"/>
  <c r="BE138"/>
  <c r="BE157"/>
  <c r="BE165"/>
  <c r="BE178"/>
  <c r="BE184"/>
  <c r="BE186"/>
  <c r="BE215"/>
  <c r="BE226"/>
  <c r="BE227"/>
  <c r="BE230"/>
  <c r="BE233"/>
  <c r="BE254"/>
  <c r="BE257"/>
  <c r="BE261"/>
  <c r="BE263"/>
  <c r="BE264"/>
  <c r="BE265"/>
  <c r="BE273"/>
  <c r="BE304"/>
  <c r="BE313"/>
  <c i="2" r="E48"/>
  <c r="J54"/>
  <c r="J55"/>
  <c r="BE111"/>
  <c r="BE113"/>
  <c r="BE121"/>
  <c r="BE123"/>
  <c r="BE153"/>
  <c r="BE159"/>
  <c r="BE161"/>
  <c r="BE163"/>
  <c r="BE169"/>
  <c r="BE176"/>
  <c r="BE184"/>
  <c r="BE195"/>
  <c r="BE209"/>
  <c r="BE211"/>
  <c r="BE213"/>
  <c r="BE214"/>
  <c r="BE218"/>
  <c r="BE220"/>
  <c r="BE224"/>
  <c r="BE225"/>
  <c r="BE227"/>
  <c r="BE231"/>
  <c r="BE243"/>
  <c r="BE247"/>
  <c r="BE248"/>
  <c r="BE252"/>
  <c r="BE253"/>
  <c r="BE255"/>
  <c r="BE258"/>
  <c r="BE282"/>
  <c r="BE286"/>
  <c r="BE299"/>
  <c r="BE302"/>
  <c r="BE336"/>
  <c r="BE338"/>
  <c r="BK270"/>
  <c r="J270"/>
  <c r="J71"/>
  <c r="BK342"/>
  <c r="J342"/>
  <c r="J78"/>
  <c i="3" r="F54"/>
  <c r="BE111"/>
  <c r="BE118"/>
  <c r="BE120"/>
  <c r="BE136"/>
  <c r="BE153"/>
  <c r="BE154"/>
  <c r="BE155"/>
  <c r="BE167"/>
  <c r="BE173"/>
  <c r="BE185"/>
  <c r="BE191"/>
  <c r="BE197"/>
  <c r="BE199"/>
  <c r="BE202"/>
  <c r="BE235"/>
  <c r="BE237"/>
  <c r="BE240"/>
  <c r="BE249"/>
  <c r="BE250"/>
  <c r="BE252"/>
  <c r="BE259"/>
  <c r="BE278"/>
  <c r="BE280"/>
  <c r="BE290"/>
  <c r="BE301"/>
  <c r="BE310"/>
  <c r="BE318"/>
  <c r="BE321"/>
  <c r="BE325"/>
  <c r="BE328"/>
  <c r="BE330"/>
  <c r="BE333"/>
  <c i="2" r="J92"/>
  <c r="F95"/>
  <c r="BE101"/>
  <c r="BE106"/>
  <c r="BE108"/>
  <c r="BE116"/>
  <c r="BE125"/>
  <c r="BE136"/>
  <c r="BE138"/>
  <c r="BE148"/>
  <c r="BE185"/>
  <c r="BE187"/>
  <c r="BE188"/>
  <c r="BE233"/>
  <c r="BE237"/>
  <c r="BE239"/>
  <c r="BE242"/>
  <c r="BE250"/>
  <c r="BE262"/>
  <c r="BE266"/>
  <c r="BE268"/>
  <c r="BE278"/>
  <c r="BE291"/>
  <c r="BE297"/>
  <c r="BE305"/>
  <c r="BE308"/>
  <c r="BE311"/>
  <c r="BE313"/>
  <c r="BE316"/>
  <c r="BE319"/>
  <c r="BE331"/>
  <c r="BK204"/>
  <c r="J204"/>
  <c r="J65"/>
  <c i="3" r="E48"/>
  <c r="J54"/>
  <c r="BE108"/>
  <c r="BE113"/>
  <c r="BE116"/>
  <c r="BE143"/>
  <c r="BE145"/>
  <c r="BE148"/>
  <c r="BE161"/>
  <c r="BE163"/>
  <c r="BE169"/>
  <c r="BE172"/>
  <c r="BE187"/>
  <c r="BE188"/>
  <c r="BE195"/>
  <c r="BE205"/>
  <c r="BE213"/>
  <c r="BE218"/>
  <c r="BE220"/>
  <c r="BE223"/>
  <c r="BE229"/>
  <c r="BE241"/>
  <c r="BE255"/>
  <c r="BE258"/>
  <c r="BE262"/>
  <c r="BE270"/>
  <c r="BE296"/>
  <c r="BE320"/>
  <c r="BE335"/>
  <c r="BE336"/>
  <c r="BE338"/>
  <c r="BE341"/>
  <c r="BE342"/>
  <c r="BE345"/>
  <c i="2" r="F54"/>
  <c r="BE104"/>
  <c r="BE128"/>
  <c r="BE133"/>
  <c r="BE151"/>
  <c r="BE154"/>
  <c r="BE157"/>
  <c r="BE165"/>
  <c r="BE167"/>
  <c r="BE178"/>
  <c r="BE182"/>
  <c r="BE186"/>
  <c r="BE189"/>
  <c r="BE191"/>
  <c r="BE197"/>
  <c r="BE199"/>
  <c r="BE202"/>
  <c r="BE215"/>
  <c r="BE216"/>
  <c r="BE230"/>
  <c r="BE235"/>
  <c r="BE249"/>
  <c r="BE263"/>
  <c r="BE273"/>
  <c r="BE276"/>
  <c r="BE321"/>
  <c r="BE323"/>
  <c r="BE328"/>
  <c r="BE334"/>
  <c r="BE339"/>
  <c r="BE340"/>
  <c r="BE343"/>
  <c r="BK272"/>
  <c r="J272"/>
  <c r="J72"/>
  <c i="3" r="BE121"/>
  <c r="BE123"/>
  <c r="BE151"/>
  <c r="BE159"/>
  <c r="BE176"/>
  <c r="BE180"/>
  <c r="BE182"/>
  <c r="BE189"/>
  <c r="BE207"/>
  <c r="BE211"/>
  <c r="BE216"/>
  <c r="BE217"/>
  <c r="BE222"/>
  <c r="BE232"/>
  <c r="BE239"/>
  <c r="BE244"/>
  <c r="BE246"/>
  <c r="BE253"/>
  <c r="BE256"/>
  <c r="BE260"/>
  <c r="BE268"/>
  <c r="BE275"/>
  <c r="BE282"/>
  <c r="BE284"/>
  <c r="BE286"/>
  <c r="BE288"/>
  <c r="BE293"/>
  <c r="BE299"/>
  <c r="BE307"/>
  <c r="BE315"/>
  <c r="BE323"/>
  <c r="BE340"/>
  <c r="BK272"/>
  <c r="J272"/>
  <c r="J71"/>
  <c r="BK274"/>
  <c r="J274"/>
  <c r="J72"/>
  <c r="BK344"/>
  <c r="J344"/>
  <c r="J78"/>
  <c i="2" r="F37"/>
  <c i="1" r="BD55"/>
  <c i="3" r="F36"/>
  <c i="1" r="BC56"/>
  <c i="3" r="F35"/>
  <c i="1" r="BB56"/>
  <c i="3" r="F34"/>
  <c i="1" r="BA56"/>
  <c i="3" r="F37"/>
  <c i="1" r="BD56"/>
  <c i="2" r="J34"/>
  <c i="1" r="AW55"/>
  <c i="3" r="J34"/>
  <c i="1" r="AW56"/>
  <c i="2" r="F36"/>
  <c i="1" r="BC55"/>
  <c i="2" r="F34"/>
  <c i="1" r="BA55"/>
  <c i="2" r="F35"/>
  <c i="1" r="BB55"/>
  <c i="3" l="1" r="T209"/>
  <c r="BK99"/>
  <c r="J99"/>
  <c r="J60"/>
  <c i="2" r="P99"/>
  <c r="P207"/>
  <c r="BK99"/>
  <c i="3" r="P99"/>
  <c i="2" r="T207"/>
  <c i="3" r="P209"/>
  <c r="R99"/>
  <c i="2" r="T98"/>
  <c i="3" r="R209"/>
  <c r="T99"/>
  <c r="T98"/>
  <c i="2" r="R99"/>
  <c r="R207"/>
  <c r="BK207"/>
  <c r="J207"/>
  <c r="J66"/>
  <c r="J100"/>
  <c r="J61"/>
  <c r="BK341"/>
  <c r="J341"/>
  <c r="J77"/>
  <c r="J208"/>
  <c r="J67"/>
  <c i="3" r="J100"/>
  <c r="J61"/>
  <c r="BK209"/>
  <c r="J209"/>
  <c r="J66"/>
  <c r="BK343"/>
  <c r="J343"/>
  <c r="J77"/>
  <c i="1" r="BC54"/>
  <c r="AY54"/>
  <c r="BB54"/>
  <c r="AX54"/>
  <c i="2" r="F33"/>
  <c i="1" r="AZ55"/>
  <c r="BD54"/>
  <c r="W33"/>
  <c i="3" r="F33"/>
  <c i="1" r="AZ56"/>
  <c r="BA54"/>
  <c r="W30"/>
  <c i="3" r="J33"/>
  <c i="1" r="AV56"/>
  <c r="AT56"/>
  <c i="2" r="J33"/>
  <c i="1" r="AV55"/>
  <c r="AT55"/>
  <c i="2" l="1" r="P98"/>
  <c i="1" r="AU55"/>
  <c i="2" r="R98"/>
  <c i="3" r="R98"/>
  <c r="P98"/>
  <c i="1" r="AU56"/>
  <c i="2" r="BK98"/>
  <c r="J98"/>
  <c r="J59"/>
  <c r="J99"/>
  <c r="J60"/>
  <c i="3" r="BK98"/>
  <c r="J98"/>
  <c r="J59"/>
  <c i="1" r="W32"/>
  <c r="AZ54"/>
  <c r="AV54"/>
  <c r="AK29"/>
  <c r="AU54"/>
  <c r="AW54"/>
  <c r="AK30"/>
  <c r="W31"/>
  <c l="1" r="W29"/>
  <c i="2" r="J30"/>
  <c i="1" r="AG55"/>
  <c r="AN55"/>
  <c i="3" r="J30"/>
  <c i="1" r="AG56"/>
  <c r="AN56"/>
  <c r="AT54"/>
  <c i="3" l="1" r="J39"/>
  <c i="2" r="J39"/>
  <c i="1" r="AG54"/>
  <c r="AK26"/>
  <c r="AK35"/>
  <c l="1" r="AN54"/>
</calcChain>
</file>

<file path=xl/sharedStrings.xml><?xml version="1.0" encoding="utf-8"?>
<sst xmlns="http://schemas.openxmlformats.org/spreadsheetml/2006/main">
  <si>
    <t>Export Komplet</t>
  </si>
  <si>
    <t>VZ</t>
  </si>
  <si>
    <t>2.0</t>
  </si>
  <si>
    <t>ZAMOK</t>
  </si>
  <si>
    <t>False</t>
  </si>
  <si>
    <t>{5445771d-9d34-424b-983e-5f0e034d498c}</t>
  </si>
  <si>
    <t>0,01</t>
  </si>
  <si>
    <t>21</t>
  </si>
  <si>
    <t>15</t>
  </si>
  <si>
    <t>REKAPITULACE STAVBY</t>
  </si>
  <si>
    <t xml:space="preserve">v ---  níže se nacházejí doplnkové a pomocné údaje k sestavám  --- v</t>
  </si>
  <si>
    <t>Návod na vyplnění</t>
  </si>
  <si>
    <t>0,001</t>
  </si>
  <si>
    <t>Kód:</t>
  </si>
  <si>
    <t>20201008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</si>
  <si>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</si>
  <si>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</si>
  <si>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MŠ Palackého Domažlice - oprava sociálního zařízení</t>
  </si>
  <si>
    <t>KSO:</t>
  </si>
  <si>
    <t/>
  </si>
  <si>
    <t>CC-CZ:</t>
  </si>
  <si>
    <t>Místo:</t>
  </si>
  <si>
    <t xml:space="preserve"> </t>
  </si>
  <si>
    <t>Datum:</t>
  </si>
  <si>
    <t>13. 2. 2020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</si>
  <si>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</si>
  <si>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</si>
  <si>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</si>
  <si>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</si>
  <si>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</si>
  <si>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</si>
  <si>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</si>
  <si>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</si>
  <si>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</si>
  <si>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</si>
  <si>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</si>
  <si>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</si>
  <si>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</si>
  <si>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</si>
  <si>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</si>
  <si>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</si>
  <si>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</si>
  <si>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</si>
  <si>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</si>
  <si>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</si>
  <si>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</si>
  <si>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</si>
  <si>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</si>
  <si>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</si>
  <si>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</si>
  <si>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</si>
  <si>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</si>
  <si>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</si>
  <si>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</si>
  <si>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</si>
  <si>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</si>
  <si>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</si>
  <si>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</si>
  <si>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</si>
  <si>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</si>
  <si>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</si>
  <si>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</si>
  <si>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</si>
  <si>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</si>
  <si>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</si>
  <si>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</si>
  <si>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</si>
  <si>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</si>
  <si>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</si>
  <si>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</si>
  <si>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</si>
  <si>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</si>
  <si>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</si>
  <si>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</si>
  <si>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</si>
  <si>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Sociální zařízení 1.NP</t>
  </si>
  <si>
    <t>STA</t>
  </si>
  <si>
    <t>1</t>
  </si>
  <si>
    <t>{2628372e-d31d-4a67-a072-c7599aa814c1}</t>
  </si>
  <si>
    <t>2</t>
  </si>
  <si>
    <t>02</t>
  </si>
  <si>
    <t>Sociální zařízení 2.NP</t>
  </si>
  <si>
    <t>{0d95e13c-5d33-4541-bb31-be68deb363d9}</t>
  </si>
  <si>
    <t>KRYCÍ LIST SOUPISU PRACÍ</t>
  </si>
  <si>
    <t>Objekt:</t>
  </si>
  <si>
    <t>01 - Sociální zařízení 1.NP</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</si>
  <si>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</si>
  <si>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</si>
  <si>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</si>
  <si>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</si>
  <si>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</si>
  <si>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</si>
  <si>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</si>
  <si>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</si>
  <si>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</si>
  <si>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</si>
  <si>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</si>
  <si>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</si>
  <si>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</si>
  <si>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</si>
  <si>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</si>
  <si>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741 - Elektroinstalace - silnoproud</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</si>
  <si>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</si>
  <si>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</si>
  <si>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</si>
  <si>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</si>
  <si>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</si>
  <si>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</si>
  <si>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</si>
  <si>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</si>
  <si>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</si>
  <si>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</si>
  <si>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</si>
  <si>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</si>
  <si>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</si>
  <si>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</si>
  <si>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</si>
  <si>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</si>
  <si>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</si>
  <si>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</si>
  <si>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</si>
  <si>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</si>
  <si>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</si>
  <si>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</si>
  <si>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</si>
  <si>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</si>
  <si>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3</t>
  </si>
  <si>
    <t>Svislé a kompletní konstrukce</t>
  </si>
  <si>
    <t>K</t>
  </si>
  <si>
    <t>317944321</t>
  </si>
  <si>
    <t>Válcované nosníky dodatečně osazované do připravených otvorů bez zazdění hlav do č. 12</t>
  </si>
  <si>
    <t>t</t>
  </si>
  <si>
    <t>CS ÚRS 2020 01</t>
  </si>
  <si>
    <t>4</t>
  </si>
  <si>
    <t>1117300100</t>
  </si>
  <si>
    <t>PSC</t>
  </si>
  <si>
    <t xml:space="preserve">Poznámka k souboru cen:_x000d_
1. V cenách jsou zahrnuty náklady na dodávku a montáž válcovaných nosníků._x000d_
2. Ceny jsou určeny pouze pro ocenění konstrukce překladů nad otvory._x000d_
</t>
  </si>
  <si>
    <t>VV</t>
  </si>
  <si>
    <t>1,2*2*0,004</t>
  </si>
  <si>
    <t>319201321</t>
  </si>
  <si>
    <t>Vyrovnání nerovného povrchu vnitřního i vnějšího zdiva bez odsekání vadných cihel, maltou (s dodáním hmot) tl. do 30 mm</t>
  </si>
  <si>
    <t>m2</t>
  </si>
  <si>
    <t>-548304032</t>
  </si>
  <si>
    <t>(3,68*4+1,5+3,15*2)*2,9-4*1,0*2,05</t>
  </si>
  <si>
    <t>340239212</t>
  </si>
  <si>
    <t>Zazdívka otvorů v příčkách nebo stěnách cihlami plnými pálenými plochy přes 1 m2 do 4 m2, tloušťky přes 100 mm</t>
  </si>
  <si>
    <t>-1154191473</t>
  </si>
  <si>
    <t>2*1,0*2,05</t>
  </si>
  <si>
    <t>342244111</t>
  </si>
  <si>
    <t>Příčky jednoduché z cihel děrovaných klasických spojených na pero a drážku na maltu M5, pevnost cihel do P15, tl. příčky 115 mm</t>
  </si>
  <si>
    <t>-2002018777</t>
  </si>
  <si>
    <t xml:space="preserve">Poznámka k souboru cen:_x000d_
1. Množství jednotek se určuje v m2 plochy konstrukce._x000d_
</t>
  </si>
  <si>
    <t>2,33*0,75</t>
  </si>
  <si>
    <t>5</t>
  </si>
  <si>
    <t>345321616</t>
  </si>
  <si>
    <t>Zídky atikové, poprsní, schodišťové a zábradelní z betonu železového bez výztuže tř. C 30/37</t>
  </si>
  <si>
    <t>m3</t>
  </si>
  <si>
    <t>-1398284315</t>
  </si>
  <si>
    <t>2,33*0,11*0,12</t>
  </si>
  <si>
    <t>6</t>
  </si>
  <si>
    <t>345351005</t>
  </si>
  <si>
    <t>Bednění atikových, poprsních, schodišťových, zábradelních zídek plnostěnných zřízení</t>
  </si>
  <si>
    <t>1493560994</t>
  </si>
  <si>
    <t xml:space="preserve">Poznámka k souboru cen:_x000d_
1. Do celkové plochy prolamovaných atikových i zábradelních zídek se započítává plocha bednicích truhlíků tvořících dutiny v konstrukci betonu._x000d_
</t>
  </si>
  <si>
    <t>2,33*0,15*2</t>
  </si>
  <si>
    <t>7</t>
  </si>
  <si>
    <t>345351006</t>
  </si>
  <si>
    <t>Bednění atikových, poprsních, schodišťových, zábradelních zídek plnostěnných odstranění</t>
  </si>
  <si>
    <t>-233439565</t>
  </si>
  <si>
    <t>8</t>
  </si>
  <si>
    <t>345361221</t>
  </si>
  <si>
    <t>Výztuž atikových, poprsních, schodišťových, zábradelních zídek a madel z betonářské oceli 10 216 (E)</t>
  </si>
  <si>
    <t>-2097945388</t>
  </si>
  <si>
    <t>22,33*2*0,00395</t>
  </si>
  <si>
    <t>9</t>
  </si>
  <si>
    <t>345361321</t>
  </si>
  <si>
    <t>Výztuž atikových, poprsních, schodišťových, zábradelních zídek a madel z betonářské oceli 11 373 (EZ)</t>
  </si>
  <si>
    <t>1032388376</t>
  </si>
  <si>
    <t>10</t>
  </si>
  <si>
    <t>346244352</t>
  </si>
  <si>
    <t>Obezdívka koupelnových van ploch rovných z přesných pórobetonových tvárnic, na tenké maltové lože, tl. 50 mm</t>
  </si>
  <si>
    <t>225616963</t>
  </si>
  <si>
    <t>(0,9+0,9)*0,2</t>
  </si>
  <si>
    <t>11</t>
  </si>
  <si>
    <t>346244381</t>
  </si>
  <si>
    <t>Plentování ocelových válcovaných nosníků jednostranné cihlami na maltu, výška stojiny do 200 mm</t>
  </si>
  <si>
    <t>-1906596725</t>
  </si>
  <si>
    <t>0,12*1,2*2</t>
  </si>
  <si>
    <t>12</t>
  </si>
  <si>
    <t>346272226</t>
  </si>
  <si>
    <t>Přizdívky z pórobetonových tvárnic objemová hmotnost do 500 kg/m3, na tenké maltové lože, tloušťka přizdívky 75 mm</t>
  </si>
  <si>
    <t>132510005</t>
  </si>
  <si>
    <t>3,86*1,2</t>
  </si>
  <si>
    <t>Úpravy povrchů, podlahy a osazování výplní</t>
  </si>
  <si>
    <t>13</t>
  </si>
  <si>
    <t>611325122</t>
  </si>
  <si>
    <t>Vápenocementová omítka rýh štuková ve stropech, šířky rýhy přes 150 do 300 mm</t>
  </si>
  <si>
    <t>-1275120029</t>
  </si>
  <si>
    <t>3,68*0,2</t>
  </si>
  <si>
    <t>14</t>
  </si>
  <si>
    <t>611325421</t>
  </si>
  <si>
    <t>Oprava vápenocementové omítky vnitřních ploch štukové dvouvrstvé, tloušťky do 20 mm a tloušťky štuku do 3 mm stropů, v rozsahu opravované plochy do 10%</t>
  </si>
  <si>
    <t>2109209214</t>
  </si>
  <si>
    <t xml:space="preserve">Poznámka k souboru cen:_x000d_
1. Pro ocenění opravy omítek plochy do 1 m2 se použijí ceny souboru cen 61. 32-52.. Vápenocementová omítka jednotlivých malých ploch._x000d_
</t>
  </si>
  <si>
    <t>3,68*4,75</t>
  </si>
  <si>
    <t>612135101</t>
  </si>
  <si>
    <t>Hrubá výplň rýh maltou jakékoli šířky rýhy ve stěnách</t>
  </si>
  <si>
    <t>-1741584714</t>
  </si>
  <si>
    <t xml:space="preserve">Poznámka k souboru cen:_x000d_
1. V cenách nejsou započteny náklady na omítku rýh, tyto se ocení příšlušnými cenami tohoto katalogu._x000d_
</t>
  </si>
  <si>
    <t>10*0,07*2</t>
  </si>
  <si>
    <t>16</t>
  </si>
  <si>
    <t>612315225</t>
  </si>
  <si>
    <t>Vápenná omítka jednotlivých malých ploch štuková na stěnách, plochy jednotlivě přes 1,0 do 4 m2</t>
  </si>
  <si>
    <t>kus</t>
  </si>
  <si>
    <t>-691640299</t>
  </si>
  <si>
    <t>1,05*2,05*2</t>
  </si>
  <si>
    <t>17</t>
  </si>
  <si>
    <t>612321121</t>
  </si>
  <si>
    <t>Omítka vápenocementová vnitřních ploch nanášená ručně jednovrstvá, tloušťky do 10 mm hladká svislých konstrukcí stěn</t>
  </si>
  <si>
    <t>-1863917897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</si>
  <si>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</si>
  <si>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(3,68+3,68+4,75+4,75-0,8)*2,0</t>
  </si>
  <si>
    <t>2*2,33*0,85+0,1*0,85</t>
  </si>
  <si>
    <t>Součet</t>
  </si>
  <si>
    <t>18</t>
  </si>
  <si>
    <t>612325122</t>
  </si>
  <si>
    <t>Vápenocementová omítka rýh štuková ve stěnách, šířky rýhy přes 150 do 300 mm</t>
  </si>
  <si>
    <t>1761830186</t>
  </si>
  <si>
    <t>1*2*0,9*0,2</t>
  </si>
  <si>
    <t>19</t>
  </si>
  <si>
    <t>612325421</t>
  </si>
  <si>
    <t>Oprava vápenocementové omítky vnitřních ploch štukové dvouvrstvé, tloušťky do 20 mm a tloušťky štuku do 3 mm stěn, v rozsahu opravované plochy do 10%</t>
  </si>
  <si>
    <t>1259693042</t>
  </si>
  <si>
    <t>(3,68*2+4,7*2)*0,9</t>
  </si>
  <si>
    <t>20</t>
  </si>
  <si>
    <t>619995001</t>
  </si>
  <si>
    <t>Začištění omítek (s dodáním hmot) kolem oken, dveří, podlah, obkladů apod.</t>
  </si>
  <si>
    <t>m</t>
  </si>
  <si>
    <t>-1996149818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</si>
  <si>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</si>
  <si>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2*2,05+1,0</t>
  </si>
  <si>
    <t>631311121</t>
  </si>
  <si>
    <t>Doplnění dosavadních mazanin prostým betonem s dodáním hmot, bez potěru, plochy jednotlivě do 1 m2 a tl. do 80 mm</t>
  </si>
  <si>
    <t>-2026227484</t>
  </si>
  <si>
    <t>1,285*0,15*0,1*4</t>
  </si>
  <si>
    <t>22</t>
  </si>
  <si>
    <t>632452411</t>
  </si>
  <si>
    <t>Doplnění cementového potěru na mazaninách a betonových podkladech (s dodáním hmot), hlazeného dřevěným nebo ocelovým hladítkem, plochy jednotlivě přes 1 m2 do 4 m2 a tl. do 10 mm</t>
  </si>
  <si>
    <t>-142941592</t>
  </si>
  <si>
    <t>23</t>
  </si>
  <si>
    <t>632902211</t>
  </si>
  <si>
    <t>Příprava zatvrdlého povrchu betonových mazanin pro cementový potěr cementovým mlékem s přísadou</t>
  </si>
  <si>
    <t>-899281941</t>
  </si>
  <si>
    <t>24</t>
  </si>
  <si>
    <t>642944121</t>
  </si>
  <si>
    <t>Osazení ocelových dveřních zárubní lisovaných nebo z úhelníků dodatečně s vybetonováním prahu, plochy do 2,5 m2</t>
  </si>
  <si>
    <t>672002335</t>
  </si>
  <si>
    <t xml:space="preserve">Poznámka k souboru cen:_x000d_
1. V cenách nejsou započteny náklady na dodání zárubní, tyto se oceňují ve specifikaci._x000d_
</t>
  </si>
  <si>
    <t>25</t>
  </si>
  <si>
    <t>M</t>
  </si>
  <si>
    <t>55331352</t>
  </si>
  <si>
    <t>zárubeň ocelová pro běžné zdění a pórobeton 100 levá/pravá 900</t>
  </si>
  <si>
    <t>-906673512</t>
  </si>
  <si>
    <t>Ostatní konstrukce a práce, bourání</t>
  </si>
  <si>
    <t>26</t>
  </si>
  <si>
    <t>949101111</t>
  </si>
  <si>
    <t>Lešení pomocné pracovní pro objekty pozemních staveb pro zatížení do 150 kg/m2, o výšce lešeňové podlahy do 1,9 m</t>
  </si>
  <si>
    <t>1352802990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</si>
  <si>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</si>
  <si>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27</t>
  </si>
  <si>
    <t>952901103</t>
  </si>
  <si>
    <t>Čištění budov při provádění oprav a udržovacích prací oken nebo balkonových dveří jednoduchých omytím, plochy do přes 1,5 do 2,5 m2</t>
  </si>
  <si>
    <t>130838783</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</si>
  <si>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</si>
  <si>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28</t>
  </si>
  <si>
    <t>952902041</t>
  </si>
  <si>
    <t>Čištění budov při provádění oprav a udržovacích prací podlah hladkých drhnutím s chemickými prostředky</t>
  </si>
  <si>
    <t>705459587</t>
  </si>
  <si>
    <t>29</t>
  </si>
  <si>
    <t>962031132</t>
  </si>
  <si>
    <t>Bourání příček z cihel, tvárnic nebo příčkovek z cihel pálených, plných nebo dutých na maltu vápennou nebo vápenocementovou, tl. do 100 mm</t>
  </si>
  <si>
    <t>2009030530</t>
  </si>
  <si>
    <t>3,9*3,0-(1,0*2,05)</t>
  </si>
  <si>
    <t>30</t>
  </si>
  <si>
    <t>964073211</t>
  </si>
  <si>
    <t>Vybourání válcovaných nosníků uložených ve zdivu cihelném délky do 4 m, hmotnosti do 10 kg/m</t>
  </si>
  <si>
    <t>-1511076815</t>
  </si>
  <si>
    <t>2*1,2*0,004</t>
  </si>
  <si>
    <t>31</t>
  </si>
  <si>
    <t>965081223</t>
  </si>
  <si>
    <t>Bourání podlah z dlaždic bez podkladního lože nebo mazaniny, s jakoukoliv výplní spár keramických nebo xylolitových tl. přes 10 mm plochy přes 1 m2</t>
  </si>
  <si>
    <t>346837301</t>
  </si>
  <si>
    <t xml:space="preserve">Poznámka k souboru cen:_x000d_
1. Odsekání soklíků se oceňuje cenami souboru cen 965 08._x000d_
</t>
  </si>
  <si>
    <t>3,68*(1,5+3,15)</t>
  </si>
  <si>
    <t>32</t>
  </si>
  <si>
    <t>966079851</t>
  </si>
  <si>
    <t>Přerušení různých ocelových profilů průřezu do 100 mm2</t>
  </si>
  <si>
    <t>1226327253</t>
  </si>
  <si>
    <t>33</t>
  </si>
  <si>
    <t>968072455</t>
  </si>
  <si>
    <t>Vybourání kovových rámů oken s křídly, dveřních zárubní, vrat, stěn, ostění nebo obkladů dveřních zárubní, plochy do 2 m2</t>
  </si>
  <si>
    <t>520787331</t>
  </si>
  <si>
    <t xml:space="preserve">Poznámka k souboru cen:_x000d_
1. V cenách -2244 až -2559 jsou započteny i náklady na vyvěšení křídel._x000d_
2. Cenou -2641 se oceňuje i vybourání nosné ocelové konstrukce pro sádrokartonové příčky._x000d_
</t>
  </si>
  <si>
    <t>01,0*2,05*2</t>
  </si>
  <si>
    <t>34</t>
  </si>
  <si>
    <t>969041111</t>
  </si>
  <si>
    <t>Vybourání vnitřního potrubí včetně vysekání drážky plastového do DN 50</t>
  </si>
  <si>
    <t>-161640323</t>
  </si>
  <si>
    <t xml:space="preserve">Poznámka k souboru cen:_x000d_
1. Ceny jsou určeny pro vybourání kanalizačního, vodovodního i plynového potrubí._x000d_
</t>
  </si>
  <si>
    <t>35</t>
  </si>
  <si>
    <t>971033631</t>
  </si>
  <si>
    <t>Vybourání otvorů ve zdivu základovém nebo nadzákladovém z cihel, tvárnic, příčkovek z cihel pálených na maltu vápennou nebo vápenocementovou plochy do 4 m2, tl. do 150 mm</t>
  </si>
  <si>
    <t>-1959097405</t>
  </si>
  <si>
    <t>1,0*2,1</t>
  </si>
  <si>
    <t>36</t>
  </si>
  <si>
    <t>973032862</t>
  </si>
  <si>
    <t>Vysekání kapes ve zdivu z dutých cihel nebo tvárnic pro zavázání nových příček a zdí, tl. do 100 mm</t>
  </si>
  <si>
    <t>-1680402996</t>
  </si>
  <si>
    <t>2,0*4</t>
  </si>
  <si>
    <t>37</t>
  </si>
  <si>
    <t>974031142</t>
  </si>
  <si>
    <t>Vysekání rýh ve zdivu cihelném na maltu vápennou nebo vápenocementovou do hl. 70 mm a šířky do 70 mm</t>
  </si>
  <si>
    <t>-1514197807</t>
  </si>
  <si>
    <t>2,3+1,1+0,6+1,0+7*1,1</t>
  </si>
  <si>
    <t>38</t>
  </si>
  <si>
    <t>974031664</t>
  </si>
  <si>
    <t>Vysekání rýh ve zdivu cihelném na maltu vápennou nebo vápenocementovou pro vtahování nosníků do zdí, před vybouráním otvoru do hl. 150 mm, při v. nosníku do 150 mm</t>
  </si>
  <si>
    <t>185494065</t>
  </si>
  <si>
    <t>39</t>
  </si>
  <si>
    <t>974042542</t>
  </si>
  <si>
    <t>Vysekání rýh v betonové nebo jiné monolitické dlažbě s betonovým podkladem do hl.70 mm a šířky do 70 mm</t>
  </si>
  <si>
    <t>26407466</t>
  </si>
  <si>
    <t>40</t>
  </si>
  <si>
    <t>974042564</t>
  </si>
  <si>
    <t>Vysekání rýh v betonové nebo jiné monolitické dlažbě s betonovým podkladem do hl. 150 mm a šířky do 150 mm</t>
  </si>
  <si>
    <t>-1496344143</t>
  </si>
  <si>
    <t>41</t>
  </si>
  <si>
    <t>974082112</t>
  </si>
  <si>
    <t>Vysekání rýh pro vodiče v omítce vápenné nebo vápenocementové stěn, šířky do 30 mm</t>
  </si>
  <si>
    <t>-1461723637</t>
  </si>
  <si>
    <t>42</t>
  </si>
  <si>
    <t>976082131</t>
  </si>
  <si>
    <t>Vybourání drobných zámečnických a jiných konstrukcí objímek, držáků, věšáků, záclonových konzol, lustrových skob apod., ze zdiva cihelného</t>
  </si>
  <si>
    <t>-85534413</t>
  </si>
  <si>
    <t>43</t>
  </si>
  <si>
    <t>977311112</t>
  </si>
  <si>
    <t>Řezání stávajících betonových mazanin bez vyztužení hloubky přes 50 do 100 mm</t>
  </si>
  <si>
    <t>-2001830506</t>
  </si>
  <si>
    <t>4*3,2</t>
  </si>
  <si>
    <t>44</t>
  </si>
  <si>
    <t>978059541</t>
  </si>
  <si>
    <t>Odsekání obkladů stěn včetně otlučení podkladní omítky až na zdivo z obkládaček vnitřních, z jakýchkoliv materiálů, plochy přes 1 m2</t>
  </si>
  <si>
    <t>-1540490192</t>
  </si>
  <si>
    <t>997</t>
  </si>
  <si>
    <t>Přesun sutě</t>
  </si>
  <si>
    <t>45</t>
  </si>
  <si>
    <t>997013211</t>
  </si>
  <si>
    <t>Vnitrostaveništní doprava suti a vybouraných hmot vodorovně do 50 m svisle ručně pro budovy a haly výšky do 6 m</t>
  </si>
  <si>
    <t>-673107401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</si>
  <si>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</si>
  <si>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46</t>
  </si>
  <si>
    <t>997013501</t>
  </si>
  <si>
    <t>Odvoz suti a vybouraných hmot na skládku nebo meziskládku se složením, na vzdálenost do 1 km</t>
  </si>
  <si>
    <t>-1415185087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</si>
  <si>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</si>
  <si>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47</t>
  </si>
  <si>
    <t>997013509</t>
  </si>
  <si>
    <t>Odvoz suti a vybouraných hmot na skládku nebo meziskládku se složením, na vzdálenost Příplatek k ceně za každý další i započatý 1 km přes 1 km</t>
  </si>
  <si>
    <t>2050840151</t>
  </si>
  <si>
    <t>7,526*10 'Přepočtené koeficientem množství</t>
  </si>
  <si>
    <t>48</t>
  </si>
  <si>
    <t>997013603</t>
  </si>
  <si>
    <t>Poplatek za uložení stavebního odpadu na skládce (skládkovné) cihelného zatříděného do Katalogu odpadů pod kódem 17 01 02</t>
  </si>
  <si>
    <t>-196330719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</si>
  <si>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</si>
  <si>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</si>
  <si>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</si>
  <si>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49</t>
  </si>
  <si>
    <t>998011001</t>
  </si>
  <si>
    <t>Přesun hmot pro budovy občanské výstavby, bydlení, výrobu a služby s nosnou svislou konstrukcí zděnou z cihel, tvárnic nebo kamene vodorovná dopravní vzdálenost do 100 m pro budovy výšky do 6 m</t>
  </si>
  <si>
    <t>1514573539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</si>
  <si>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</si>
  <si>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</si>
  <si>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</si>
  <si>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721</t>
  </si>
  <si>
    <t>Zdravotechnika - vnitřní kanalizace</t>
  </si>
  <si>
    <t>50</t>
  </si>
  <si>
    <t>721171803</t>
  </si>
  <si>
    <t>Demontáž potrubí z novodurových trub odpadních nebo připojovacích do D 75</t>
  </si>
  <si>
    <t>1805650444</t>
  </si>
  <si>
    <t xml:space="preserve">Poznámka k souboru cen:_x000d_
1. Demontáž plstěných pásů se oceňuje cenami souboru cen 722 18-18 Demontáž plstěných pásů z trub, části B 02._x000d_
</t>
  </si>
  <si>
    <t>51</t>
  </si>
  <si>
    <t>721171808</t>
  </si>
  <si>
    <t>Demontáž potrubí z novodurových trub odpadních nebo připojovacích přes 75 do D 114</t>
  </si>
  <si>
    <t>1800728836</t>
  </si>
  <si>
    <t>52</t>
  </si>
  <si>
    <t>721173706</t>
  </si>
  <si>
    <t>Potrubí z plastových trub polyetylenové svařované odpadní (svislé) DN 100</t>
  </si>
  <si>
    <t>CS ÚRS 2019 01</t>
  </si>
  <si>
    <t>-1091086045</t>
  </si>
  <si>
    <t>53</t>
  </si>
  <si>
    <t>721173723</t>
  </si>
  <si>
    <t>Potrubí z plastových trub polyetylenové svařované připojovací DN 50</t>
  </si>
  <si>
    <t>-1560581256</t>
  </si>
  <si>
    <t>54</t>
  </si>
  <si>
    <t>721173724</t>
  </si>
  <si>
    <t>Potrubí z plastových trub polyetylenové svařované připojovací DN 70</t>
  </si>
  <si>
    <t>692942454</t>
  </si>
  <si>
    <t>55</t>
  </si>
  <si>
    <t>721194104</t>
  </si>
  <si>
    <t>Vyměření přípojek na potrubí vyvedení a upevnění odpadních výpustek DN 40</t>
  </si>
  <si>
    <t>1265739199</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</si>
  <si>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</si>
  <si>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56</t>
  </si>
  <si>
    <t>721290111</t>
  </si>
  <si>
    <t>Zkouška těsnosti kanalizace v objektech vodou do DN 125</t>
  </si>
  <si>
    <t>1772924314</t>
  </si>
  <si>
    <t xml:space="preserve">Poznámka k souboru cen:_x000d_
1. V ceně -0123 není započteno dodání média; jeho dodávka se oceňuje ve specifikaci._x000d_
</t>
  </si>
  <si>
    <t>57</t>
  </si>
  <si>
    <t>721290822</t>
  </si>
  <si>
    <t>Vnitrostaveništní přemístění vybouraných (demontovaných) hmot vnitřní kanalizace vodorovně do 100 m v objektech výšky přes 6 do 12 m</t>
  </si>
  <si>
    <t>1092605212</t>
  </si>
  <si>
    <t>58</t>
  </si>
  <si>
    <t>998721102</t>
  </si>
  <si>
    <t>Přesun hmot pro vnitřní kanalizace stanovený z hmotnosti přesunovaného materiálu vodorovná dopravní vzdálenost do 50 m v objektech výšky přes 6 do 12 m</t>
  </si>
  <si>
    <t>-20801262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</si>
  <si>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</si>
  <si>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</si>
  <si>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</si>
  <si>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59</t>
  </si>
  <si>
    <t>722130801</t>
  </si>
  <si>
    <t>Demontáž potrubí z ocelových trubek pozinkovaných závitových do DN 25</t>
  </si>
  <si>
    <t>-2010773801</t>
  </si>
  <si>
    <t>60</t>
  </si>
  <si>
    <t>722176112</t>
  </si>
  <si>
    <t>Montáž potrubí z plastových trub svařovaných polyfuzně D přes 16 do 20 mm</t>
  </si>
  <si>
    <t>807819972</t>
  </si>
  <si>
    <t xml:space="preserve">Poznámka k souboru cen:_x000d_
1. V cenách -6111 až -6140 jsou započteny i náklady na montáž tvarovek._x000d_
2. V cenách -6111 až -6140 je započtena tato četnost spojů na 1 m délky rozvodu:_x000d_
a) u polyfuze: 3 svary,_x000d_
b) na tupo: 1,5 svaru._x000d_
3. Odlišné množství spojů lze ocenit přípočtem či odpočtem cen -3911 až -3990 části C02 Opravy a údržba vnitřního vodovodu_x000d_
4. V cenách –6111 až -6140 nejsou započteny náklady na dodání potrubí a tvarovky; tyto se oceňují ve specifikaci. Ztratné lze stanovit:_x000d_
a) u potrubí ve výši 3%,_x000d_
b) u tvarovek se nestanoví._x000d_
</t>
  </si>
  <si>
    <t>61</t>
  </si>
  <si>
    <t>28615100</t>
  </si>
  <si>
    <t>trubka tlaková PPR řada PN 10 20x2,2x4000mm</t>
  </si>
  <si>
    <t>2022767026</t>
  </si>
  <si>
    <t>62</t>
  </si>
  <si>
    <t>722176113</t>
  </si>
  <si>
    <t>Montáž potrubí z plastových trub svařovaných polyfuzně D přes 20 do 25 mm</t>
  </si>
  <si>
    <t>506476855</t>
  </si>
  <si>
    <t>63</t>
  </si>
  <si>
    <t>28615105</t>
  </si>
  <si>
    <t>trubka tlaková PPR řada PN 10 25x2,3x4000mm</t>
  </si>
  <si>
    <t>-1061835320</t>
  </si>
  <si>
    <t>64</t>
  </si>
  <si>
    <t>722181211</t>
  </si>
  <si>
    <t>Ochrana potrubí termoizolačními trubicemi z pěnového polyetylenu PE přilepenými v příčných a podélných spojích, tloušťky izolace do 6 mm, vnitřního průměru izolace DN do 22 mm</t>
  </si>
  <si>
    <t>-1794918493</t>
  </si>
  <si>
    <t xml:space="preserve">Poznámka k souboru cen:_x000d_
1. V cenách -1211 až -1256 jsou započteny i náklady na dodání tepelně izolačních trubic._x000d_
</t>
  </si>
  <si>
    <t>65</t>
  </si>
  <si>
    <t>722181212</t>
  </si>
  <si>
    <t>Ochrana potrubí termoizolačními trubicemi z pěnového polyetylenu PE přilepenými v příčných a podélných spojích, tloušťky izolace do 6 mm, vnitřního průměru izolace DN přes 22 do 32 mm</t>
  </si>
  <si>
    <t>-1694363651</t>
  </si>
  <si>
    <t>66</t>
  </si>
  <si>
    <t>722190401</t>
  </si>
  <si>
    <t>Zřízení přípojek na potrubí vyvedení a upevnění výpustek do DN 25</t>
  </si>
  <si>
    <t>1751017920</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</si>
  <si>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</si>
  <si>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67</t>
  </si>
  <si>
    <t>722231141</t>
  </si>
  <si>
    <t>Armatury se dvěma závity ventily pojistné rohové G 1/2</t>
  </si>
  <si>
    <t>1305760460</t>
  </si>
  <si>
    <t>68</t>
  </si>
  <si>
    <t>722290822</t>
  </si>
  <si>
    <t>Vnitrostaveništní přemístění vybouraných (demontovaných) hmot vnitřní vodovod vodorovně do 100 m v objektech výšky přes 6 do 12 m</t>
  </si>
  <si>
    <t>-1068261078</t>
  </si>
  <si>
    <t>69</t>
  </si>
  <si>
    <t>998722102</t>
  </si>
  <si>
    <t>Přesun hmot pro vnitřní vodovod stanovený z hmotnosti přesunovaného materiálu vodorovná dopravní vzdálenost do 50 m v objektech výšky přes 6 do 12 m</t>
  </si>
  <si>
    <t>711432510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</si>
  <si>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</si>
  <si>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</si>
  <si>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</si>
  <si>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70</t>
  </si>
  <si>
    <t>7251228171</t>
  </si>
  <si>
    <t xml:space="preserve">Demontáž zařizovacích předmětů celkem včetně likvidace a polatků za likvidaci_x000d_
</t>
  </si>
  <si>
    <t>soubor</t>
  </si>
  <si>
    <t>1532716285</t>
  </si>
  <si>
    <t>71</t>
  </si>
  <si>
    <t>725244154</t>
  </si>
  <si>
    <t>Sprchové dveře a zástěny dveře sprchové do niky polorámové skleněné tl. 6 mm dveře otvíravé dvoukřídlové, na vaničku šířky 1000 mm</t>
  </si>
  <si>
    <t>2054445410</t>
  </si>
  <si>
    <t xml:space="preserve">Poznámka k souboru cen:_x000d_
1. V cenách -4904-4907 nejsou započteny náklady na dodání sprchových dveří a zástěn._x000d_
</t>
  </si>
  <si>
    <t>72</t>
  </si>
  <si>
    <t>64236081</t>
  </si>
  <si>
    <t>mísa keramická klozetová závěsná bílá</t>
  </si>
  <si>
    <t>592252215</t>
  </si>
  <si>
    <t>73</t>
  </si>
  <si>
    <t>55144048</t>
  </si>
  <si>
    <t>baterie umyvadlová páková</t>
  </si>
  <si>
    <t>1945626499</t>
  </si>
  <si>
    <t>74</t>
  </si>
  <si>
    <t>55145521</t>
  </si>
  <si>
    <t>baterie sprchová nástěnná senzorová s termostatickým ventilem 2 vody 12V napájení</t>
  </si>
  <si>
    <t>66751284</t>
  </si>
  <si>
    <t>75</t>
  </si>
  <si>
    <t>55166001</t>
  </si>
  <si>
    <t>souprava pro připojení závěsného WC DN 110</t>
  </si>
  <si>
    <t>sada</t>
  </si>
  <si>
    <t>381129985</t>
  </si>
  <si>
    <t>76</t>
  </si>
  <si>
    <t>55166827</t>
  </si>
  <si>
    <t>sedátko záchodové plastové bílé</t>
  </si>
  <si>
    <t>-623020902</t>
  </si>
  <si>
    <t>77</t>
  </si>
  <si>
    <t>55281717</t>
  </si>
  <si>
    <t>montážní prvek pro závěsné WC do zděných konstrukcí ovládání shora stavební v 820/880mm</t>
  </si>
  <si>
    <t>-651978165</t>
  </si>
  <si>
    <t>78</t>
  </si>
  <si>
    <t>64211005</t>
  </si>
  <si>
    <t>umyvadlo keramické závěsné bílé 550x420mm</t>
  </si>
  <si>
    <t>871809969</t>
  </si>
  <si>
    <t>79</t>
  </si>
  <si>
    <t>55423004</t>
  </si>
  <si>
    <t>vanička sprchová akrylátová čtvercová protiskluzová bílá 800x800x150mm</t>
  </si>
  <si>
    <t>-370586389</t>
  </si>
  <si>
    <t>80</t>
  </si>
  <si>
    <t>ALP.ASP4</t>
  </si>
  <si>
    <t>Automatický splachovač pisoáru, chrom, 12 V (napájení ze sítě)</t>
  </si>
  <si>
    <t>-622826247</t>
  </si>
  <si>
    <t>81</t>
  </si>
  <si>
    <t>ALP.A107S1200</t>
  </si>
  <si>
    <t>Montážní rám pro pisoár a senzor</t>
  </si>
  <si>
    <t>-1659237273</t>
  </si>
  <si>
    <t>82</t>
  </si>
  <si>
    <t>AZP.AUP1</t>
  </si>
  <si>
    <t>splachovač pro jeden pisoár bez montážní krabice - 12V, 50 Hz</t>
  </si>
  <si>
    <t>-990599803</t>
  </si>
  <si>
    <t>83</t>
  </si>
  <si>
    <t>725112022</t>
  </si>
  <si>
    <t>Zařízení záchodů klozety keramické závěsné na nosné stěny s hlubokým splachováním odpad vodorovný</t>
  </si>
  <si>
    <t>-489780866</t>
  </si>
  <si>
    <t xml:space="preserve">Poznámka k souboru cen:_x000d_
1. V cenách -1351, -1361 není započten napájecí zdroj._x000d_
2. V cenách jsou započtená klozetová sedátka._x000d_
</t>
  </si>
  <si>
    <t>84</t>
  </si>
  <si>
    <t>AZP.NP01</t>
  </si>
  <si>
    <t>keramická dělící stěna (přepážka) k pisoárům,</t>
  </si>
  <si>
    <t>2139564424</t>
  </si>
  <si>
    <t>například Kolo Nova Pro 400*700</t>
  </si>
  <si>
    <t>85</t>
  </si>
  <si>
    <t>725291211</t>
  </si>
  <si>
    <t>Doplňky zařízení koupelen a záchodů keramické mýdelník jednoduchý</t>
  </si>
  <si>
    <t>-598538376</t>
  </si>
  <si>
    <t>86</t>
  </si>
  <si>
    <t>725291521</t>
  </si>
  <si>
    <t>Doplňky zařízení koupelen a záchodů plastové zásobník toaletních papírů</t>
  </si>
  <si>
    <t>1454933528</t>
  </si>
  <si>
    <t>87</t>
  </si>
  <si>
    <t>998725101</t>
  </si>
  <si>
    <t>Přesun hmot pro zařizovací předměty stanovený z hmotnosti přesunovaného materiálu vodorovná dopravní vzdálenost do 50 m v objektech výšky do 6 m</t>
  </si>
  <si>
    <t>868077130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</si>
  <si>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</si>
  <si>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726</t>
  </si>
  <si>
    <t>Zdravotechnika - předstěnové instalace</t>
  </si>
  <si>
    <t>88</t>
  </si>
  <si>
    <t>726111031</t>
  </si>
  <si>
    <t>Předstěnové instalační systémy pro zazdění do masivních zděných konstrukcí pro závěsné klozety ovládání zepředu, stavební výška 1080 mm</t>
  </si>
  <si>
    <t>1794436103</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</si>
  <si>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</si>
  <si>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89</t>
  </si>
  <si>
    <t>998726112</t>
  </si>
  <si>
    <t>Přesun hmot pro instalační prefabrikáty stanovený z hmotnosti přesunovaného materiálu vodorovná dopravní vzdálenost do 50 m v objektech výšky přes 6 m do 12 m</t>
  </si>
  <si>
    <t>-414606899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</si>
  <si>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</si>
  <si>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741</t>
  </si>
  <si>
    <t>Elektroinstalace - silnoproud</t>
  </si>
  <si>
    <t>90</t>
  </si>
  <si>
    <t>741101001</t>
  </si>
  <si>
    <t xml:space="preserve">Práce elektromontážní komplet - silnoprud, uprava elektroinstalace, výměna a přemístění vypínačů, připojení stávajících světel_x000d_
</t>
  </si>
  <si>
    <t>soub</t>
  </si>
  <si>
    <t>512</t>
  </si>
  <si>
    <t>-30218005</t>
  </si>
  <si>
    <t>766</t>
  </si>
  <si>
    <t>Konstrukce truhlářské</t>
  </si>
  <si>
    <t>91</t>
  </si>
  <si>
    <t>766660002</t>
  </si>
  <si>
    <t>Montáž dveřních křídel dřevěných STÁVAJÍCÍCH otevíravých do ocelové zárubně povrchově upravených jednokřídlových, šířky přes 800 mm</t>
  </si>
  <si>
    <t>231591901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</si>
  <si>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</si>
  <si>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771</t>
  </si>
  <si>
    <t>Podlahy z dlaždic</t>
  </si>
  <si>
    <t>92</t>
  </si>
  <si>
    <t>771111011</t>
  </si>
  <si>
    <t>Příprava podkladu před provedením dlažby vysátí podlah</t>
  </si>
  <si>
    <t>-2080413563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</si>
  <si>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</si>
  <si>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93</t>
  </si>
  <si>
    <t>771121011</t>
  </si>
  <si>
    <t>Příprava podkladu před provedením dlažby nátěr penetrační na podlahu</t>
  </si>
  <si>
    <t>-2086321798</t>
  </si>
  <si>
    <t>94</t>
  </si>
  <si>
    <t>771151011</t>
  </si>
  <si>
    <t>Příprava podkladu před provedením dlažby samonivelační stěrka min.pevnosti 20 MPa, tloušťky do 3 mm</t>
  </si>
  <si>
    <t>-243258366</t>
  </si>
  <si>
    <t>95</t>
  </si>
  <si>
    <t>771574111</t>
  </si>
  <si>
    <t>Montáž podlah z dlaždic keramických lepených flexibilním lepidlem maloformátových hladkých přes 6 do 9 ks/m2</t>
  </si>
  <si>
    <t>2076005214</t>
  </si>
  <si>
    <t xml:space="preserve">Poznámka k souboru cen:_x000d_
1. Položky jsou učeny pro všechy druhy povrchových úprav._x000d_
</t>
  </si>
  <si>
    <t>96</t>
  </si>
  <si>
    <t>59761011</t>
  </si>
  <si>
    <t>dlažba keramická slinutá hladká do interiéru i exteriéru do 9ks/m2</t>
  </si>
  <si>
    <t>1727343747</t>
  </si>
  <si>
    <t>16,92*1,1 'Přepočtené koeficientem množství</t>
  </si>
  <si>
    <t>97</t>
  </si>
  <si>
    <t>771591112</t>
  </si>
  <si>
    <t>Izolace podlahy pod dlažbu nátěrem nebo stěrkou ve dvou vrstvách</t>
  </si>
  <si>
    <t>1378390877</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</si>
  <si>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</si>
  <si>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98</t>
  </si>
  <si>
    <t>771591264</t>
  </si>
  <si>
    <t>Izolace podlahy pod dlažbu těsnícími izolačními pásy mezi podlahou a stěnu</t>
  </si>
  <si>
    <t>78401688</t>
  </si>
  <si>
    <t>3,68+3,68+4,75+4,75-1,2+2,33+2,33+0,11</t>
  </si>
  <si>
    <t>99</t>
  </si>
  <si>
    <t>998771101</t>
  </si>
  <si>
    <t>Přesun hmot pro podlahy z dlaždic stanovený z hmotnosti přesunovaného materiálu vodorovná dopravní vzdálenost do 50 m v objektech výšky do 6 m</t>
  </si>
  <si>
    <t>-2009963081</t>
  </si>
  <si>
    <t>781</t>
  </si>
  <si>
    <t>Dokončovací práce - obklady</t>
  </si>
  <si>
    <t>100</t>
  </si>
  <si>
    <t>781111011</t>
  </si>
  <si>
    <t>Příprava podkladu před provedením obkladu oprášení (ometení) stěny</t>
  </si>
  <si>
    <t>-640830499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</si>
  <si>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</si>
  <si>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(4,75+4,75-1,0+3,68+3,68)*2,0+(2,33+2,3)*0,85</t>
  </si>
  <si>
    <t>101</t>
  </si>
  <si>
    <t>781121011</t>
  </si>
  <si>
    <t>Příprava podkladu před provedením obkladu nátěr penetrační na stěnu</t>
  </si>
  <si>
    <t>-1779636513</t>
  </si>
  <si>
    <t>102</t>
  </si>
  <si>
    <t>781131112</t>
  </si>
  <si>
    <t>Izolace stěny pod obklad izolace nátěrem nebo stěrkou ve dvou vrstvách</t>
  </si>
  <si>
    <t>1255760154</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</si>
  <si>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</si>
  <si>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103</t>
  </si>
  <si>
    <t>781131241</t>
  </si>
  <si>
    <t>Izolace stěny pod obklad izolace těsnícími izolačními pásy vnitřní kout</t>
  </si>
  <si>
    <t>578517427</t>
  </si>
  <si>
    <t>2,0*8+0,85*2</t>
  </si>
  <si>
    <t>104</t>
  </si>
  <si>
    <t>781131242</t>
  </si>
  <si>
    <t>Izolace stěny pod obklad izolace těsnícími izolačními pásy vnější roh</t>
  </si>
  <si>
    <t>-1039874378</t>
  </si>
  <si>
    <t>2,0*4+0,85*2</t>
  </si>
  <si>
    <t>105</t>
  </si>
  <si>
    <t>781161021</t>
  </si>
  <si>
    <t>Příprava podkladu před provedením obkladu montáž profilu ukončujícího profilu rohového, vanového</t>
  </si>
  <si>
    <t>-168716858</t>
  </si>
  <si>
    <t>0,85*2+2,33*2+0,11+0,2+2,0+4+1,0*4</t>
  </si>
  <si>
    <t>106</t>
  </si>
  <si>
    <t>28342001</t>
  </si>
  <si>
    <t>lišta ukončovací pro obklady profilovaná v barvě</t>
  </si>
  <si>
    <t>121919600</t>
  </si>
  <si>
    <t>16,67*1,1 'Přepočtené koeficientem množství</t>
  </si>
  <si>
    <t>107</t>
  </si>
  <si>
    <t>781474113</t>
  </si>
  <si>
    <t>Montáž obkladů vnitřních stěn z dlaždic keramických lepených flexibilním lepidlem maloformátových hladkých přes 12 do 19 ks/m2</t>
  </si>
  <si>
    <t>-478988984</t>
  </si>
  <si>
    <t xml:space="preserve">Poznámka k souboru cen:_x000d_
1. Položky jsou určeny pro všechny druhy povrchových úprav._x000d_
</t>
  </si>
  <si>
    <t>108</t>
  </si>
  <si>
    <t>59761071</t>
  </si>
  <si>
    <t>obklad keramický hladký přes 12 do 19ks/m2</t>
  </si>
  <si>
    <t>-2053127408</t>
  </si>
  <si>
    <t>35,656*1,1 'Přepočtené koeficientem množství</t>
  </si>
  <si>
    <t>109</t>
  </si>
  <si>
    <t>781491011</t>
  </si>
  <si>
    <t>Montáž zrcadel lepených silikonovým tmelem na podkladní omítku, plochy do 1 m2</t>
  </si>
  <si>
    <t>-1846605483</t>
  </si>
  <si>
    <t>110</t>
  </si>
  <si>
    <t>63465122</t>
  </si>
  <si>
    <t>zrcadlo nemontované čiré tl 3mm max rozměr 3210x2250mm</t>
  </si>
  <si>
    <t>1982541039</t>
  </si>
  <si>
    <t>0,48*1,1 'Přepočtené koeficientem množství</t>
  </si>
  <si>
    <t>111</t>
  </si>
  <si>
    <t>781493611</t>
  </si>
  <si>
    <t>Obklad - dokončující práce montáž vanových dvířek plastových lepených s rámem</t>
  </si>
  <si>
    <t>-1900011656</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</si>
  <si>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</si>
  <si>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112</t>
  </si>
  <si>
    <t>781495115</t>
  </si>
  <si>
    <t>Obklad - dokončující práce ostatní práce spárování silikonem</t>
  </si>
  <si>
    <t>-1545260986</t>
  </si>
  <si>
    <t>2,0*8+4,75*2+3,6*2</t>
  </si>
  <si>
    <t>113</t>
  </si>
  <si>
    <t>781495211</t>
  </si>
  <si>
    <t>Čištění vnitřních ploch po provedení obkladu stěn chemickými prostředky</t>
  </si>
  <si>
    <t>-163916759</t>
  </si>
  <si>
    <t>114</t>
  </si>
  <si>
    <t>998781101</t>
  </si>
  <si>
    <t>Přesun hmot pro obklady keramické stanovený z hmotnosti přesunovaného materiálu vodorovná dopravní vzdálenost do 50 m v objektech výšky do 6 m</t>
  </si>
  <si>
    <t>-1733750471</t>
  </si>
  <si>
    <t>783</t>
  </si>
  <si>
    <t>Dokončovací práce - nátěry</t>
  </si>
  <si>
    <t>115</t>
  </si>
  <si>
    <t>783314101</t>
  </si>
  <si>
    <t>Základní nátěr zámečnických konstrukcí jednonásobný syntetický</t>
  </si>
  <si>
    <t>597939430</t>
  </si>
  <si>
    <t>1,1</t>
  </si>
  <si>
    <t>116</t>
  </si>
  <si>
    <t>783315101</t>
  </si>
  <si>
    <t>Mezinátěr zámečnických konstrukcí jednonásobný syntetický standardní</t>
  </si>
  <si>
    <t>-1779577860</t>
  </si>
  <si>
    <t>117</t>
  </si>
  <si>
    <t>783317101</t>
  </si>
  <si>
    <t>Krycí nátěr (email) zámečnických konstrukcí jednonásobný syntetický standardní</t>
  </si>
  <si>
    <t>1551669626</t>
  </si>
  <si>
    <t>784</t>
  </si>
  <si>
    <t>Dokončovací práce - malby a tapety</t>
  </si>
  <si>
    <t>118</t>
  </si>
  <si>
    <t>784111011</t>
  </si>
  <si>
    <t>Obroušení podkladu omítky v místnostech výšky do 3,80 m</t>
  </si>
  <si>
    <t>-167818588</t>
  </si>
  <si>
    <t>16,92+(4,7+4,7+3,68+3,68)*0,9+2*2*1,1*2</t>
  </si>
  <si>
    <t>119</t>
  </si>
  <si>
    <t>784181111</t>
  </si>
  <si>
    <t>Penetrace podkladu jednonásobná základní silikátová v místnostech výšky do 3,80 m</t>
  </si>
  <si>
    <t>344778074</t>
  </si>
  <si>
    <t>120</t>
  </si>
  <si>
    <t>784331001</t>
  </si>
  <si>
    <t>Malby protiplísňové dvojnásobné, bílé v místnostech výšky do 3,80 m</t>
  </si>
  <si>
    <t>1801405574</t>
  </si>
  <si>
    <t>121</t>
  </si>
  <si>
    <t>784331011</t>
  </si>
  <si>
    <t>Malby protiplísňové dvojnásobné, bílé Příplatek k cenám za provádění barevné malby tónované tónovacími prostředky</t>
  </si>
  <si>
    <t>380011530</t>
  </si>
  <si>
    <t>VRN</t>
  </si>
  <si>
    <t>Vedlejší rozpočtové náklady</t>
  </si>
  <si>
    <t>VRN3</t>
  </si>
  <si>
    <t>Zařízení staveniště</t>
  </si>
  <si>
    <t>122</t>
  </si>
  <si>
    <t>030001000</t>
  </si>
  <si>
    <t>…</t>
  </si>
  <si>
    <t>1024</t>
  </si>
  <si>
    <t>-1098351604</t>
  </si>
  <si>
    <t>02 - Sociální zařízení 2.NP</t>
  </si>
  <si>
    <t>-933542759</t>
  </si>
  <si>
    <t>-1634414300</t>
  </si>
  <si>
    <t>-1900802200</t>
  </si>
  <si>
    <t>1857735301</t>
  </si>
  <si>
    <t>1885644958</t>
  </si>
  <si>
    <t>1671952001</t>
  </si>
  <si>
    <t>-1437083534</t>
  </si>
  <si>
    <t>1164598475</t>
  </si>
  <si>
    <t>709768939</t>
  </si>
  <si>
    <t>983961327</t>
  </si>
  <si>
    <t>2078319236</t>
  </si>
  <si>
    <t>1337148731</t>
  </si>
  <si>
    <t>-454783118</t>
  </si>
  <si>
    <t>-1029564189</t>
  </si>
  <si>
    <t>2056224048</t>
  </si>
  <si>
    <t>1653637202</t>
  </si>
  <si>
    <t>1651611728</t>
  </si>
  <si>
    <t>-230255987</t>
  </si>
  <si>
    <t>51902721</t>
  </si>
  <si>
    <t>-969849201</t>
  </si>
  <si>
    <t>-370644715</t>
  </si>
  <si>
    <t>-1464525368</t>
  </si>
  <si>
    <t>-1343029538</t>
  </si>
  <si>
    <t>142891800</t>
  </si>
  <si>
    <t>481009727</t>
  </si>
  <si>
    <t>1034999345</t>
  </si>
  <si>
    <t>-382282408</t>
  </si>
  <si>
    <t>289846386</t>
  </si>
  <si>
    <t>-1563021169</t>
  </si>
  <si>
    <t>-316652723</t>
  </si>
  <si>
    <t>-138105819</t>
  </si>
  <si>
    <t>-1715950510</t>
  </si>
  <si>
    <t>40182035</t>
  </si>
  <si>
    <t>-202661056</t>
  </si>
  <si>
    <t>-1911100568</t>
  </si>
  <si>
    <t>-430402149</t>
  </si>
  <si>
    <t>2082952902</t>
  </si>
  <si>
    <t>-599549152</t>
  </si>
  <si>
    <t>1719542181</t>
  </si>
  <si>
    <t>-1994200468</t>
  </si>
  <si>
    <t>-1540094042</t>
  </si>
  <si>
    <t>2099540783</t>
  </si>
  <si>
    <t>903777920</t>
  </si>
  <si>
    <t>716409734</t>
  </si>
  <si>
    <t>336711044</t>
  </si>
  <si>
    <t>-1246332331</t>
  </si>
  <si>
    <t>1347981512</t>
  </si>
  <si>
    <t>-1957837108</t>
  </si>
  <si>
    <t>1282944652</t>
  </si>
  <si>
    <t>998011014</t>
  </si>
  <si>
    <t>Přesun hmot pro budovy občanské výstavby, bydlení, výrobu a služby s nosnou svislou konstrukcí zděnou z cihel, tvárnic nebo kamene Příplatek k cenám za zvětšený přesun přes vymezenou největší dopravní vzdálenost do 500 m</t>
  </si>
  <si>
    <t>1003860570</t>
  </si>
  <si>
    <t>-1644097823</t>
  </si>
  <si>
    <t>-1241243882</t>
  </si>
  <si>
    <t>557665067</t>
  </si>
  <si>
    <t>-618119241</t>
  </si>
  <si>
    <t>256608980</t>
  </si>
  <si>
    <t>474490461</t>
  </si>
  <si>
    <t>-1132411393</t>
  </si>
  <si>
    <t>1652927064</t>
  </si>
  <si>
    <t>-1404423642</t>
  </si>
  <si>
    <t>-1976391876</t>
  </si>
  <si>
    <t>-498794598</t>
  </si>
  <si>
    <t>-2051210852</t>
  </si>
  <si>
    <t>-1245589344</t>
  </si>
  <si>
    <t>-1873898807</t>
  </si>
  <si>
    <t>-202301276</t>
  </si>
  <si>
    <t>-655111758</t>
  </si>
  <si>
    <t>1087764887</t>
  </si>
  <si>
    <t>357410572</t>
  </si>
  <si>
    <t>1050762337</t>
  </si>
  <si>
    <t>-1807459609</t>
  </si>
  <si>
    <t>-568744966</t>
  </si>
  <si>
    <t>-1541710766</t>
  </si>
  <si>
    <t>-1201344662</t>
  </si>
  <si>
    <t>-1459907283</t>
  </si>
  <si>
    <t>1042670148</t>
  </si>
  <si>
    <t>1802838516</t>
  </si>
  <si>
    <t>329742733</t>
  </si>
  <si>
    <t>-551294295</t>
  </si>
  <si>
    <t>-1192101995</t>
  </si>
  <si>
    <t>1349521697</t>
  </si>
  <si>
    <t>359234305</t>
  </si>
  <si>
    <t>712572900</t>
  </si>
  <si>
    <t>-1919625981</t>
  </si>
  <si>
    <t>-61337058</t>
  </si>
  <si>
    <t>976644921</t>
  </si>
  <si>
    <t>-794857733</t>
  </si>
  <si>
    <t>971188338</t>
  </si>
  <si>
    <t>296927377</t>
  </si>
  <si>
    <t>770854813</t>
  </si>
  <si>
    <t>233460412</t>
  </si>
  <si>
    <t>-702930138</t>
  </si>
  <si>
    <t>-593525238</t>
  </si>
  <si>
    <t>573272077</t>
  </si>
  <si>
    <t>-1486238457</t>
  </si>
  <si>
    <t>970556960</t>
  </si>
  <si>
    <t>-449202851</t>
  </si>
  <si>
    <t>1189856253</t>
  </si>
  <si>
    <t>1403675743</t>
  </si>
  <si>
    <t>570101229</t>
  </si>
  <si>
    <t>-454479587</t>
  </si>
  <si>
    <t>1349169152</t>
  </si>
  <si>
    <t>-265095673</t>
  </si>
  <si>
    <t>231073415</t>
  </si>
  <si>
    <t>-1378628809</t>
  </si>
  <si>
    <t>949433468</t>
  </si>
  <si>
    <t>-281211145</t>
  </si>
  <si>
    <t>1429827825</t>
  </si>
  <si>
    <t>-1047371992</t>
  </si>
  <si>
    <t>-983833847</t>
  </si>
  <si>
    <t>-1077874769</t>
  </si>
  <si>
    <t>-1235482214</t>
  </si>
  <si>
    <t>-154987549</t>
  </si>
  <si>
    <t>1252986134</t>
  </si>
  <si>
    <t>-489851716</t>
  </si>
  <si>
    <t>-1499259610</t>
  </si>
  <si>
    <t>275978572</t>
  </si>
  <si>
    <t>1169549035</t>
  </si>
  <si>
    <t>397728702</t>
  </si>
  <si>
    <t>547821536</t>
  </si>
  <si>
    <t>-854412494</t>
  </si>
  <si>
    <t>-725849119</t>
  </si>
  <si>
    <t>-1961514782</t>
  </si>
  <si>
    <t>123</t>
  </si>
  <si>
    <t>-1246892091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</si>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</sst>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0" fontId="23" fillId="0" borderId="16" xfId="0" applyFont="1" applyBorder="1" applyAlignment="1" applyProtection="1">
      <alignment horizontal="lef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0" fontId="23" fillId="0" borderId="22" xfId="0" applyFont="1" applyBorder="1" applyAlignment="1" applyProtection="1">
      <alignment horizontal="lef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19</v>
      </c>
      <c r="AO17" s="23"/>
      <c r="AP17" s="23"/>
      <c r="AQ17" s="23"/>
      <c r="AR17" s="21"/>
      <c r="BE17" s="32"/>
      <c r="BS17" s="18" t="s">
        <v>31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34</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20201008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MŠ Palackého Domažlice - oprava sociálního zařízení</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13. 2. 2020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30</v>
      </c>
      <c r="AJ49" s="41"/>
      <c r="AK49" s="41"/>
      <c r="AL49" s="41"/>
      <c r="AM49" s="74" t="str">
        <f>IF(E17="","",E17)</f>
        <v xml:space="preserve"> </v>
      </c>
      <c r="AN49" s="65"/>
      <c r="AO49" s="65"/>
      <c r="AP49" s="65"/>
      <c r="AQ49" s="41"/>
      <c r="AR49" s="45"/>
      <c r="AS49" s="75" t="s">
        <v>49</v>
      </c>
      <c r="AT49" s="76"/>
      <c r="AU49" s="77"/>
      <c r="AV49" s="77"/>
      <c r="AW49" s="77"/>
      <c r="AX49" s="77"/>
      <c r="AY49" s="77"/>
      <c r="AZ49" s="77"/>
      <c r="BA49" s="77"/>
      <c r="BB49" s="77"/>
      <c r="BC49" s="77"/>
      <c r="BD49" s="78"/>
      <c r="BE49" s="39"/>
    </row>
    <row r="50" s="2" customFormat="1" ht="15.15" customHeight="1">
      <c r="A50" s="39"/>
      <c r="B50" s="40"/>
      <c r="C50" s="33" t="s">
        <v>28</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32</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50</v>
      </c>
      <c r="D52" s="88"/>
      <c r="E52" s="88"/>
      <c r="F52" s="88"/>
      <c r="G52" s="88"/>
      <c r="H52" s="89"/>
      <c r="I52" s="90" t="s">
        <v>51</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52</v>
      </c>
      <c r="AH52" s="88"/>
      <c r="AI52" s="88"/>
      <c r="AJ52" s="88"/>
      <c r="AK52" s="88"/>
      <c r="AL52" s="88"/>
      <c r="AM52" s="88"/>
      <c r="AN52" s="90" t="s">
        <v>53</v>
      </c>
      <c r="AO52" s="88"/>
      <c r="AP52" s="88"/>
      <c r="AQ52" s="92" t="s">
        <v>54</v>
      </c>
      <c r="AR52" s="45"/>
      <c r="AS52" s="93" t="s">
        <v>55</v>
      </c>
      <c r="AT52" s="94" t="s">
        <v>56</v>
      </c>
      <c r="AU52" s="94" t="s">
        <v>57</v>
      </c>
      <c r="AV52" s="94" t="s">
        <v>58</v>
      </c>
      <c r="AW52" s="94" t="s">
        <v>59</v>
      </c>
      <c r="AX52" s="94" t="s">
        <v>60</v>
      </c>
      <c r="AY52" s="94" t="s">
        <v>61</v>
      </c>
      <c r="AZ52" s="94" t="s">
        <v>62</v>
      </c>
      <c r="BA52" s="94" t="s">
        <v>63</v>
      </c>
      <c r="BB52" s="94" t="s">
        <v>64</v>
      </c>
      <c r="BC52" s="94" t="s">
        <v>65</v>
      </c>
      <c r="BD52" s="95" t="s">
        <v>66</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67</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ROUND(SUM(AG55:AG56),2)</f>
        <v>0</v>
      </c>
      <c r="AH54" s="102"/>
      <c r="AI54" s="102"/>
      <c r="AJ54" s="102"/>
      <c r="AK54" s="102"/>
      <c r="AL54" s="102"/>
      <c r="AM54" s="102"/>
      <c r="AN54" s="103">
        <f>SUM(AG54,AT54)</f>
        <v>0</v>
      </c>
      <c r="AO54" s="103"/>
      <c r="AP54" s="103"/>
      <c r="AQ54" s="104" t="s">
        <v>19</v>
      </c>
      <c r="AR54" s="105"/>
      <c r="AS54" s="106">
        <f>ROUND(SUM(AS55:AS56),2)</f>
        <v>0</v>
      </c>
      <c r="AT54" s="107">
        <f>ROUND(SUM(AV54:AW54),2)</f>
        <v>0</v>
      </c>
      <c r="AU54" s="108">
        <f>ROUND(SUM(AU55:AU56),5)</f>
        <v>0</v>
      </c>
      <c r="AV54" s="107">
        <f>ROUND(AZ54*L29,2)</f>
        <v>0</v>
      </c>
      <c r="AW54" s="107">
        <f>ROUND(BA54*L30,2)</f>
        <v>0</v>
      </c>
      <c r="AX54" s="107">
        <f>ROUND(BB54*L29,2)</f>
        <v>0</v>
      </c>
      <c r="AY54" s="107">
        <f>ROUND(BC54*L30,2)</f>
        <v>0</v>
      </c>
      <c r="AZ54" s="107">
        <f>ROUND(SUM(AZ55:AZ56),2)</f>
        <v>0</v>
      </c>
      <c r="BA54" s="107">
        <f>ROUND(SUM(BA55:BA56),2)</f>
        <v>0</v>
      </c>
      <c r="BB54" s="107">
        <f>ROUND(SUM(BB55:BB56),2)</f>
        <v>0</v>
      </c>
      <c r="BC54" s="107">
        <f>ROUND(SUM(BC55:BC56),2)</f>
        <v>0</v>
      </c>
      <c r="BD54" s="109">
        <f>ROUND(SUM(BD55:BD56),2)</f>
        <v>0</v>
      </c>
      <c r="BE54" s="6"/>
      <c r="BS54" s="110" t="s">
        <v>68</v>
      </c>
      <c r="BT54" s="110" t="s">
        <v>69</v>
      </c>
      <c r="BU54" s="111" t="s">
        <v>70</v>
      </c>
      <c r="BV54" s="110" t="s">
        <v>71</v>
      </c>
      <c r="BW54" s="110" t="s">
        <v>5</v>
      </c>
      <c r="BX54" s="110" t="s">
        <v>72</v>
      </c>
      <c r="CL54" s="110" t="s">
        <v>19</v>
      </c>
    </row>
    <row r="55" s="7" customFormat="1" ht="16.5" customHeight="1">
      <c r="A55" s="112" t="s">
        <v>73</v>
      </c>
      <c r="B55" s="113"/>
      <c r="C55" s="114"/>
      <c r="D55" s="115" t="s">
        <v>74</v>
      </c>
      <c r="E55" s="115"/>
      <c r="F55" s="115"/>
      <c r="G55" s="115"/>
      <c r="H55" s="115"/>
      <c r="I55" s="116"/>
      <c r="J55" s="115" t="s">
        <v>75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Sociální zařízení 1.NP'!J30</f>
        <v>0</v>
      </c>
      <c r="AH55" s="116"/>
      <c r="AI55" s="116"/>
      <c r="AJ55" s="116"/>
      <c r="AK55" s="116"/>
      <c r="AL55" s="116"/>
      <c r="AM55" s="116"/>
      <c r="AN55" s="117">
        <f>SUM(AG55,AT55)</f>
        <v>0</v>
      </c>
      <c r="AO55" s="116"/>
      <c r="AP55" s="116"/>
      <c r="AQ55" s="118" t="s">
        <v>76</v>
      </c>
      <c r="AR55" s="119"/>
      <c r="AS55" s="120">
        <v>0</v>
      </c>
      <c r="AT55" s="121">
        <f>ROUND(SUM(AV55:AW55),2)</f>
        <v>0</v>
      </c>
      <c r="AU55" s="122">
        <f>'01 - Sociální zařízení 1.NP'!P98</f>
        <v>0</v>
      </c>
      <c r="AV55" s="121">
        <f>'01 - Sociální zařízení 1.NP'!J33</f>
        <v>0</v>
      </c>
      <c r="AW55" s="121">
        <f>'01 - Sociální zařízení 1.NP'!J34</f>
        <v>0</v>
      </c>
      <c r="AX55" s="121">
        <f>'01 - Sociální zařízení 1.NP'!J35</f>
        <v>0</v>
      </c>
      <c r="AY55" s="121">
        <f>'01 - Sociální zařízení 1.NP'!J36</f>
        <v>0</v>
      </c>
      <c r="AZ55" s="121">
        <f>'01 - Sociální zařízení 1.NP'!F33</f>
        <v>0</v>
      </c>
      <c r="BA55" s="121">
        <f>'01 - Sociální zařízení 1.NP'!F34</f>
        <v>0</v>
      </c>
      <c r="BB55" s="121">
        <f>'01 - Sociální zařízení 1.NP'!F35</f>
        <v>0</v>
      </c>
      <c r="BC55" s="121">
        <f>'01 - Sociální zařízení 1.NP'!F36</f>
        <v>0</v>
      </c>
      <c r="BD55" s="123">
        <f>'01 - Sociální zařízení 1.NP'!F37</f>
        <v>0</v>
      </c>
      <c r="BE55" s="7"/>
      <c r="BT55" s="124" t="s">
        <v>77</v>
      </c>
      <c r="BV55" s="124" t="s">
        <v>71</v>
      </c>
      <c r="BW55" s="124" t="s">
        <v>78</v>
      </c>
      <c r="BX55" s="124" t="s">
        <v>5</v>
      </c>
      <c r="CL55" s="124" t="s">
        <v>19</v>
      </c>
      <c r="CM55" s="124" t="s">
        <v>79</v>
      </c>
    </row>
    <row r="56" s="7" customFormat="1" ht="16.5" customHeight="1">
      <c r="A56" s="112" t="s">
        <v>73</v>
      </c>
      <c r="B56" s="113"/>
      <c r="C56" s="114"/>
      <c r="D56" s="115" t="s">
        <v>80</v>
      </c>
      <c r="E56" s="115"/>
      <c r="F56" s="115"/>
      <c r="G56" s="115"/>
      <c r="H56" s="115"/>
      <c r="I56" s="116"/>
      <c r="J56" s="115" t="s">
        <v>81</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Sociální zařízení 2.NP'!J30</f>
        <v>0</v>
      </c>
      <c r="AH56" s="116"/>
      <c r="AI56" s="116"/>
      <c r="AJ56" s="116"/>
      <c r="AK56" s="116"/>
      <c r="AL56" s="116"/>
      <c r="AM56" s="116"/>
      <c r="AN56" s="117">
        <f>SUM(AG56,AT56)</f>
        <v>0</v>
      </c>
      <c r="AO56" s="116"/>
      <c r="AP56" s="116"/>
      <c r="AQ56" s="118" t="s">
        <v>76</v>
      </c>
      <c r="AR56" s="119"/>
      <c r="AS56" s="125">
        <v>0</v>
      </c>
      <c r="AT56" s="126">
        <f>ROUND(SUM(AV56:AW56),2)</f>
        <v>0</v>
      </c>
      <c r="AU56" s="127">
        <f>'02 - Sociální zařízení 2.NP'!P98</f>
        <v>0</v>
      </c>
      <c r="AV56" s="126">
        <f>'02 - Sociální zařízení 2.NP'!J33</f>
        <v>0</v>
      </c>
      <c r="AW56" s="126">
        <f>'02 - Sociální zařízení 2.NP'!J34</f>
        <v>0</v>
      </c>
      <c r="AX56" s="126">
        <f>'02 - Sociální zařízení 2.NP'!J35</f>
        <v>0</v>
      </c>
      <c r="AY56" s="126">
        <f>'02 - Sociální zařízení 2.NP'!J36</f>
        <v>0</v>
      </c>
      <c r="AZ56" s="126">
        <f>'02 - Sociální zařízení 2.NP'!F33</f>
        <v>0</v>
      </c>
      <c r="BA56" s="126">
        <f>'02 - Sociální zařízení 2.NP'!F34</f>
        <v>0</v>
      </c>
      <c r="BB56" s="126">
        <f>'02 - Sociální zařízení 2.NP'!F35</f>
        <v>0</v>
      </c>
      <c r="BC56" s="126">
        <f>'02 - Sociální zařízení 2.NP'!F36</f>
        <v>0</v>
      </c>
      <c r="BD56" s="128">
        <f>'02 - Sociální zařízení 2.NP'!F37</f>
        <v>0</v>
      </c>
      <c r="BE56" s="7"/>
      <c r="BT56" s="124" t="s">
        <v>77</v>
      </c>
      <c r="BV56" s="124" t="s">
        <v>71</v>
      </c>
      <c r="BW56" s="124" t="s">
        <v>82</v>
      </c>
      <c r="BX56" s="124" t="s">
        <v>5</v>
      </c>
      <c r="CL56" s="124" t="s">
        <v>19</v>
      </c>
      <c r="CM56" s="124" t="s">
        <v>79</v>
      </c>
    </row>
    <row r="57" s="2" customFormat="1" ht="30" customHeight="1">
      <c r="A57" s="3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5"/>
      <c r="AS57" s="39"/>
      <c r="AT57" s="39"/>
      <c r="AU57" s="39"/>
      <c r="AV57" s="39"/>
      <c r="AW57" s="39"/>
      <c r="AX57" s="39"/>
      <c r="AY57" s="39"/>
      <c r="AZ57" s="39"/>
      <c r="BA57" s="39"/>
      <c r="BB57" s="39"/>
      <c r="BC57" s="39"/>
      <c r="BD57" s="39"/>
      <c r="BE57" s="39"/>
    </row>
    <row r="58" s="2" customFormat="1" ht="6.96" customHeight="1">
      <c r="A58" s="39"/>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45"/>
      <c r="AS58" s="39"/>
      <c r="AT58" s="39"/>
      <c r="AU58" s="39"/>
      <c r="AV58" s="39"/>
      <c r="AW58" s="39"/>
      <c r="AX58" s="39"/>
      <c r="AY58" s="39"/>
      <c r="AZ58" s="39"/>
      <c r="BA58" s="39"/>
      <c r="BB58" s="39"/>
      <c r="BC58" s="39"/>
      <c r="BD58" s="39"/>
      <c r="BE58" s="39"/>
    </row>
  </sheetData>
  <sheetProtection sheet="1" formatColumns="0" formatRows="0" objects="1" scenarios="1" spinCount="100000" saltValue="NuLvtTiF/QMYlxNx1ARgB19b9glVzhIrrPsESTVwwTow2Sx3OInsf2sEdCC4oNu4qtaRVdHoWC9nhFU9KHJorQ==" hashValue="GrkTuQWasNwu9My1SS2qUXBezwO5ERFtiBlOVOkialeKxJtNr3X6V+TGAGotC48EjVwvF6OHG5J7Fm4KZTeycQ=="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Sociální zařízení 1.NP'!C2" display="/"/>
    <hyperlink ref="A56" location="'02 - Sociální zařízení 2.NP'!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78</v>
      </c>
    </row>
    <row r="3" s="1" customFormat="1" ht="6.96" customHeight="1">
      <c r="B3" s="130"/>
      <c r="C3" s="131"/>
      <c r="D3" s="131"/>
      <c r="E3" s="131"/>
      <c r="F3" s="131"/>
      <c r="G3" s="131"/>
      <c r="H3" s="131"/>
      <c r="I3" s="132"/>
      <c r="J3" s="131"/>
      <c r="K3" s="131"/>
      <c r="L3" s="21"/>
      <c r="AT3" s="18" t="s">
        <v>79</v>
      </c>
    </row>
    <row r="4" s="1" customFormat="1" ht="24.96" customHeight="1">
      <c r="B4" s="21"/>
      <c r="D4" s="133" t="s">
        <v>83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MŠ Palackého Domažlice - oprava sociálního zařízení</v>
      </c>
      <c r="F7" s="135"/>
      <c r="G7" s="135"/>
      <c r="H7" s="135"/>
      <c r="I7" s="129"/>
      <c r="L7" s="21"/>
    </row>
    <row r="8" s="2" customFormat="1" ht="12" customHeight="1">
      <c r="A8" s="39"/>
      <c r="B8" s="45"/>
      <c r="C8" s="39"/>
      <c r="D8" s="135" t="s">
        <v>84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85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13. 2. 2020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27</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ROUND(J98,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ROUND((SUM(BE98:BE343)),  2)</f>
        <v>0</v>
      </c>
      <c r="G33" s="39"/>
      <c r="H33" s="39"/>
      <c r="I33" s="156">
        <v>0.20999999999999999</v>
      </c>
      <c r="J33" s="155">
        <f>ROUND(((SUM(BE98:BE343))*I33),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ROUND((SUM(BF98:BF343)),  2)</f>
        <v>0</v>
      </c>
      <c r="G34" s="39"/>
      <c r="H34" s="39"/>
      <c r="I34" s="156">
        <v>0.14999999999999999</v>
      </c>
      <c r="J34" s="155">
        <f>ROUND(((SUM(BF98:BF343))*I34),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ROUND((SUM(BG98:BG343)),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ROUND((SUM(BH98:BH343)),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ROUND((SUM(BI98:BI343)),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86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MŠ Palackého Domažlice - oprava sociálního zařízení</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01 - Sociální zařízení 1.NP</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141" t="s">
        <v>23</v>
      </c>
      <c r="J52" s="73" t="str">
        <f>IF(J12="","",J12)</f>
        <v>13. 2. 2020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87</v>
      </c>
      <c r="D57" s="173"/>
      <c r="E57" s="173"/>
      <c r="F57" s="173"/>
      <c r="G57" s="173"/>
      <c r="H57" s="173"/>
      <c r="I57" s="174"/>
      <c r="J57" s="175" t="s">
        <v>88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J98</f>
        <v>0</v>
      </c>
      <c r="K59" s="41"/>
      <c r="L59" s="138"/>
      <c r="S59" s="39"/>
      <c r="T59" s="39"/>
      <c r="U59" s="39"/>
      <c r="V59" s="39"/>
      <c r="W59" s="39"/>
      <c r="X59" s="39"/>
      <c r="Y59" s="39"/>
      <c r="Z59" s="39"/>
      <c r="AA59" s="39"/>
      <c r="AB59" s="39"/>
      <c r="AC59" s="39"/>
      <c r="AD59" s="39"/>
      <c r="AE59" s="39"/>
      <c r="AU59" s="18" t="s">
        <v>89</v>
      </c>
    </row>
    <row r="60" s="9" customFormat="1" ht="24.96" customHeight="1">
      <c r="A60" s="9"/>
      <c r="B60" s="177"/>
      <c r="C60" s="178"/>
      <c r="D60" s="179" t="s">
        <v>90</v>
      </c>
      <c r="E60" s="180"/>
      <c r="F60" s="180"/>
      <c r="G60" s="180"/>
      <c r="H60" s="180"/>
      <c r="I60" s="181"/>
      <c r="J60" s="182">
        <f>J99</f>
        <v>0</v>
      </c>
      <c r="K60" s="178"/>
      <c r="L60" s="183"/>
      <c r="S60" s="9"/>
      <c r="T60" s="9"/>
      <c r="U60" s="9"/>
      <c r="V60" s="9"/>
      <c r="W60" s="9"/>
      <c r="X60" s="9"/>
      <c r="Y60" s="9"/>
      <c r="Z60" s="9"/>
      <c r="AA60" s="9"/>
      <c r="AB60" s="9"/>
      <c r="AC60" s="9"/>
      <c r="AD60" s="9"/>
      <c r="AE60" s="9"/>
    </row>
    <row r="61" s="10" customFormat="1" ht="19.92" customHeight="1">
      <c r="A61" s="10"/>
      <c r="B61" s="184"/>
      <c r="C61" s="185"/>
      <c r="D61" s="186" t="s">
        <v>91</v>
      </c>
      <c r="E61" s="187"/>
      <c r="F61" s="187"/>
      <c r="G61" s="187"/>
      <c r="H61" s="187"/>
      <c r="I61" s="188"/>
      <c r="J61" s="189">
        <f>J100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92</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93</v>
      </c>
      <c r="E63" s="187"/>
      <c r="F63" s="187"/>
      <c r="G63" s="187"/>
      <c r="H63" s="187"/>
      <c r="I63" s="188"/>
      <c r="J63" s="189">
        <f>J158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94</v>
      </c>
      <c r="E64" s="187"/>
      <c r="F64" s="187"/>
      <c r="G64" s="187"/>
      <c r="H64" s="187"/>
      <c r="I64" s="188"/>
      <c r="J64" s="189">
        <f>J194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95</v>
      </c>
      <c r="E65" s="187"/>
      <c r="F65" s="187"/>
      <c r="G65" s="187"/>
      <c r="H65" s="187"/>
      <c r="I65" s="188"/>
      <c r="J65" s="189">
        <f>J204</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96</v>
      </c>
      <c r="E66" s="180"/>
      <c r="F66" s="180"/>
      <c r="G66" s="180"/>
      <c r="H66" s="180"/>
      <c r="I66" s="181"/>
      <c r="J66" s="182">
        <f>J207</f>
        <v>0</v>
      </c>
      <c r="K66" s="178"/>
      <c r="L66" s="183"/>
      <c r="S66" s="9"/>
      <c r="T66" s="9"/>
      <c r="U66" s="9"/>
      <c r="V66" s="9"/>
      <c r="W66" s="9"/>
      <c r="X66" s="9"/>
      <c r="Y66" s="9"/>
      <c r="Z66" s="9"/>
      <c r="AA66" s="9"/>
      <c r="AB66" s="9"/>
      <c r="AC66" s="9"/>
      <c r="AD66" s="9"/>
      <c r="AE66" s="9"/>
    </row>
    <row r="67" s="10" customFormat="1" ht="19.92" customHeight="1">
      <c r="A67" s="10"/>
      <c r="B67" s="184"/>
      <c r="C67" s="185"/>
      <c r="D67" s="186" t="s">
        <v>97</v>
      </c>
      <c r="E67" s="187"/>
      <c r="F67" s="187"/>
      <c r="G67" s="187"/>
      <c r="H67" s="187"/>
      <c r="I67" s="188"/>
      <c r="J67" s="189">
        <f>J208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98</v>
      </c>
      <c r="E68" s="187"/>
      <c r="F68" s="187"/>
      <c r="G68" s="187"/>
      <c r="H68" s="187"/>
      <c r="I68" s="188"/>
      <c r="J68" s="189">
        <f>J223</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99</v>
      </c>
      <c r="E69" s="187"/>
      <c r="F69" s="187"/>
      <c r="G69" s="187"/>
      <c r="H69" s="187"/>
      <c r="I69" s="188"/>
      <c r="J69" s="189">
        <f>J241</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100</v>
      </c>
      <c r="E70" s="187"/>
      <c r="F70" s="187"/>
      <c r="G70" s="187"/>
      <c r="H70" s="187"/>
      <c r="I70" s="188"/>
      <c r="J70" s="189">
        <f>J265</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101</v>
      </c>
      <c r="E71" s="187"/>
      <c r="F71" s="187"/>
      <c r="G71" s="187"/>
      <c r="H71" s="187"/>
      <c r="I71" s="188"/>
      <c r="J71" s="189">
        <f>J270</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102</v>
      </c>
      <c r="E72" s="187"/>
      <c r="F72" s="187"/>
      <c r="G72" s="187"/>
      <c r="H72" s="187"/>
      <c r="I72" s="188"/>
      <c r="J72" s="189">
        <f>J272</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103</v>
      </c>
      <c r="E73" s="187"/>
      <c r="F73" s="187"/>
      <c r="G73" s="187"/>
      <c r="H73" s="187"/>
      <c r="I73" s="188"/>
      <c r="J73" s="189">
        <f>J275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104</v>
      </c>
      <c r="E74" s="187"/>
      <c r="F74" s="187"/>
      <c r="G74" s="187"/>
      <c r="H74" s="187"/>
      <c r="I74" s="188"/>
      <c r="J74" s="189">
        <f>J293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105</v>
      </c>
      <c r="E75" s="187"/>
      <c r="F75" s="187"/>
      <c r="G75" s="187"/>
      <c r="H75" s="187"/>
      <c r="I75" s="188"/>
      <c r="J75" s="189">
        <f>J330</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106</v>
      </c>
      <c r="E76" s="187"/>
      <c r="F76" s="187"/>
      <c r="G76" s="187"/>
      <c r="H76" s="187"/>
      <c r="I76" s="188"/>
      <c r="J76" s="189">
        <f>J335</f>
        <v>0</v>
      </c>
      <c r="K76" s="185"/>
      <c r="L76" s="190"/>
      <c r="S76" s="10"/>
      <c r="T76" s="10"/>
      <c r="U76" s="10"/>
      <c r="V76" s="10"/>
      <c r="W76" s="10"/>
      <c r="X76" s="10"/>
      <c r="Y76" s="10"/>
      <c r="Z76" s="10"/>
      <c r="AA76" s="10"/>
      <c r="AB76" s="10"/>
      <c r="AC76" s="10"/>
      <c r="AD76" s="10"/>
      <c r="AE76" s="10"/>
    </row>
    <row r="77" s="9" customFormat="1" ht="24.96" customHeight="1">
      <c r="A77" s="9"/>
      <c r="B77" s="177"/>
      <c r="C77" s="178"/>
      <c r="D77" s="179" t="s">
        <v>107</v>
      </c>
      <c r="E77" s="180"/>
      <c r="F77" s="180"/>
      <c r="G77" s="180"/>
      <c r="H77" s="180"/>
      <c r="I77" s="181"/>
      <c r="J77" s="182">
        <f>J341</f>
        <v>0</v>
      </c>
      <c r="K77" s="178"/>
      <c r="L77" s="183"/>
      <c r="S77" s="9"/>
      <c r="T77" s="9"/>
      <c r="U77" s="9"/>
      <c r="V77" s="9"/>
      <c r="W77" s="9"/>
      <c r="X77" s="9"/>
      <c r="Y77" s="9"/>
      <c r="Z77" s="9"/>
      <c r="AA77" s="9"/>
      <c r="AB77" s="9"/>
      <c r="AC77" s="9"/>
      <c r="AD77" s="9"/>
      <c r="AE77" s="9"/>
    </row>
    <row r="78" s="10" customFormat="1" ht="19.92" customHeight="1">
      <c r="A78" s="10"/>
      <c r="B78" s="184"/>
      <c r="C78" s="185"/>
      <c r="D78" s="186" t="s">
        <v>108</v>
      </c>
      <c r="E78" s="187"/>
      <c r="F78" s="187"/>
      <c r="G78" s="187"/>
      <c r="H78" s="187"/>
      <c r="I78" s="188"/>
      <c r="J78" s="189">
        <f>J342</f>
        <v>0</v>
      </c>
      <c r="K78" s="185"/>
      <c r="L78" s="190"/>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67"/>
      <c r="J80" s="61"/>
      <c r="K80" s="61"/>
      <c r="L80" s="138"/>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70"/>
      <c r="J84" s="63"/>
      <c r="K84" s="63"/>
      <c r="L84" s="138"/>
      <c r="S84" s="39"/>
      <c r="T84" s="39"/>
      <c r="U84" s="39"/>
      <c r="V84" s="39"/>
      <c r="W84" s="39"/>
      <c r="X84" s="39"/>
      <c r="Y84" s="39"/>
      <c r="Z84" s="39"/>
      <c r="AA84" s="39"/>
      <c r="AB84" s="39"/>
      <c r="AC84" s="39"/>
      <c r="AD84" s="39"/>
      <c r="AE84" s="39"/>
    </row>
    <row r="85" s="2" customFormat="1" ht="24.96" customHeight="1">
      <c r="A85" s="39"/>
      <c r="B85" s="40"/>
      <c r="C85" s="24" t="s">
        <v>109</v>
      </c>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6.5" customHeight="1">
      <c r="A88" s="39"/>
      <c r="B88" s="40"/>
      <c r="C88" s="41"/>
      <c r="D88" s="41"/>
      <c r="E88" s="171" t="str">
        <f>E7</f>
        <v>MŠ Palackého Domažlice - oprava sociálního zařízení</v>
      </c>
      <c r="F88" s="33"/>
      <c r="G88" s="33"/>
      <c r="H88" s="33"/>
      <c r="I88" s="137"/>
      <c r="J88" s="41"/>
      <c r="K88" s="41"/>
      <c r="L88" s="138"/>
      <c r="S88" s="39"/>
      <c r="T88" s="39"/>
      <c r="U88" s="39"/>
      <c r="V88" s="39"/>
      <c r="W88" s="39"/>
      <c r="X88" s="39"/>
      <c r="Y88" s="39"/>
      <c r="Z88" s="39"/>
      <c r="AA88" s="39"/>
      <c r="AB88" s="39"/>
      <c r="AC88" s="39"/>
      <c r="AD88" s="39"/>
      <c r="AE88" s="39"/>
    </row>
    <row r="89" s="2" customFormat="1" ht="12" customHeight="1">
      <c r="A89" s="39"/>
      <c r="B89" s="40"/>
      <c r="C89" s="33" t="s">
        <v>84</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16.5" customHeight="1">
      <c r="A90" s="39"/>
      <c r="B90" s="40"/>
      <c r="C90" s="41"/>
      <c r="D90" s="41"/>
      <c r="E90" s="70" t="str">
        <f>E9</f>
        <v>01 - Sociální zařízení 1.NP</v>
      </c>
      <c r="F90" s="41"/>
      <c r="G90" s="41"/>
      <c r="H90" s="41"/>
      <c r="I90" s="137"/>
      <c r="J90" s="41"/>
      <c r="K90" s="41"/>
      <c r="L90" s="13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F12</f>
        <v xml:space="preserve"> </v>
      </c>
      <c r="G92" s="41"/>
      <c r="H92" s="41"/>
      <c r="I92" s="141" t="s">
        <v>23</v>
      </c>
      <c r="J92" s="73" t="str">
        <f>IF(J12="","",J12)</f>
        <v>13. 2. 2020</v>
      </c>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E15</f>
        <v xml:space="preserve"> </v>
      </c>
      <c r="G94" s="41"/>
      <c r="H94" s="41"/>
      <c r="I94" s="141" t="s">
        <v>30</v>
      </c>
      <c r="J94" s="37" t="str">
        <f>E21</f>
        <v xml:space="preserve"> </v>
      </c>
      <c r="K94" s="41"/>
      <c r="L94" s="138"/>
      <c r="S94" s="39"/>
      <c r="T94" s="39"/>
      <c r="U94" s="39"/>
      <c r="V94" s="39"/>
      <c r="W94" s="39"/>
      <c r="X94" s="39"/>
      <c r="Y94" s="39"/>
      <c r="Z94" s="39"/>
      <c r="AA94" s="39"/>
      <c r="AB94" s="39"/>
      <c r="AC94" s="39"/>
      <c r="AD94" s="39"/>
      <c r="AE94" s="39"/>
    </row>
    <row r="95" s="2" customFormat="1" ht="15.15" customHeight="1">
      <c r="A95" s="39"/>
      <c r="B95" s="40"/>
      <c r="C95" s="33" t="s">
        <v>28</v>
      </c>
      <c r="D95" s="41"/>
      <c r="E95" s="41"/>
      <c r="F95" s="28" t="str">
        <f>IF(E18="","",E18)</f>
        <v>Vyplň údaj</v>
      </c>
      <c r="G95" s="41"/>
      <c r="H95" s="41"/>
      <c r="I95" s="141" t="s">
        <v>32</v>
      </c>
      <c r="J95" s="37" t="str">
        <f>E24</f>
        <v xml:space="preserve"> </v>
      </c>
      <c r="K95" s="41"/>
      <c r="L95" s="138"/>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37"/>
      <c r="J96" s="41"/>
      <c r="K96" s="41"/>
      <c r="L96" s="138"/>
      <c r="S96" s="39"/>
      <c r="T96" s="39"/>
      <c r="U96" s="39"/>
      <c r="V96" s="39"/>
      <c r="W96" s="39"/>
      <c r="X96" s="39"/>
      <c r="Y96" s="39"/>
      <c r="Z96" s="39"/>
      <c r="AA96" s="39"/>
      <c r="AB96" s="39"/>
      <c r="AC96" s="39"/>
      <c r="AD96" s="39"/>
      <c r="AE96" s="39"/>
    </row>
    <row r="97" s="11" customFormat="1" ht="29.28" customHeight="1">
      <c r="A97" s="191"/>
      <c r="B97" s="192"/>
      <c r="C97" s="193" t="s">
        <v>110</v>
      </c>
      <c r="D97" s="194" t="s">
        <v>54</v>
      </c>
      <c r="E97" s="194" t="s">
        <v>50</v>
      </c>
      <c r="F97" s="194" t="s">
        <v>51</v>
      </c>
      <c r="G97" s="194" t="s">
        <v>111</v>
      </c>
      <c r="H97" s="194" t="s">
        <v>112</v>
      </c>
      <c r="I97" s="195" t="s">
        <v>113</v>
      </c>
      <c r="J97" s="194" t="s">
        <v>88</v>
      </c>
      <c r="K97" s="196" t="s">
        <v>114</v>
      </c>
      <c r="L97" s="197"/>
      <c r="M97" s="93" t="s">
        <v>19</v>
      </c>
      <c r="N97" s="94" t="s">
        <v>39</v>
      </c>
      <c r="O97" s="94" t="s">
        <v>115</v>
      </c>
      <c r="P97" s="94" t="s">
        <v>116</v>
      </c>
      <c r="Q97" s="94" t="s">
        <v>117</v>
      </c>
      <c r="R97" s="94" t="s">
        <v>118</v>
      </c>
      <c r="S97" s="94" t="s">
        <v>119</v>
      </c>
      <c r="T97" s="94" t="s">
        <v>120</v>
      </c>
      <c r="U97" s="95" t="s">
        <v>121</v>
      </c>
      <c r="V97" s="191"/>
      <c r="W97" s="191"/>
      <c r="X97" s="191"/>
      <c r="Y97" s="191"/>
      <c r="Z97" s="191"/>
      <c r="AA97" s="191"/>
      <c r="AB97" s="191"/>
      <c r="AC97" s="191"/>
      <c r="AD97" s="191"/>
      <c r="AE97" s="191"/>
    </row>
    <row r="98" s="2" customFormat="1" ht="22.8" customHeight="1">
      <c r="A98" s="39"/>
      <c r="B98" s="40"/>
      <c r="C98" s="100" t="s">
        <v>122</v>
      </c>
      <c r="D98" s="41"/>
      <c r="E98" s="41"/>
      <c r="F98" s="41"/>
      <c r="G98" s="41"/>
      <c r="H98" s="41"/>
      <c r="I98" s="137"/>
      <c r="J98" s="198">
        <f>BK98</f>
        <v>0</v>
      </c>
      <c r="K98" s="41"/>
      <c r="L98" s="45"/>
      <c r="M98" s="96"/>
      <c r="N98" s="199"/>
      <c r="O98" s="97"/>
      <c r="P98" s="200">
        <f>P99+P207+P341</f>
        <v>0</v>
      </c>
      <c r="Q98" s="97"/>
      <c r="R98" s="200">
        <f>R99+R207+R341</f>
        <v>8.2747925200000001</v>
      </c>
      <c r="S98" s="97"/>
      <c r="T98" s="200">
        <f>T99+T207+T341</f>
        <v>7.5259986000000012</v>
      </c>
      <c r="U98" s="98"/>
      <c r="V98" s="39"/>
      <c r="W98" s="39"/>
      <c r="X98" s="39"/>
      <c r="Y98" s="39"/>
      <c r="Z98" s="39"/>
      <c r="AA98" s="39"/>
      <c r="AB98" s="39"/>
      <c r="AC98" s="39"/>
      <c r="AD98" s="39"/>
      <c r="AE98" s="39"/>
      <c r="AT98" s="18" t="s">
        <v>68</v>
      </c>
      <c r="AU98" s="18" t="s">
        <v>89</v>
      </c>
      <c r="BK98" s="201">
        <f>BK99+BK207+BK341</f>
        <v>0</v>
      </c>
    </row>
    <row r="99" s="12" customFormat="1" ht="25.92" customHeight="1">
      <c r="A99" s="12"/>
      <c r="B99" s="202"/>
      <c r="C99" s="203"/>
      <c r="D99" s="204" t="s">
        <v>68</v>
      </c>
      <c r="E99" s="205" t="s">
        <v>123</v>
      </c>
      <c r="F99" s="205" t="s">
        <v>124</v>
      </c>
      <c r="G99" s="203"/>
      <c r="H99" s="203"/>
      <c r="I99" s="206"/>
      <c r="J99" s="207">
        <f>BK99</f>
        <v>0</v>
      </c>
      <c r="K99" s="203"/>
      <c r="L99" s="208"/>
      <c r="M99" s="209"/>
      <c r="N99" s="210"/>
      <c r="O99" s="210"/>
      <c r="P99" s="211">
        <f>P100+P127+P158+P194+P204</f>
        <v>0</v>
      </c>
      <c r="Q99" s="210"/>
      <c r="R99" s="211">
        <f>R100+R127+R158+R194+R204</f>
        <v>6.45061222</v>
      </c>
      <c r="S99" s="210"/>
      <c r="T99" s="211">
        <f>T100+T127+T158+T194+T204</f>
        <v>7.4700780000000009</v>
      </c>
      <c r="U99" s="212"/>
      <c r="V99" s="12"/>
      <c r="W99" s="12"/>
      <c r="X99" s="12"/>
      <c r="Y99" s="12"/>
      <c r="Z99" s="12"/>
      <c r="AA99" s="12"/>
      <c r="AB99" s="12"/>
      <c r="AC99" s="12"/>
      <c r="AD99" s="12"/>
      <c r="AE99" s="12"/>
      <c r="AR99" s="213" t="s">
        <v>77</v>
      </c>
      <c r="AT99" s="214" t="s">
        <v>68</v>
      </c>
      <c r="AU99" s="214" t="s">
        <v>69</v>
      </c>
      <c r="AY99" s="213" t="s">
        <v>125</v>
      </c>
      <c r="BK99" s="215">
        <f>BK100+BK127+BK158+BK194+BK204</f>
        <v>0</v>
      </c>
    </row>
    <row r="100" s="12" customFormat="1" ht="22.8" customHeight="1">
      <c r="A100" s="12"/>
      <c r="B100" s="202"/>
      <c r="C100" s="203"/>
      <c r="D100" s="204" t="s">
        <v>68</v>
      </c>
      <c r="E100" s="216" t="s">
        <v>126</v>
      </c>
      <c r="F100" s="216" t="s">
        <v>127</v>
      </c>
      <c r="G100" s="203"/>
      <c r="H100" s="203"/>
      <c r="I100" s="206"/>
      <c r="J100" s="217">
        <f>BK100</f>
        <v>0</v>
      </c>
      <c r="K100" s="203"/>
      <c r="L100" s="208"/>
      <c r="M100" s="209"/>
      <c r="N100" s="210"/>
      <c r="O100" s="210"/>
      <c r="P100" s="211">
        <f>SUM(P101:P126)</f>
        <v>0</v>
      </c>
      <c r="Q100" s="210"/>
      <c r="R100" s="211">
        <f>SUM(R101:R126)</f>
        <v>4.1839310599999999</v>
      </c>
      <c r="S100" s="210"/>
      <c r="T100" s="211">
        <f>SUM(T101:T126)</f>
        <v>0</v>
      </c>
      <c r="U100" s="212"/>
      <c r="V100" s="12"/>
      <c r="W100" s="12"/>
      <c r="X100" s="12"/>
      <c r="Y100" s="12"/>
      <c r="Z100" s="12"/>
      <c r="AA100" s="12"/>
      <c r="AB100" s="12"/>
      <c r="AC100" s="12"/>
      <c r="AD100" s="12"/>
      <c r="AE100" s="12"/>
      <c r="AR100" s="213" t="s">
        <v>77</v>
      </c>
      <c r="AT100" s="214" t="s">
        <v>68</v>
      </c>
      <c r="AU100" s="214" t="s">
        <v>77</v>
      </c>
      <c r="AY100" s="213" t="s">
        <v>125</v>
      </c>
      <c r="BK100" s="215">
        <f>SUM(BK101:BK126)</f>
        <v>0</v>
      </c>
    </row>
    <row r="101" s="2" customFormat="1" ht="21.75" customHeight="1">
      <c r="A101" s="39"/>
      <c r="B101" s="40"/>
      <c r="C101" s="218" t="s">
        <v>77</v>
      </c>
      <c r="D101" s="218" t="s">
        <v>128</v>
      </c>
      <c r="E101" s="219" t="s">
        <v>129</v>
      </c>
      <c r="F101" s="220" t="s">
        <v>130</v>
      </c>
      <c r="G101" s="221" t="s">
        <v>131</v>
      </c>
      <c r="H101" s="222">
        <v>0.01</v>
      </c>
      <c r="I101" s="223"/>
      <c r="J101" s="224">
        <f>ROUND(I101*H101,2)</f>
        <v>0</v>
      </c>
      <c r="K101" s="220" t="s">
        <v>132</v>
      </c>
      <c r="L101" s="45"/>
      <c r="M101" s="225" t="s">
        <v>19</v>
      </c>
      <c r="N101" s="226" t="s">
        <v>40</v>
      </c>
      <c r="O101" s="85"/>
      <c r="P101" s="227">
        <f>O101*H101</f>
        <v>0</v>
      </c>
      <c r="Q101" s="227">
        <v>1.0900000000000001</v>
      </c>
      <c r="R101" s="227">
        <f>Q101*H101</f>
        <v>0.010900000000000002</v>
      </c>
      <c r="S101" s="227">
        <v>0</v>
      </c>
      <c r="T101" s="227">
        <f>S101*H101</f>
        <v>0</v>
      </c>
      <c r="U101" s="228" t="s">
        <v>19</v>
      </c>
      <c r="V101" s="39"/>
      <c r="W101" s="39"/>
      <c r="X101" s="39"/>
      <c r="Y101" s="39"/>
      <c r="Z101" s="39"/>
      <c r="AA101" s="39"/>
      <c r="AB101" s="39"/>
      <c r="AC101" s="39"/>
      <c r="AD101" s="39"/>
      <c r="AE101" s="39"/>
      <c r="AR101" s="229" t="s">
        <v>133</v>
      </c>
      <c r="AT101" s="229" t="s">
        <v>128</v>
      </c>
      <c r="AU101" s="229" t="s">
        <v>79</v>
      </c>
      <c r="AY101" s="18" t="s">
        <v>125</v>
      </c>
      <c r="BE101" s="230">
        <f>IF(N101="základní",J101,0)</f>
        <v>0</v>
      </c>
      <c r="BF101" s="230">
        <f>IF(N101="snížená",J101,0)</f>
        <v>0</v>
      </c>
      <c r="BG101" s="230">
        <f>IF(N101="zákl. přenesená",J101,0)</f>
        <v>0</v>
      </c>
      <c r="BH101" s="230">
        <f>IF(N101="sníž. přenesená",J101,0)</f>
        <v>0</v>
      </c>
      <c r="BI101" s="230">
        <f>IF(N101="nulová",J101,0)</f>
        <v>0</v>
      </c>
      <c r="BJ101" s="18" t="s">
        <v>77</v>
      </c>
      <c r="BK101" s="230">
        <f>ROUND(I101*H101,2)</f>
        <v>0</v>
      </c>
      <c r="BL101" s="18" t="s">
        <v>133</v>
      </c>
      <c r="BM101" s="229" t="s">
        <v>134</v>
      </c>
    </row>
    <row r="102" s="2" customFormat="1">
      <c r="A102" s="39"/>
      <c r="B102" s="40"/>
      <c r="C102" s="41"/>
      <c r="D102" s="231" t="s">
        <v>135</v>
      </c>
      <c r="E102" s="41"/>
      <c r="F102" s="232" t="s">
        <v>136</v>
      </c>
      <c r="G102" s="41"/>
      <c r="H102" s="41"/>
      <c r="I102" s="137"/>
      <c r="J102" s="41"/>
      <c r="K102" s="41"/>
      <c r="L102" s="45"/>
      <c r="M102" s="233"/>
      <c r="N102" s="234"/>
      <c r="O102" s="85"/>
      <c r="P102" s="85"/>
      <c r="Q102" s="85"/>
      <c r="R102" s="85"/>
      <c r="S102" s="85"/>
      <c r="T102" s="85"/>
      <c r="U102" s="86"/>
      <c r="V102" s="39"/>
      <c r="W102" s="39"/>
      <c r="X102" s="39"/>
      <c r="Y102" s="39"/>
      <c r="Z102" s="39"/>
      <c r="AA102" s="39"/>
      <c r="AB102" s="39"/>
      <c r="AC102" s="39"/>
      <c r="AD102" s="39"/>
      <c r="AE102" s="39"/>
      <c r="AT102" s="18" t="s">
        <v>135</v>
      </c>
      <c r="AU102" s="18" t="s">
        <v>79</v>
      </c>
    </row>
    <row r="103" s="13" customFormat="1">
      <c r="A103" s="13"/>
      <c r="B103" s="235"/>
      <c r="C103" s="236"/>
      <c r="D103" s="231" t="s">
        <v>137</v>
      </c>
      <c r="E103" s="237" t="s">
        <v>19</v>
      </c>
      <c r="F103" s="238" t="s">
        <v>138</v>
      </c>
      <c r="G103" s="236"/>
      <c r="H103" s="239">
        <v>0.01</v>
      </c>
      <c r="I103" s="240"/>
      <c r="J103" s="236"/>
      <c r="K103" s="236"/>
      <c r="L103" s="241"/>
      <c r="M103" s="242"/>
      <c r="N103" s="243"/>
      <c r="O103" s="243"/>
      <c r="P103" s="243"/>
      <c r="Q103" s="243"/>
      <c r="R103" s="243"/>
      <c r="S103" s="243"/>
      <c r="T103" s="243"/>
      <c r="U103" s="244"/>
      <c r="V103" s="13"/>
      <c r="W103" s="13"/>
      <c r="X103" s="13"/>
      <c r="Y103" s="13"/>
      <c r="Z103" s="13"/>
      <c r="AA103" s="13"/>
      <c r="AB103" s="13"/>
      <c r="AC103" s="13"/>
      <c r="AD103" s="13"/>
      <c r="AE103" s="13"/>
      <c r="AT103" s="245" t="s">
        <v>137</v>
      </c>
      <c r="AU103" s="245" t="s">
        <v>79</v>
      </c>
      <c r="AV103" s="13" t="s">
        <v>79</v>
      </c>
      <c r="AW103" s="13" t="s">
        <v>31</v>
      </c>
      <c r="AX103" s="13" t="s">
        <v>77</v>
      </c>
      <c r="AY103" s="245" t="s">
        <v>125</v>
      </c>
    </row>
    <row r="104" s="2" customFormat="1" ht="33" customHeight="1">
      <c r="A104" s="39"/>
      <c r="B104" s="40"/>
      <c r="C104" s="218" t="s">
        <v>79</v>
      </c>
      <c r="D104" s="218" t="s">
        <v>128</v>
      </c>
      <c r="E104" s="219" t="s">
        <v>139</v>
      </c>
      <c r="F104" s="220" t="s">
        <v>140</v>
      </c>
      <c r="G104" s="221" t="s">
        <v>141</v>
      </c>
      <c r="H104" s="222">
        <v>57.107999999999997</v>
      </c>
      <c r="I104" s="223"/>
      <c r="J104" s="224">
        <f>ROUND(I104*H104,2)</f>
        <v>0</v>
      </c>
      <c r="K104" s="220" t="s">
        <v>132</v>
      </c>
      <c r="L104" s="45"/>
      <c r="M104" s="225" t="s">
        <v>19</v>
      </c>
      <c r="N104" s="226" t="s">
        <v>40</v>
      </c>
      <c r="O104" s="85"/>
      <c r="P104" s="227">
        <f>O104*H104</f>
        <v>0</v>
      </c>
      <c r="Q104" s="227">
        <v>0.028570000000000002</v>
      </c>
      <c r="R104" s="227">
        <f>Q104*H104</f>
        <v>1.6315755599999999</v>
      </c>
      <c r="S104" s="227">
        <v>0</v>
      </c>
      <c r="T104" s="227">
        <f>S104*H104</f>
        <v>0</v>
      </c>
      <c r="U104" s="228" t="s">
        <v>19</v>
      </c>
      <c r="V104" s="39"/>
      <c r="W104" s="39"/>
      <c r="X104" s="39"/>
      <c r="Y104" s="39"/>
      <c r="Z104" s="39"/>
      <c r="AA104" s="39"/>
      <c r="AB104" s="39"/>
      <c r="AC104" s="39"/>
      <c r="AD104" s="39"/>
      <c r="AE104" s="39"/>
      <c r="AR104" s="229" t="s">
        <v>133</v>
      </c>
      <c r="AT104" s="229" t="s">
        <v>128</v>
      </c>
      <c r="AU104" s="229" t="s">
        <v>79</v>
      </c>
      <c r="AY104" s="18" t="s">
        <v>125</v>
      </c>
      <c r="BE104" s="230">
        <f>IF(N104="základní",J104,0)</f>
        <v>0</v>
      </c>
      <c r="BF104" s="230">
        <f>IF(N104="snížená",J104,0)</f>
        <v>0</v>
      </c>
      <c r="BG104" s="230">
        <f>IF(N104="zákl. přenesená",J104,0)</f>
        <v>0</v>
      </c>
      <c r="BH104" s="230">
        <f>IF(N104="sníž. přenesená",J104,0)</f>
        <v>0</v>
      </c>
      <c r="BI104" s="230">
        <f>IF(N104="nulová",J104,0)</f>
        <v>0</v>
      </c>
      <c r="BJ104" s="18" t="s">
        <v>77</v>
      </c>
      <c r="BK104" s="230">
        <f>ROUND(I104*H104,2)</f>
        <v>0</v>
      </c>
      <c r="BL104" s="18" t="s">
        <v>133</v>
      </c>
      <c r="BM104" s="229" t="s">
        <v>142</v>
      </c>
    </row>
    <row r="105" s="13" customFormat="1">
      <c r="A105" s="13"/>
      <c r="B105" s="235"/>
      <c r="C105" s="236"/>
      <c r="D105" s="231" t="s">
        <v>137</v>
      </c>
      <c r="E105" s="237" t="s">
        <v>19</v>
      </c>
      <c r="F105" s="238" t="s">
        <v>143</v>
      </c>
      <c r="G105" s="236"/>
      <c r="H105" s="239">
        <v>57.107999999999997</v>
      </c>
      <c r="I105" s="240"/>
      <c r="J105" s="236"/>
      <c r="K105" s="236"/>
      <c r="L105" s="241"/>
      <c r="M105" s="242"/>
      <c r="N105" s="243"/>
      <c r="O105" s="243"/>
      <c r="P105" s="243"/>
      <c r="Q105" s="243"/>
      <c r="R105" s="243"/>
      <c r="S105" s="243"/>
      <c r="T105" s="243"/>
      <c r="U105" s="244"/>
      <c r="V105" s="13"/>
      <c r="W105" s="13"/>
      <c r="X105" s="13"/>
      <c r="Y105" s="13"/>
      <c r="Z105" s="13"/>
      <c r="AA105" s="13"/>
      <c r="AB105" s="13"/>
      <c r="AC105" s="13"/>
      <c r="AD105" s="13"/>
      <c r="AE105" s="13"/>
      <c r="AT105" s="245" t="s">
        <v>137</v>
      </c>
      <c r="AU105" s="245" t="s">
        <v>79</v>
      </c>
      <c r="AV105" s="13" t="s">
        <v>79</v>
      </c>
      <c r="AW105" s="13" t="s">
        <v>31</v>
      </c>
      <c r="AX105" s="13" t="s">
        <v>77</v>
      </c>
      <c r="AY105" s="245" t="s">
        <v>125</v>
      </c>
    </row>
    <row r="106" s="2" customFormat="1" ht="33" customHeight="1">
      <c r="A106" s="39"/>
      <c r="B106" s="40"/>
      <c r="C106" s="218" t="s">
        <v>126</v>
      </c>
      <c r="D106" s="218" t="s">
        <v>128</v>
      </c>
      <c r="E106" s="219" t="s">
        <v>144</v>
      </c>
      <c r="F106" s="220" t="s">
        <v>145</v>
      </c>
      <c r="G106" s="221" t="s">
        <v>141</v>
      </c>
      <c r="H106" s="222">
        <v>4.0999999999999996</v>
      </c>
      <c r="I106" s="223"/>
      <c r="J106" s="224">
        <f>ROUND(I106*H106,2)</f>
        <v>0</v>
      </c>
      <c r="K106" s="220" t="s">
        <v>132</v>
      </c>
      <c r="L106" s="45"/>
      <c r="M106" s="225" t="s">
        <v>19</v>
      </c>
      <c r="N106" s="226" t="s">
        <v>40</v>
      </c>
      <c r="O106" s="85"/>
      <c r="P106" s="227">
        <f>O106*H106</f>
        <v>0</v>
      </c>
      <c r="Q106" s="227">
        <v>0.25364999999999999</v>
      </c>
      <c r="R106" s="227">
        <f>Q106*H106</f>
        <v>1.0399649999999998</v>
      </c>
      <c r="S106" s="227">
        <v>0</v>
      </c>
      <c r="T106" s="227">
        <f>S106*H106</f>
        <v>0</v>
      </c>
      <c r="U106" s="228" t="s">
        <v>19</v>
      </c>
      <c r="V106" s="39"/>
      <c r="W106" s="39"/>
      <c r="X106" s="39"/>
      <c r="Y106" s="39"/>
      <c r="Z106" s="39"/>
      <c r="AA106" s="39"/>
      <c r="AB106" s="39"/>
      <c r="AC106" s="39"/>
      <c r="AD106" s="39"/>
      <c r="AE106" s="39"/>
      <c r="AR106" s="229" t="s">
        <v>133</v>
      </c>
      <c r="AT106" s="229" t="s">
        <v>128</v>
      </c>
      <c r="AU106" s="229" t="s">
        <v>79</v>
      </c>
      <c r="AY106" s="18" t="s">
        <v>125</v>
      </c>
      <c r="BE106" s="230">
        <f>IF(N106="základní",J106,0)</f>
        <v>0</v>
      </c>
      <c r="BF106" s="230">
        <f>IF(N106="snížená",J106,0)</f>
        <v>0</v>
      </c>
      <c r="BG106" s="230">
        <f>IF(N106="zákl. přenesená",J106,0)</f>
        <v>0</v>
      </c>
      <c r="BH106" s="230">
        <f>IF(N106="sníž. přenesená",J106,0)</f>
        <v>0</v>
      </c>
      <c r="BI106" s="230">
        <f>IF(N106="nulová",J106,0)</f>
        <v>0</v>
      </c>
      <c r="BJ106" s="18" t="s">
        <v>77</v>
      </c>
      <c r="BK106" s="230">
        <f>ROUND(I106*H106,2)</f>
        <v>0</v>
      </c>
      <c r="BL106" s="18" t="s">
        <v>133</v>
      </c>
      <c r="BM106" s="229" t="s">
        <v>146</v>
      </c>
    </row>
    <row r="107" s="13" customFormat="1">
      <c r="A107" s="13"/>
      <c r="B107" s="235"/>
      <c r="C107" s="236"/>
      <c r="D107" s="231" t="s">
        <v>137</v>
      </c>
      <c r="E107" s="237" t="s">
        <v>19</v>
      </c>
      <c r="F107" s="238" t="s">
        <v>147</v>
      </c>
      <c r="G107" s="236"/>
      <c r="H107" s="239">
        <v>4.0999999999999996</v>
      </c>
      <c r="I107" s="240"/>
      <c r="J107" s="236"/>
      <c r="K107" s="236"/>
      <c r="L107" s="241"/>
      <c r="M107" s="242"/>
      <c r="N107" s="243"/>
      <c r="O107" s="243"/>
      <c r="P107" s="243"/>
      <c r="Q107" s="243"/>
      <c r="R107" s="243"/>
      <c r="S107" s="243"/>
      <c r="T107" s="243"/>
      <c r="U107" s="244"/>
      <c r="V107" s="13"/>
      <c r="W107" s="13"/>
      <c r="X107" s="13"/>
      <c r="Y107" s="13"/>
      <c r="Z107" s="13"/>
      <c r="AA107" s="13"/>
      <c r="AB107" s="13"/>
      <c r="AC107" s="13"/>
      <c r="AD107" s="13"/>
      <c r="AE107" s="13"/>
      <c r="AT107" s="245" t="s">
        <v>137</v>
      </c>
      <c r="AU107" s="245" t="s">
        <v>79</v>
      </c>
      <c r="AV107" s="13" t="s">
        <v>79</v>
      </c>
      <c r="AW107" s="13" t="s">
        <v>31</v>
      </c>
      <c r="AX107" s="13" t="s">
        <v>77</v>
      </c>
      <c r="AY107" s="245" t="s">
        <v>125</v>
      </c>
    </row>
    <row r="108" s="2" customFormat="1" ht="33" customHeight="1">
      <c r="A108" s="39"/>
      <c r="B108" s="40"/>
      <c r="C108" s="218" t="s">
        <v>133</v>
      </c>
      <c r="D108" s="218" t="s">
        <v>128</v>
      </c>
      <c r="E108" s="219" t="s">
        <v>148</v>
      </c>
      <c r="F108" s="220" t="s">
        <v>149</v>
      </c>
      <c r="G108" s="221" t="s">
        <v>141</v>
      </c>
      <c r="H108" s="222">
        <v>1.748</v>
      </c>
      <c r="I108" s="223"/>
      <c r="J108" s="224">
        <f>ROUND(I108*H108,2)</f>
        <v>0</v>
      </c>
      <c r="K108" s="220" t="s">
        <v>132</v>
      </c>
      <c r="L108" s="45"/>
      <c r="M108" s="225" t="s">
        <v>19</v>
      </c>
      <c r="N108" s="226" t="s">
        <v>40</v>
      </c>
      <c r="O108" s="85"/>
      <c r="P108" s="227">
        <f>O108*H108</f>
        <v>0</v>
      </c>
      <c r="Q108" s="227">
        <v>0.11549</v>
      </c>
      <c r="R108" s="227">
        <f>Q108*H108</f>
        <v>0.20187652</v>
      </c>
      <c r="S108" s="227">
        <v>0</v>
      </c>
      <c r="T108" s="227">
        <f>S108*H108</f>
        <v>0</v>
      </c>
      <c r="U108" s="228" t="s">
        <v>19</v>
      </c>
      <c r="V108" s="39"/>
      <c r="W108" s="39"/>
      <c r="X108" s="39"/>
      <c r="Y108" s="39"/>
      <c r="Z108" s="39"/>
      <c r="AA108" s="39"/>
      <c r="AB108" s="39"/>
      <c r="AC108" s="39"/>
      <c r="AD108" s="39"/>
      <c r="AE108" s="39"/>
      <c r="AR108" s="229" t="s">
        <v>133</v>
      </c>
      <c r="AT108" s="229" t="s">
        <v>128</v>
      </c>
      <c r="AU108" s="229" t="s">
        <v>79</v>
      </c>
      <c r="AY108" s="18" t="s">
        <v>125</v>
      </c>
      <c r="BE108" s="230">
        <f>IF(N108="základní",J108,0)</f>
        <v>0</v>
      </c>
      <c r="BF108" s="230">
        <f>IF(N108="snížená",J108,0)</f>
        <v>0</v>
      </c>
      <c r="BG108" s="230">
        <f>IF(N108="zákl. přenesená",J108,0)</f>
        <v>0</v>
      </c>
      <c r="BH108" s="230">
        <f>IF(N108="sníž. přenesená",J108,0)</f>
        <v>0</v>
      </c>
      <c r="BI108" s="230">
        <f>IF(N108="nulová",J108,0)</f>
        <v>0</v>
      </c>
      <c r="BJ108" s="18" t="s">
        <v>77</v>
      </c>
      <c r="BK108" s="230">
        <f>ROUND(I108*H108,2)</f>
        <v>0</v>
      </c>
      <c r="BL108" s="18" t="s">
        <v>133</v>
      </c>
      <c r="BM108" s="229" t="s">
        <v>150</v>
      </c>
    </row>
    <row r="109" s="2" customFormat="1">
      <c r="A109" s="39"/>
      <c r="B109" s="40"/>
      <c r="C109" s="41"/>
      <c r="D109" s="231" t="s">
        <v>135</v>
      </c>
      <c r="E109" s="41"/>
      <c r="F109" s="232" t="s">
        <v>151</v>
      </c>
      <c r="G109" s="41"/>
      <c r="H109" s="41"/>
      <c r="I109" s="137"/>
      <c r="J109" s="41"/>
      <c r="K109" s="41"/>
      <c r="L109" s="45"/>
      <c r="M109" s="233"/>
      <c r="N109" s="234"/>
      <c r="O109" s="85"/>
      <c r="P109" s="85"/>
      <c r="Q109" s="85"/>
      <c r="R109" s="85"/>
      <c r="S109" s="85"/>
      <c r="T109" s="85"/>
      <c r="U109" s="86"/>
      <c r="V109" s="39"/>
      <c r="W109" s="39"/>
      <c r="X109" s="39"/>
      <c r="Y109" s="39"/>
      <c r="Z109" s="39"/>
      <c r="AA109" s="39"/>
      <c r="AB109" s="39"/>
      <c r="AC109" s="39"/>
      <c r="AD109" s="39"/>
      <c r="AE109" s="39"/>
      <c r="AT109" s="18" t="s">
        <v>135</v>
      </c>
      <c r="AU109" s="18" t="s">
        <v>79</v>
      </c>
    </row>
    <row r="110" s="13" customFormat="1">
      <c r="A110" s="13"/>
      <c r="B110" s="235"/>
      <c r="C110" s="236"/>
      <c r="D110" s="231" t="s">
        <v>137</v>
      </c>
      <c r="E110" s="237" t="s">
        <v>19</v>
      </c>
      <c r="F110" s="238" t="s">
        <v>152</v>
      </c>
      <c r="G110" s="236"/>
      <c r="H110" s="239">
        <v>1.748</v>
      </c>
      <c r="I110" s="240"/>
      <c r="J110" s="236"/>
      <c r="K110" s="236"/>
      <c r="L110" s="241"/>
      <c r="M110" s="242"/>
      <c r="N110" s="243"/>
      <c r="O110" s="243"/>
      <c r="P110" s="243"/>
      <c r="Q110" s="243"/>
      <c r="R110" s="243"/>
      <c r="S110" s="243"/>
      <c r="T110" s="243"/>
      <c r="U110" s="244"/>
      <c r="V110" s="13"/>
      <c r="W110" s="13"/>
      <c r="X110" s="13"/>
      <c r="Y110" s="13"/>
      <c r="Z110" s="13"/>
      <c r="AA110" s="13"/>
      <c r="AB110" s="13"/>
      <c r="AC110" s="13"/>
      <c r="AD110" s="13"/>
      <c r="AE110" s="13"/>
      <c r="AT110" s="245" t="s">
        <v>137</v>
      </c>
      <c r="AU110" s="245" t="s">
        <v>79</v>
      </c>
      <c r="AV110" s="13" t="s">
        <v>79</v>
      </c>
      <c r="AW110" s="13" t="s">
        <v>31</v>
      </c>
      <c r="AX110" s="13" t="s">
        <v>77</v>
      </c>
      <c r="AY110" s="245" t="s">
        <v>125</v>
      </c>
    </row>
    <row r="111" s="2" customFormat="1" ht="21.75" customHeight="1">
      <c r="A111" s="39"/>
      <c r="B111" s="40"/>
      <c r="C111" s="218" t="s">
        <v>153</v>
      </c>
      <c r="D111" s="218" t="s">
        <v>128</v>
      </c>
      <c r="E111" s="219" t="s">
        <v>154</v>
      </c>
      <c r="F111" s="220" t="s">
        <v>155</v>
      </c>
      <c r="G111" s="221" t="s">
        <v>156</v>
      </c>
      <c r="H111" s="222">
        <v>0.031</v>
      </c>
      <c r="I111" s="223"/>
      <c r="J111" s="224">
        <f>ROUND(I111*H111,2)</f>
        <v>0</v>
      </c>
      <c r="K111" s="220" t="s">
        <v>132</v>
      </c>
      <c r="L111" s="45"/>
      <c r="M111" s="225" t="s">
        <v>19</v>
      </c>
      <c r="N111" s="226" t="s">
        <v>40</v>
      </c>
      <c r="O111" s="85"/>
      <c r="P111" s="227">
        <f>O111*H111</f>
        <v>0</v>
      </c>
      <c r="Q111" s="227">
        <v>2.4533100000000001</v>
      </c>
      <c r="R111" s="227">
        <f>Q111*H111</f>
        <v>0.076052610000000007</v>
      </c>
      <c r="S111" s="227">
        <v>0</v>
      </c>
      <c r="T111" s="227">
        <f>S111*H111</f>
        <v>0</v>
      </c>
      <c r="U111" s="228" t="s">
        <v>19</v>
      </c>
      <c r="V111" s="39"/>
      <c r="W111" s="39"/>
      <c r="X111" s="39"/>
      <c r="Y111" s="39"/>
      <c r="Z111" s="39"/>
      <c r="AA111" s="39"/>
      <c r="AB111" s="39"/>
      <c r="AC111" s="39"/>
      <c r="AD111" s="39"/>
      <c r="AE111" s="39"/>
      <c r="AR111" s="229" t="s">
        <v>133</v>
      </c>
      <c r="AT111" s="229" t="s">
        <v>128</v>
      </c>
      <c r="AU111" s="229" t="s">
        <v>79</v>
      </c>
      <c r="AY111" s="18" t="s">
        <v>125</v>
      </c>
      <c r="BE111" s="230">
        <f>IF(N111="základní",J111,0)</f>
        <v>0</v>
      </c>
      <c r="BF111" s="230">
        <f>IF(N111="snížená",J111,0)</f>
        <v>0</v>
      </c>
      <c r="BG111" s="230">
        <f>IF(N111="zákl. přenesená",J111,0)</f>
        <v>0</v>
      </c>
      <c r="BH111" s="230">
        <f>IF(N111="sníž. přenesená",J111,0)</f>
        <v>0</v>
      </c>
      <c r="BI111" s="230">
        <f>IF(N111="nulová",J111,0)</f>
        <v>0</v>
      </c>
      <c r="BJ111" s="18" t="s">
        <v>77</v>
      </c>
      <c r="BK111" s="230">
        <f>ROUND(I111*H111,2)</f>
        <v>0</v>
      </c>
      <c r="BL111" s="18" t="s">
        <v>133</v>
      </c>
      <c r="BM111" s="229" t="s">
        <v>157</v>
      </c>
    </row>
    <row r="112" s="13" customFormat="1">
      <c r="A112" s="13"/>
      <c r="B112" s="235"/>
      <c r="C112" s="236"/>
      <c r="D112" s="231" t="s">
        <v>137</v>
      </c>
      <c r="E112" s="237" t="s">
        <v>19</v>
      </c>
      <c r="F112" s="238" t="s">
        <v>158</v>
      </c>
      <c r="G112" s="236"/>
      <c r="H112" s="239">
        <v>0.031</v>
      </c>
      <c r="I112" s="240"/>
      <c r="J112" s="236"/>
      <c r="K112" s="236"/>
      <c r="L112" s="241"/>
      <c r="M112" s="242"/>
      <c r="N112" s="243"/>
      <c r="O112" s="243"/>
      <c r="P112" s="243"/>
      <c r="Q112" s="243"/>
      <c r="R112" s="243"/>
      <c r="S112" s="243"/>
      <c r="T112" s="243"/>
      <c r="U112" s="244"/>
      <c r="V112" s="13"/>
      <c r="W112" s="13"/>
      <c r="X112" s="13"/>
      <c r="Y112" s="13"/>
      <c r="Z112" s="13"/>
      <c r="AA112" s="13"/>
      <c r="AB112" s="13"/>
      <c r="AC112" s="13"/>
      <c r="AD112" s="13"/>
      <c r="AE112" s="13"/>
      <c r="AT112" s="245" t="s">
        <v>137</v>
      </c>
      <c r="AU112" s="245" t="s">
        <v>79</v>
      </c>
      <c r="AV112" s="13" t="s">
        <v>79</v>
      </c>
      <c r="AW112" s="13" t="s">
        <v>31</v>
      </c>
      <c r="AX112" s="13" t="s">
        <v>77</v>
      </c>
      <c r="AY112" s="245" t="s">
        <v>125</v>
      </c>
    </row>
    <row r="113" s="2" customFormat="1" ht="21.75" customHeight="1">
      <c r="A113" s="39"/>
      <c r="B113" s="40"/>
      <c r="C113" s="218" t="s">
        <v>159</v>
      </c>
      <c r="D113" s="218" t="s">
        <v>128</v>
      </c>
      <c r="E113" s="219" t="s">
        <v>160</v>
      </c>
      <c r="F113" s="220" t="s">
        <v>161</v>
      </c>
      <c r="G113" s="221" t="s">
        <v>141</v>
      </c>
      <c r="H113" s="222">
        <v>0.69899999999999995</v>
      </c>
      <c r="I113" s="223"/>
      <c r="J113" s="224">
        <f>ROUND(I113*H113,2)</f>
        <v>0</v>
      </c>
      <c r="K113" s="220" t="s">
        <v>132</v>
      </c>
      <c r="L113" s="45"/>
      <c r="M113" s="225" t="s">
        <v>19</v>
      </c>
      <c r="N113" s="226" t="s">
        <v>40</v>
      </c>
      <c r="O113" s="85"/>
      <c r="P113" s="227">
        <f>O113*H113</f>
        <v>0</v>
      </c>
      <c r="Q113" s="227">
        <v>0.00142</v>
      </c>
      <c r="R113" s="227">
        <f>Q113*H113</f>
        <v>0.00099258000000000007</v>
      </c>
      <c r="S113" s="227">
        <v>0</v>
      </c>
      <c r="T113" s="227">
        <f>S113*H113</f>
        <v>0</v>
      </c>
      <c r="U113" s="228" t="s">
        <v>19</v>
      </c>
      <c r="V113" s="39"/>
      <c r="W113" s="39"/>
      <c r="X113" s="39"/>
      <c r="Y113" s="39"/>
      <c r="Z113" s="39"/>
      <c r="AA113" s="39"/>
      <c r="AB113" s="39"/>
      <c r="AC113" s="39"/>
      <c r="AD113" s="39"/>
      <c r="AE113" s="39"/>
      <c r="AR113" s="229" t="s">
        <v>133</v>
      </c>
      <c r="AT113" s="229" t="s">
        <v>128</v>
      </c>
      <c r="AU113" s="229" t="s">
        <v>79</v>
      </c>
      <c r="AY113" s="18" t="s">
        <v>125</v>
      </c>
      <c r="BE113" s="230">
        <f>IF(N113="základní",J113,0)</f>
        <v>0</v>
      </c>
      <c r="BF113" s="230">
        <f>IF(N113="snížená",J113,0)</f>
        <v>0</v>
      </c>
      <c r="BG113" s="230">
        <f>IF(N113="zákl. přenesená",J113,0)</f>
        <v>0</v>
      </c>
      <c r="BH113" s="230">
        <f>IF(N113="sníž. přenesená",J113,0)</f>
        <v>0</v>
      </c>
      <c r="BI113" s="230">
        <f>IF(N113="nulová",J113,0)</f>
        <v>0</v>
      </c>
      <c r="BJ113" s="18" t="s">
        <v>77</v>
      </c>
      <c r="BK113" s="230">
        <f>ROUND(I113*H113,2)</f>
        <v>0</v>
      </c>
      <c r="BL113" s="18" t="s">
        <v>133</v>
      </c>
      <c r="BM113" s="229" t="s">
        <v>162</v>
      </c>
    </row>
    <row r="114" s="2" customFormat="1">
      <c r="A114" s="39"/>
      <c r="B114" s="40"/>
      <c r="C114" s="41"/>
      <c r="D114" s="231" t="s">
        <v>135</v>
      </c>
      <c r="E114" s="41"/>
      <c r="F114" s="232" t="s">
        <v>163</v>
      </c>
      <c r="G114" s="41"/>
      <c r="H114" s="41"/>
      <c r="I114" s="137"/>
      <c r="J114" s="41"/>
      <c r="K114" s="41"/>
      <c r="L114" s="45"/>
      <c r="M114" s="233"/>
      <c r="N114" s="234"/>
      <c r="O114" s="85"/>
      <c r="P114" s="85"/>
      <c r="Q114" s="85"/>
      <c r="R114" s="85"/>
      <c r="S114" s="85"/>
      <c r="T114" s="85"/>
      <c r="U114" s="86"/>
      <c r="V114" s="39"/>
      <c r="W114" s="39"/>
      <c r="X114" s="39"/>
      <c r="Y114" s="39"/>
      <c r="Z114" s="39"/>
      <c r="AA114" s="39"/>
      <c r="AB114" s="39"/>
      <c r="AC114" s="39"/>
      <c r="AD114" s="39"/>
      <c r="AE114" s="39"/>
      <c r="AT114" s="18" t="s">
        <v>135</v>
      </c>
      <c r="AU114" s="18" t="s">
        <v>79</v>
      </c>
    </row>
    <row r="115" s="13" customFormat="1">
      <c r="A115" s="13"/>
      <c r="B115" s="235"/>
      <c r="C115" s="236"/>
      <c r="D115" s="231" t="s">
        <v>137</v>
      </c>
      <c r="E115" s="237" t="s">
        <v>19</v>
      </c>
      <c r="F115" s="238" t="s">
        <v>164</v>
      </c>
      <c r="G115" s="236"/>
      <c r="H115" s="239">
        <v>0.69899999999999995</v>
      </c>
      <c r="I115" s="240"/>
      <c r="J115" s="236"/>
      <c r="K115" s="236"/>
      <c r="L115" s="241"/>
      <c r="M115" s="242"/>
      <c r="N115" s="243"/>
      <c r="O115" s="243"/>
      <c r="P115" s="243"/>
      <c r="Q115" s="243"/>
      <c r="R115" s="243"/>
      <c r="S115" s="243"/>
      <c r="T115" s="243"/>
      <c r="U115" s="244"/>
      <c r="V115" s="13"/>
      <c r="W115" s="13"/>
      <c r="X115" s="13"/>
      <c r="Y115" s="13"/>
      <c r="Z115" s="13"/>
      <c r="AA115" s="13"/>
      <c r="AB115" s="13"/>
      <c r="AC115" s="13"/>
      <c r="AD115" s="13"/>
      <c r="AE115" s="13"/>
      <c r="AT115" s="245" t="s">
        <v>137</v>
      </c>
      <c r="AU115" s="245" t="s">
        <v>79</v>
      </c>
      <c r="AV115" s="13" t="s">
        <v>79</v>
      </c>
      <c r="AW115" s="13" t="s">
        <v>31</v>
      </c>
      <c r="AX115" s="13" t="s">
        <v>77</v>
      </c>
      <c r="AY115" s="245" t="s">
        <v>125</v>
      </c>
    </row>
    <row r="116" s="2" customFormat="1" ht="21.75" customHeight="1">
      <c r="A116" s="39"/>
      <c r="B116" s="40"/>
      <c r="C116" s="218" t="s">
        <v>165</v>
      </c>
      <c r="D116" s="218" t="s">
        <v>128</v>
      </c>
      <c r="E116" s="219" t="s">
        <v>166</v>
      </c>
      <c r="F116" s="220" t="s">
        <v>167</v>
      </c>
      <c r="G116" s="221" t="s">
        <v>141</v>
      </c>
      <c r="H116" s="222">
        <v>0.69899999999999995</v>
      </c>
      <c r="I116" s="223"/>
      <c r="J116" s="224">
        <f>ROUND(I116*H116,2)</f>
        <v>0</v>
      </c>
      <c r="K116" s="220" t="s">
        <v>132</v>
      </c>
      <c r="L116" s="45"/>
      <c r="M116" s="225" t="s">
        <v>19</v>
      </c>
      <c r="N116" s="226" t="s">
        <v>40</v>
      </c>
      <c r="O116" s="85"/>
      <c r="P116" s="227">
        <f>O116*H116</f>
        <v>0</v>
      </c>
      <c r="Q116" s="227">
        <v>0</v>
      </c>
      <c r="R116" s="227">
        <f>Q116*H116</f>
        <v>0</v>
      </c>
      <c r="S116" s="227">
        <v>0</v>
      </c>
      <c r="T116" s="227">
        <f>S116*H116</f>
        <v>0</v>
      </c>
      <c r="U116" s="228" t="s">
        <v>19</v>
      </c>
      <c r="V116" s="39"/>
      <c r="W116" s="39"/>
      <c r="X116" s="39"/>
      <c r="Y116" s="39"/>
      <c r="Z116" s="39"/>
      <c r="AA116" s="39"/>
      <c r="AB116" s="39"/>
      <c r="AC116" s="39"/>
      <c r="AD116" s="39"/>
      <c r="AE116" s="39"/>
      <c r="AR116" s="229" t="s">
        <v>133</v>
      </c>
      <c r="AT116" s="229" t="s">
        <v>128</v>
      </c>
      <c r="AU116" s="229" t="s">
        <v>79</v>
      </c>
      <c r="AY116" s="18" t="s">
        <v>125</v>
      </c>
      <c r="BE116" s="230">
        <f>IF(N116="základní",J116,0)</f>
        <v>0</v>
      </c>
      <c r="BF116" s="230">
        <f>IF(N116="snížená",J116,0)</f>
        <v>0</v>
      </c>
      <c r="BG116" s="230">
        <f>IF(N116="zákl. přenesená",J116,0)</f>
        <v>0</v>
      </c>
      <c r="BH116" s="230">
        <f>IF(N116="sníž. přenesená",J116,0)</f>
        <v>0</v>
      </c>
      <c r="BI116" s="230">
        <f>IF(N116="nulová",J116,0)</f>
        <v>0</v>
      </c>
      <c r="BJ116" s="18" t="s">
        <v>77</v>
      </c>
      <c r="BK116" s="230">
        <f>ROUND(I116*H116,2)</f>
        <v>0</v>
      </c>
      <c r="BL116" s="18" t="s">
        <v>133</v>
      </c>
      <c r="BM116" s="229" t="s">
        <v>168</v>
      </c>
    </row>
    <row r="117" s="2" customFormat="1">
      <c r="A117" s="39"/>
      <c r="B117" s="40"/>
      <c r="C117" s="41"/>
      <c r="D117" s="231" t="s">
        <v>135</v>
      </c>
      <c r="E117" s="41"/>
      <c r="F117" s="232" t="s">
        <v>163</v>
      </c>
      <c r="G117" s="41"/>
      <c r="H117" s="41"/>
      <c r="I117" s="137"/>
      <c r="J117" s="41"/>
      <c r="K117" s="41"/>
      <c r="L117" s="45"/>
      <c r="M117" s="233"/>
      <c r="N117" s="234"/>
      <c r="O117" s="85"/>
      <c r="P117" s="85"/>
      <c r="Q117" s="85"/>
      <c r="R117" s="85"/>
      <c r="S117" s="85"/>
      <c r="T117" s="85"/>
      <c r="U117" s="86"/>
      <c r="V117" s="39"/>
      <c r="W117" s="39"/>
      <c r="X117" s="39"/>
      <c r="Y117" s="39"/>
      <c r="Z117" s="39"/>
      <c r="AA117" s="39"/>
      <c r="AB117" s="39"/>
      <c r="AC117" s="39"/>
      <c r="AD117" s="39"/>
      <c r="AE117" s="39"/>
      <c r="AT117" s="18" t="s">
        <v>135</v>
      </c>
      <c r="AU117" s="18" t="s">
        <v>79</v>
      </c>
    </row>
    <row r="118" s="2" customFormat="1" ht="33" customHeight="1">
      <c r="A118" s="39"/>
      <c r="B118" s="40"/>
      <c r="C118" s="218" t="s">
        <v>169</v>
      </c>
      <c r="D118" s="218" t="s">
        <v>128</v>
      </c>
      <c r="E118" s="219" t="s">
        <v>170</v>
      </c>
      <c r="F118" s="220" t="s">
        <v>171</v>
      </c>
      <c r="G118" s="221" t="s">
        <v>131</v>
      </c>
      <c r="H118" s="222">
        <v>0.17599999999999999</v>
      </c>
      <c r="I118" s="223"/>
      <c r="J118" s="224">
        <f>ROUND(I118*H118,2)</f>
        <v>0</v>
      </c>
      <c r="K118" s="220" t="s">
        <v>132</v>
      </c>
      <c r="L118" s="45"/>
      <c r="M118" s="225" t="s">
        <v>19</v>
      </c>
      <c r="N118" s="226" t="s">
        <v>40</v>
      </c>
      <c r="O118" s="85"/>
      <c r="P118" s="227">
        <f>O118*H118</f>
        <v>0</v>
      </c>
      <c r="Q118" s="227">
        <v>1.04037</v>
      </c>
      <c r="R118" s="227">
        <f>Q118*H118</f>
        <v>0.18310511999999998</v>
      </c>
      <c r="S118" s="227">
        <v>0</v>
      </c>
      <c r="T118" s="227">
        <f>S118*H118</f>
        <v>0</v>
      </c>
      <c r="U118" s="228" t="s">
        <v>19</v>
      </c>
      <c r="V118" s="39"/>
      <c r="W118" s="39"/>
      <c r="X118" s="39"/>
      <c r="Y118" s="39"/>
      <c r="Z118" s="39"/>
      <c r="AA118" s="39"/>
      <c r="AB118" s="39"/>
      <c r="AC118" s="39"/>
      <c r="AD118" s="39"/>
      <c r="AE118" s="39"/>
      <c r="AR118" s="229" t="s">
        <v>133</v>
      </c>
      <c r="AT118" s="229" t="s">
        <v>128</v>
      </c>
      <c r="AU118" s="229" t="s">
        <v>79</v>
      </c>
      <c r="AY118" s="18" t="s">
        <v>125</v>
      </c>
      <c r="BE118" s="230">
        <f>IF(N118="základní",J118,0)</f>
        <v>0</v>
      </c>
      <c r="BF118" s="230">
        <f>IF(N118="snížená",J118,0)</f>
        <v>0</v>
      </c>
      <c r="BG118" s="230">
        <f>IF(N118="zákl. přenesená",J118,0)</f>
        <v>0</v>
      </c>
      <c r="BH118" s="230">
        <f>IF(N118="sníž. přenesená",J118,0)</f>
        <v>0</v>
      </c>
      <c r="BI118" s="230">
        <f>IF(N118="nulová",J118,0)</f>
        <v>0</v>
      </c>
      <c r="BJ118" s="18" t="s">
        <v>77</v>
      </c>
      <c r="BK118" s="230">
        <f>ROUND(I118*H118,2)</f>
        <v>0</v>
      </c>
      <c r="BL118" s="18" t="s">
        <v>133</v>
      </c>
      <c r="BM118" s="229" t="s">
        <v>172</v>
      </c>
    </row>
    <row r="119" s="13" customFormat="1">
      <c r="A119" s="13"/>
      <c r="B119" s="235"/>
      <c r="C119" s="236"/>
      <c r="D119" s="231" t="s">
        <v>137</v>
      </c>
      <c r="E119" s="237" t="s">
        <v>19</v>
      </c>
      <c r="F119" s="238" t="s">
        <v>173</v>
      </c>
      <c r="G119" s="236"/>
      <c r="H119" s="239">
        <v>0.17599999999999999</v>
      </c>
      <c r="I119" s="240"/>
      <c r="J119" s="236"/>
      <c r="K119" s="236"/>
      <c r="L119" s="241"/>
      <c r="M119" s="242"/>
      <c r="N119" s="243"/>
      <c r="O119" s="243"/>
      <c r="P119" s="243"/>
      <c r="Q119" s="243"/>
      <c r="R119" s="243"/>
      <c r="S119" s="243"/>
      <c r="T119" s="243"/>
      <c r="U119" s="244"/>
      <c r="V119" s="13"/>
      <c r="W119" s="13"/>
      <c r="X119" s="13"/>
      <c r="Y119" s="13"/>
      <c r="Z119" s="13"/>
      <c r="AA119" s="13"/>
      <c r="AB119" s="13"/>
      <c r="AC119" s="13"/>
      <c r="AD119" s="13"/>
      <c r="AE119" s="13"/>
      <c r="AT119" s="245" t="s">
        <v>137</v>
      </c>
      <c r="AU119" s="245" t="s">
        <v>79</v>
      </c>
      <c r="AV119" s="13" t="s">
        <v>79</v>
      </c>
      <c r="AW119" s="13" t="s">
        <v>31</v>
      </c>
      <c r="AX119" s="13" t="s">
        <v>77</v>
      </c>
      <c r="AY119" s="245" t="s">
        <v>125</v>
      </c>
    </row>
    <row r="120" s="2" customFormat="1" ht="33" customHeight="1">
      <c r="A120" s="39"/>
      <c r="B120" s="40"/>
      <c r="C120" s="218" t="s">
        <v>174</v>
      </c>
      <c r="D120" s="218" t="s">
        <v>128</v>
      </c>
      <c r="E120" s="219" t="s">
        <v>175</v>
      </c>
      <c r="F120" s="220" t="s">
        <v>176</v>
      </c>
      <c r="G120" s="221" t="s">
        <v>131</v>
      </c>
      <c r="H120" s="222">
        <v>0.69899999999999995</v>
      </c>
      <c r="I120" s="223"/>
      <c r="J120" s="224">
        <f>ROUND(I120*H120,2)</f>
        <v>0</v>
      </c>
      <c r="K120" s="220" t="s">
        <v>132</v>
      </c>
      <c r="L120" s="45"/>
      <c r="M120" s="225" t="s">
        <v>19</v>
      </c>
      <c r="N120" s="226" t="s">
        <v>40</v>
      </c>
      <c r="O120" s="85"/>
      <c r="P120" s="227">
        <f>O120*H120</f>
        <v>0</v>
      </c>
      <c r="Q120" s="227">
        <v>1.04037</v>
      </c>
      <c r="R120" s="227">
        <f>Q120*H120</f>
        <v>0.72721862999999998</v>
      </c>
      <c r="S120" s="227">
        <v>0</v>
      </c>
      <c r="T120" s="227">
        <f>S120*H120</f>
        <v>0</v>
      </c>
      <c r="U120" s="228" t="s">
        <v>19</v>
      </c>
      <c r="V120" s="39"/>
      <c r="W120" s="39"/>
      <c r="X120" s="39"/>
      <c r="Y120" s="39"/>
      <c r="Z120" s="39"/>
      <c r="AA120" s="39"/>
      <c r="AB120" s="39"/>
      <c r="AC120" s="39"/>
      <c r="AD120" s="39"/>
      <c r="AE120" s="39"/>
      <c r="AR120" s="229" t="s">
        <v>133</v>
      </c>
      <c r="AT120" s="229" t="s">
        <v>128</v>
      </c>
      <c r="AU120" s="229" t="s">
        <v>79</v>
      </c>
      <c r="AY120" s="18" t="s">
        <v>125</v>
      </c>
      <c r="BE120" s="230">
        <f>IF(N120="základní",J120,0)</f>
        <v>0</v>
      </c>
      <c r="BF120" s="230">
        <f>IF(N120="snížená",J120,0)</f>
        <v>0</v>
      </c>
      <c r="BG120" s="230">
        <f>IF(N120="zákl. přenesená",J120,0)</f>
        <v>0</v>
      </c>
      <c r="BH120" s="230">
        <f>IF(N120="sníž. přenesená",J120,0)</f>
        <v>0</v>
      </c>
      <c r="BI120" s="230">
        <f>IF(N120="nulová",J120,0)</f>
        <v>0</v>
      </c>
      <c r="BJ120" s="18" t="s">
        <v>77</v>
      </c>
      <c r="BK120" s="230">
        <f>ROUND(I120*H120,2)</f>
        <v>0</v>
      </c>
      <c r="BL120" s="18" t="s">
        <v>133</v>
      </c>
      <c r="BM120" s="229" t="s">
        <v>177</v>
      </c>
    </row>
    <row r="121" s="2" customFormat="1" ht="33" customHeight="1">
      <c r="A121" s="39"/>
      <c r="B121" s="40"/>
      <c r="C121" s="218" t="s">
        <v>178</v>
      </c>
      <c r="D121" s="218" t="s">
        <v>128</v>
      </c>
      <c r="E121" s="219" t="s">
        <v>179</v>
      </c>
      <c r="F121" s="220" t="s">
        <v>180</v>
      </c>
      <c r="G121" s="221" t="s">
        <v>141</v>
      </c>
      <c r="H121" s="222">
        <v>0.35999999999999999</v>
      </c>
      <c r="I121" s="223"/>
      <c r="J121" s="224">
        <f>ROUND(I121*H121,2)</f>
        <v>0</v>
      </c>
      <c r="K121" s="220" t="s">
        <v>132</v>
      </c>
      <c r="L121" s="45"/>
      <c r="M121" s="225" t="s">
        <v>19</v>
      </c>
      <c r="N121" s="226" t="s">
        <v>40</v>
      </c>
      <c r="O121" s="85"/>
      <c r="P121" s="227">
        <f>O121*H121</f>
        <v>0</v>
      </c>
      <c r="Q121" s="227">
        <v>0.052519999999999997</v>
      </c>
      <c r="R121" s="227">
        <f>Q121*H121</f>
        <v>0.018907199999999999</v>
      </c>
      <c r="S121" s="227">
        <v>0</v>
      </c>
      <c r="T121" s="227">
        <f>S121*H121</f>
        <v>0</v>
      </c>
      <c r="U121" s="228" t="s">
        <v>19</v>
      </c>
      <c r="V121" s="39"/>
      <c r="W121" s="39"/>
      <c r="X121" s="39"/>
      <c r="Y121" s="39"/>
      <c r="Z121" s="39"/>
      <c r="AA121" s="39"/>
      <c r="AB121" s="39"/>
      <c r="AC121" s="39"/>
      <c r="AD121" s="39"/>
      <c r="AE121" s="39"/>
      <c r="AR121" s="229" t="s">
        <v>133</v>
      </c>
      <c r="AT121" s="229" t="s">
        <v>128</v>
      </c>
      <c r="AU121" s="229" t="s">
        <v>79</v>
      </c>
      <c r="AY121" s="18" t="s">
        <v>125</v>
      </c>
      <c r="BE121" s="230">
        <f>IF(N121="základní",J121,0)</f>
        <v>0</v>
      </c>
      <c r="BF121" s="230">
        <f>IF(N121="snížená",J121,0)</f>
        <v>0</v>
      </c>
      <c r="BG121" s="230">
        <f>IF(N121="zákl. přenesená",J121,0)</f>
        <v>0</v>
      </c>
      <c r="BH121" s="230">
        <f>IF(N121="sníž. přenesená",J121,0)</f>
        <v>0</v>
      </c>
      <c r="BI121" s="230">
        <f>IF(N121="nulová",J121,0)</f>
        <v>0</v>
      </c>
      <c r="BJ121" s="18" t="s">
        <v>77</v>
      </c>
      <c r="BK121" s="230">
        <f>ROUND(I121*H121,2)</f>
        <v>0</v>
      </c>
      <c r="BL121" s="18" t="s">
        <v>133</v>
      </c>
      <c r="BM121" s="229" t="s">
        <v>181</v>
      </c>
    </row>
    <row r="122" s="13" customFormat="1">
      <c r="A122" s="13"/>
      <c r="B122" s="235"/>
      <c r="C122" s="236"/>
      <c r="D122" s="231" t="s">
        <v>137</v>
      </c>
      <c r="E122" s="237" t="s">
        <v>19</v>
      </c>
      <c r="F122" s="238" t="s">
        <v>182</v>
      </c>
      <c r="G122" s="236"/>
      <c r="H122" s="239">
        <v>0.35999999999999999</v>
      </c>
      <c r="I122" s="240"/>
      <c r="J122" s="236"/>
      <c r="K122" s="236"/>
      <c r="L122" s="241"/>
      <c r="M122" s="242"/>
      <c r="N122" s="243"/>
      <c r="O122" s="243"/>
      <c r="P122" s="243"/>
      <c r="Q122" s="243"/>
      <c r="R122" s="243"/>
      <c r="S122" s="243"/>
      <c r="T122" s="243"/>
      <c r="U122" s="244"/>
      <c r="V122" s="13"/>
      <c r="W122" s="13"/>
      <c r="X122" s="13"/>
      <c r="Y122" s="13"/>
      <c r="Z122" s="13"/>
      <c r="AA122" s="13"/>
      <c r="AB122" s="13"/>
      <c r="AC122" s="13"/>
      <c r="AD122" s="13"/>
      <c r="AE122" s="13"/>
      <c r="AT122" s="245" t="s">
        <v>137</v>
      </c>
      <c r="AU122" s="245" t="s">
        <v>79</v>
      </c>
      <c r="AV122" s="13" t="s">
        <v>79</v>
      </c>
      <c r="AW122" s="13" t="s">
        <v>31</v>
      </c>
      <c r="AX122" s="13" t="s">
        <v>77</v>
      </c>
      <c r="AY122" s="245" t="s">
        <v>125</v>
      </c>
    </row>
    <row r="123" s="2" customFormat="1" ht="33" customHeight="1">
      <c r="A123" s="39"/>
      <c r="B123" s="40"/>
      <c r="C123" s="218" t="s">
        <v>183</v>
      </c>
      <c r="D123" s="218" t="s">
        <v>128</v>
      </c>
      <c r="E123" s="219" t="s">
        <v>184</v>
      </c>
      <c r="F123" s="220" t="s">
        <v>185</v>
      </c>
      <c r="G123" s="221" t="s">
        <v>141</v>
      </c>
      <c r="H123" s="222">
        <v>0.28799999999999998</v>
      </c>
      <c r="I123" s="223"/>
      <c r="J123" s="224">
        <f>ROUND(I123*H123,2)</f>
        <v>0</v>
      </c>
      <c r="K123" s="220" t="s">
        <v>132</v>
      </c>
      <c r="L123" s="45"/>
      <c r="M123" s="225" t="s">
        <v>19</v>
      </c>
      <c r="N123" s="226" t="s">
        <v>40</v>
      </c>
      <c r="O123" s="85"/>
      <c r="P123" s="227">
        <f>O123*H123</f>
        <v>0</v>
      </c>
      <c r="Q123" s="227">
        <v>0.17818000000000001</v>
      </c>
      <c r="R123" s="227">
        <f>Q123*H123</f>
        <v>0.051315839999999995</v>
      </c>
      <c r="S123" s="227">
        <v>0</v>
      </c>
      <c r="T123" s="227">
        <f>S123*H123</f>
        <v>0</v>
      </c>
      <c r="U123" s="228" t="s">
        <v>19</v>
      </c>
      <c r="V123" s="39"/>
      <c r="W123" s="39"/>
      <c r="X123" s="39"/>
      <c r="Y123" s="39"/>
      <c r="Z123" s="39"/>
      <c r="AA123" s="39"/>
      <c r="AB123" s="39"/>
      <c r="AC123" s="39"/>
      <c r="AD123" s="39"/>
      <c r="AE123" s="39"/>
      <c r="AR123" s="229" t="s">
        <v>133</v>
      </c>
      <c r="AT123" s="229" t="s">
        <v>128</v>
      </c>
      <c r="AU123" s="229" t="s">
        <v>79</v>
      </c>
      <c r="AY123" s="18" t="s">
        <v>125</v>
      </c>
      <c r="BE123" s="230">
        <f>IF(N123="základní",J123,0)</f>
        <v>0</v>
      </c>
      <c r="BF123" s="230">
        <f>IF(N123="snížená",J123,0)</f>
        <v>0</v>
      </c>
      <c r="BG123" s="230">
        <f>IF(N123="zákl. přenesená",J123,0)</f>
        <v>0</v>
      </c>
      <c r="BH123" s="230">
        <f>IF(N123="sníž. přenesená",J123,0)</f>
        <v>0</v>
      </c>
      <c r="BI123" s="230">
        <f>IF(N123="nulová",J123,0)</f>
        <v>0</v>
      </c>
      <c r="BJ123" s="18" t="s">
        <v>77</v>
      </c>
      <c r="BK123" s="230">
        <f>ROUND(I123*H123,2)</f>
        <v>0</v>
      </c>
      <c r="BL123" s="18" t="s">
        <v>133</v>
      </c>
      <c r="BM123" s="229" t="s">
        <v>186</v>
      </c>
    </row>
    <row r="124" s="13" customFormat="1">
      <c r="A124" s="13"/>
      <c r="B124" s="235"/>
      <c r="C124" s="236"/>
      <c r="D124" s="231" t="s">
        <v>137</v>
      </c>
      <c r="E124" s="237" t="s">
        <v>19</v>
      </c>
      <c r="F124" s="238" t="s">
        <v>187</v>
      </c>
      <c r="G124" s="236"/>
      <c r="H124" s="239">
        <v>0.28799999999999998</v>
      </c>
      <c r="I124" s="240"/>
      <c r="J124" s="236"/>
      <c r="K124" s="236"/>
      <c r="L124" s="241"/>
      <c r="M124" s="242"/>
      <c r="N124" s="243"/>
      <c r="O124" s="243"/>
      <c r="P124" s="243"/>
      <c r="Q124" s="243"/>
      <c r="R124" s="243"/>
      <c r="S124" s="243"/>
      <c r="T124" s="243"/>
      <c r="U124" s="244"/>
      <c r="V124" s="13"/>
      <c r="W124" s="13"/>
      <c r="X124" s="13"/>
      <c r="Y124" s="13"/>
      <c r="Z124" s="13"/>
      <c r="AA124" s="13"/>
      <c r="AB124" s="13"/>
      <c r="AC124" s="13"/>
      <c r="AD124" s="13"/>
      <c r="AE124" s="13"/>
      <c r="AT124" s="245" t="s">
        <v>137</v>
      </c>
      <c r="AU124" s="245" t="s">
        <v>79</v>
      </c>
      <c r="AV124" s="13" t="s">
        <v>79</v>
      </c>
      <c r="AW124" s="13" t="s">
        <v>31</v>
      </c>
      <c r="AX124" s="13" t="s">
        <v>77</v>
      </c>
      <c r="AY124" s="245" t="s">
        <v>125</v>
      </c>
    </row>
    <row r="125" s="2" customFormat="1" ht="33" customHeight="1">
      <c r="A125" s="39"/>
      <c r="B125" s="40"/>
      <c r="C125" s="218" t="s">
        <v>188</v>
      </c>
      <c r="D125" s="218" t="s">
        <v>128</v>
      </c>
      <c r="E125" s="219" t="s">
        <v>189</v>
      </c>
      <c r="F125" s="220" t="s">
        <v>190</v>
      </c>
      <c r="G125" s="221" t="s">
        <v>141</v>
      </c>
      <c r="H125" s="222">
        <v>4.6319999999999997</v>
      </c>
      <c r="I125" s="223"/>
      <c r="J125" s="224">
        <f>ROUND(I125*H125,2)</f>
        <v>0</v>
      </c>
      <c r="K125" s="220" t="s">
        <v>132</v>
      </c>
      <c r="L125" s="45"/>
      <c r="M125" s="225" t="s">
        <v>19</v>
      </c>
      <c r="N125" s="226" t="s">
        <v>40</v>
      </c>
      <c r="O125" s="85"/>
      <c r="P125" s="227">
        <f>O125*H125</f>
        <v>0</v>
      </c>
      <c r="Q125" s="227">
        <v>0.052249999999999998</v>
      </c>
      <c r="R125" s="227">
        <f>Q125*H125</f>
        <v>0.24202199999999996</v>
      </c>
      <c r="S125" s="227">
        <v>0</v>
      </c>
      <c r="T125" s="227">
        <f>S125*H125</f>
        <v>0</v>
      </c>
      <c r="U125" s="228" t="s">
        <v>19</v>
      </c>
      <c r="V125" s="39"/>
      <c r="W125" s="39"/>
      <c r="X125" s="39"/>
      <c r="Y125" s="39"/>
      <c r="Z125" s="39"/>
      <c r="AA125" s="39"/>
      <c r="AB125" s="39"/>
      <c r="AC125" s="39"/>
      <c r="AD125" s="39"/>
      <c r="AE125" s="39"/>
      <c r="AR125" s="229" t="s">
        <v>133</v>
      </c>
      <c r="AT125" s="229" t="s">
        <v>128</v>
      </c>
      <c r="AU125" s="229" t="s">
        <v>79</v>
      </c>
      <c r="AY125" s="18" t="s">
        <v>125</v>
      </c>
      <c r="BE125" s="230">
        <f>IF(N125="základní",J125,0)</f>
        <v>0</v>
      </c>
      <c r="BF125" s="230">
        <f>IF(N125="snížená",J125,0)</f>
        <v>0</v>
      </c>
      <c r="BG125" s="230">
        <f>IF(N125="zákl. přenesená",J125,0)</f>
        <v>0</v>
      </c>
      <c r="BH125" s="230">
        <f>IF(N125="sníž. přenesená",J125,0)</f>
        <v>0</v>
      </c>
      <c r="BI125" s="230">
        <f>IF(N125="nulová",J125,0)</f>
        <v>0</v>
      </c>
      <c r="BJ125" s="18" t="s">
        <v>77</v>
      </c>
      <c r="BK125" s="230">
        <f>ROUND(I125*H125,2)</f>
        <v>0</v>
      </c>
      <c r="BL125" s="18" t="s">
        <v>133</v>
      </c>
      <c r="BM125" s="229" t="s">
        <v>191</v>
      </c>
    </row>
    <row r="126" s="13" customFormat="1">
      <c r="A126" s="13"/>
      <c r="B126" s="235"/>
      <c r="C126" s="236"/>
      <c r="D126" s="231" t="s">
        <v>137</v>
      </c>
      <c r="E126" s="237" t="s">
        <v>19</v>
      </c>
      <c r="F126" s="238" t="s">
        <v>192</v>
      </c>
      <c r="G126" s="236"/>
      <c r="H126" s="239">
        <v>4.6319999999999997</v>
      </c>
      <c r="I126" s="240"/>
      <c r="J126" s="236"/>
      <c r="K126" s="236"/>
      <c r="L126" s="241"/>
      <c r="M126" s="242"/>
      <c r="N126" s="243"/>
      <c r="O126" s="243"/>
      <c r="P126" s="243"/>
      <c r="Q126" s="243"/>
      <c r="R126" s="243"/>
      <c r="S126" s="243"/>
      <c r="T126" s="243"/>
      <c r="U126" s="244"/>
      <c r="V126" s="13"/>
      <c r="W126" s="13"/>
      <c r="X126" s="13"/>
      <c r="Y126" s="13"/>
      <c r="Z126" s="13"/>
      <c r="AA126" s="13"/>
      <c r="AB126" s="13"/>
      <c r="AC126" s="13"/>
      <c r="AD126" s="13"/>
      <c r="AE126" s="13"/>
      <c r="AT126" s="245" t="s">
        <v>137</v>
      </c>
      <c r="AU126" s="245" t="s">
        <v>79</v>
      </c>
      <c r="AV126" s="13" t="s">
        <v>79</v>
      </c>
      <c r="AW126" s="13" t="s">
        <v>31</v>
      </c>
      <c r="AX126" s="13" t="s">
        <v>77</v>
      </c>
      <c r="AY126" s="245" t="s">
        <v>125</v>
      </c>
    </row>
    <row r="127" s="12" customFormat="1" ht="22.8" customHeight="1">
      <c r="A127" s="12"/>
      <c r="B127" s="202"/>
      <c r="C127" s="203"/>
      <c r="D127" s="204" t="s">
        <v>68</v>
      </c>
      <c r="E127" s="216" t="s">
        <v>159</v>
      </c>
      <c r="F127" s="216" t="s">
        <v>193</v>
      </c>
      <c r="G127" s="203"/>
      <c r="H127" s="203"/>
      <c r="I127" s="206"/>
      <c r="J127" s="217">
        <f>BK127</f>
        <v>0</v>
      </c>
      <c r="K127" s="203"/>
      <c r="L127" s="208"/>
      <c r="M127" s="209"/>
      <c r="N127" s="210"/>
      <c r="O127" s="210"/>
      <c r="P127" s="211">
        <f>SUM(P128:P157)</f>
        <v>0</v>
      </c>
      <c r="Q127" s="210"/>
      <c r="R127" s="211">
        <f>SUM(R128:R157)</f>
        <v>2.2634815599999998</v>
      </c>
      <c r="S127" s="210"/>
      <c r="T127" s="211">
        <f>SUM(T128:T157)</f>
        <v>0</v>
      </c>
      <c r="U127" s="212"/>
      <c r="V127" s="12"/>
      <c r="W127" s="12"/>
      <c r="X127" s="12"/>
      <c r="Y127" s="12"/>
      <c r="Z127" s="12"/>
      <c r="AA127" s="12"/>
      <c r="AB127" s="12"/>
      <c r="AC127" s="12"/>
      <c r="AD127" s="12"/>
      <c r="AE127" s="12"/>
      <c r="AR127" s="213" t="s">
        <v>77</v>
      </c>
      <c r="AT127" s="214" t="s">
        <v>68</v>
      </c>
      <c r="AU127" s="214" t="s">
        <v>77</v>
      </c>
      <c r="AY127" s="213" t="s">
        <v>125</v>
      </c>
      <c r="BK127" s="215">
        <f>SUM(BK128:BK157)</f>
        <v>0</v>
      </c>
    </row>
    <row r="128" s="2" customFormat="1" ht="21.75" customHeight="1">
      <c r="A128" s="39"/>
      <c r="B128" s="40"/>
      <c r="C128" s="218" t="s">
        <v>194</v>
      </c>
      <c r="D128" s="218" t="s">
        <v>128</v>
      </c>
      <c r="E128" s="219" t="s">
        <v>195</v>
      </c>
      <c r="F128" s="220" t="s">
        <v>196</v>
      </c>
      <c r="G128" s="221" t="s">
        <v>141</v>
      </c>
      <c r="H128" s="222">
        <v>0.73599999999999999</v>
      </c>
      <c r="I128" s="223"/>
      <c r="J128" s="224">
        <f>ROUND(I128*H128,2)</f>
        <v>0</v>
      </c>
      <c r="K128" s="220" t="s">
        <v>132</v>
      </c>
      <c r="L128" s="45"/>
      <c r="M128" s="225" t="s">
        <v>19</v>
      </c>
      <c r="N128" s="226" t="s">
        <v>40</v>
      </c>
      <c r="O128" s="85"/>
      <c r="P128" s="227">
        <f>O128*H128</f>
        <v>0</v>
      </c>
      <c r="Q128" s="227">
        <v>0.041529999999999997</v>
      </c>
      <c r="R128" s="227">
        <f>Q128*H128</f>
        <v>0.030566079999999999</v>
      </c>
      <c r="S128" s="227">
        <v>0</v>
      </c>
      <c r="T128" s="227">
        <f>S128*H128</f>
        <v>0</v>
      </c>
      <c r="U128" s="228" t="s">
        <v>19</v>
      </c>
      <c r="V128" s="39"/>
      <c r="W128" s="39"/>
      <c r="X128" s="39"/>
      <c r="Y128" s="39"/>
      <c r="Z128" s="39"/>
      <c r="AA128" s="39"/>
      <c r="AB128" s="39"/>
      <c r="AC128" s="39"/>
      <c r="AD128" s="39"/>
      <c r="AE128" s="39"/>
      <c r="AR128" s="229" t="s">
        <v>133</v>
      </c>
      <c r="AT128" s="229" t="s">
        <v>128</v>
      </c>
      <c r="AU128" s="229" t="s">
        <v>79</v>
      </c>
      <c r="AY128" s="18" t="s">
        <v>125</v>
      </c>
      <c r="BE128" s="230">
        <f>IF(N128="základní",J128,0)</f>
        <v>0</v>
      </c>
      <c r="BF128" s="230">
        <f>IF(N128="snížená",J128,0)</f>
        <v>0</v>
      </c>
      <c r="BG128" s="230">
        <f>IF(N128="zákl. přenesená",J128,0)</f>
        <v>0</v>
      </c>
      <c r="BH128" s="230">
        <f>IF(N128="sníž. přenesená",J128,0)</f>
        <v>0</v>
      </c>
      <c r="BI128" s="230">
        <f>IF(N128="nulová",J128,0)</f>
        <v>0</v>
      </c>
      <c r="BJ128" s="18" t="s">
        <v>77</v>
      </c>
      <c r="BK128" s="230">
        <f>ROUND(I128*H128,2)</f>
        <v>0</v>
      </c>
      <c r="BL128" s="18" t="s">
        <v>133</v>
      </c>
      <c r="BM128" s="229" t="s">
        <v>197</v>
      </c>
    </row>
    <row r="129" s="13" customFormat="1">
      <c r="A129" s="13"/>
      <c r="B129" s="235"/>
      <c r="C129" s="236"/>
      <c r="D129" s="231" t="s">
        <v>137</v>
      </c>
      <c r="E129" s="237" t="s">
        <v>19</v>
      </c>
      <c r="F129" s="238" t="s">
        <v>198</v>
      </c>
      <c r="G129" s="236"/>
      <c r="H129" s="239">
        <v>0.73599999999999999</v>
      </c>
      <c r="I129" s="240"/>
      <c r="J129" s="236"/>
      <c r="K129" s="236"/>
      <c r="L129" s="241"/>
      <c r="M129" s="242"/>
      <c r="N129" s="243"/>
      <c r="O129" s="243"/>
      <c r="P129" s="243"/>
      <c r="Q129" s="243"/>
      <c r="R129" s="243"/>
      <c r="S129" s="243"/>
      <c r="T129" s="243"/>
      <c r="U129" s="244"/>
      <c r="V129" s="13"/>
      <c r="W129" s="13"/>
      <c r="X129" s="13"/>
      <c r="Y129" s="13"/>
      <c r="Z129" s="13"/>
      <c r="AA129" s="13"/>
      <c r="AB129" s="13"/>
      <c r="AC129" s="13"/>
      <c r="AD129" s="13"/>
      <c r="AE129" s="13"/>
      <c r="AT129" s="245" t="s">
        <v>137</v>
      </c>
      <c r="AU129" s="245" t="s">
        <v>79</v>
      </c>
      <c r="AV129" s="13" t="s">
        <v>79</v>
      </c>
      <c r="AW129" s="13" t="s">
        <v>31</v>
      </c>
      <c r="AX129" s="13" t="s">
        <v>77</v>
      </c>
      <c r="AY129" s="245" t="s">
        <v>125</v>
      </c>
    </row>
    <row r="130" s="2" customFormat="1" ht="33" customHeight="1">
      <c r="A130" s="39"/>
      <c r="B130" s="40"/>
      <c r="C130" s="218" t="s">
        <v>199</v>
      </c>
      <c r="D130" s="218" t="s">
        <v>128</v>
      </c>
      <c r="E130" s="219" t="s">
        <v>200</v>
      </c>
      <c r="F130" s="220" t="s">
        <v>201</v>
      </c>
      <c r="G130" s="221" t="s">
        <v>141</v>
      </c>
      <c r="H130" s="222">
        <v>17.48</v>
      </c>
      <c r="I130" s="223"/>
      <c r="J130" s="224">
        <f>ROUND(I130*H130,2)</f>
        <v>0</v>
      </c>
      <c r="K130" s="220" t="s">
        <v>132</v>
      </c>
      <c r="L130" s="45"/>
      <c r="M130" s="225" t="s">
        <v>19</v>
      </c>
      <c r="N130" s="226" t="s">
        <v>40</v>
      </c>
      <c r="O130" s="85"/>
      <c r="P130" s="227">
        <f>O130*H130</f>
        <v>0</v>
      </c>
      <c r="Q130" s="227">
        <v>0.0057000000000000002</v>
      </c>
      <c r="R130" s="227">
        <f>Q130*H130</f>
        <v>0.099636000000000002</v>
      </c>
      <c r="S130" s="227">
        <v>0</v>
      </c>
      <c r="T130" s="227">
        <f>S130*H130</f>
        <v>0</v>
      </c>
      <c r="U130" s="228" t="s">
        <v>19</v>
      </c>
      <c r="V130" s="39"/>
      <c r="W130" s="39"/>
      <c r="X130" s="39"/>
      <c r="Y130" s="39"/>
      <c r="Z130" s="39"/>
      <c r="AA130" s="39"/>
      <c r="AB130" s="39"/>
      <c r="AC130" s="39"/>
      <c r="AD130" s="39"/>
      <c r="AE130" s="39"/>
      <c r="AR130" s="229" t="s">
        <v>133</v>
      </c>
      <c r="AT130" s="229" t="s">
        <v>128</v>
      </c>
      <c r="AU130" s="229" t="s">
        <v>79</v>
      </c>
      <c r="AY130" s="18" t="s">
        <v>125</v>
      </c>
      <c r="BE130" s="230">
        <f>IF(N130="základní",J130,0)</f>
        <v>0</v>
      </c>
      <c r="BF130" s="230">
        <f>IF(N130="snížená",J130,0)</f>
        <v>0</v>
      </c>
      <c r="BG130" s="230">
        <f>IF(N130="zákl. přenesená",J130,0)</f>
        <v>0</v>
      </c>
      <c r="BH130" s="230">
        <f>IF(N130="sníž. přenesená",J130,0)</f>
        <v>0</v>
      </c>
      <c r="BI130" s="230">
        <f>IF(N130="nulová",J130,0)</f>
        <v>0</v>
      </c>
      <c r="BJ130" s="18" t="s">
        <v>77</v>
      </c>
      <c r="BK130" s="230">
        <f>ROUND(I130*H130,2)</f>
        <v>0</v>
      </c>
      <c r="BL130" s="18" t="s">
        <v>133</v>
      </c>
      <c r="BM130" s="229" t="s">
        <v>202</v>
      </c>
    </row>
    <row r="131" s="2" customFormat="1">
      <c r="A131" s="39"/>
      <c r="B131" s="40"/>
      <c r="C131" s="41"/>
      <c r="D131" s="231" t="s">
        <v>135</v>
      </c>
      <c r="E131" s="41"/>
      <c r="F131" s="232" t="s">
        <v>203</v>
      </c>
      <c r="G131" s="41"/>
      <c r="H131" s="41"/>
      <c r="I131" s="137"/>
      <c r="J131" s="41"/>
      <c r="K131" s="41"/>
      <c r="L131" s="45"/>
      <c r="M131" s="233"/>
      <c r="N131" s="234"/>
      <c r="O131" s="85"/>
      <c r="P131" s="85"/>
      <c r="Q131" s="85"/>
      <c r="R131" s="85"/>
      <c r="S131" s="85"/>
      <c r="T131" s="85"/>
      <c r="U131" s="86"/>
      <c r="V131" s="39"/>
      <c r="W131" s="39"/>
      <c r="X131" s="39"/>
      <c r="Y131" s="39"/>
      <c r="Z131" s="39"/>
      <c r="AA131" s="39"/>
      <c r="AB131" s="39"/>
      <c r="AC131" s="39"/>
      <c r="AD131" s="39"/>
      <c r="AE131" s="39"/>
      <c r="AT131" s="18" t="s">
        <v>135</v>
      </c>
      <c r="AU131" s="18" t="s">
        <v>79</v>
      </c>
    </row>
    <row r="132" s="13" customFormat="1">
      <c r="A132" s="13"/>
      <c r="B132" s="235"/>
      <c r="C132" s="236"/>
      <c r="D132" s="231" t="s">
        <v>137</v>
      </c>
      <c r="E132" s="237" t="s">
        <v>19</v>
      </c>
      <c r="F132" s="238" t="s">
        <v>204</v>
      </c>
      <c r="G132" s="236"/>
      <c r="H132" s="239">
        <v>17.48</v>
      </c>
      <c r="I132" s="240"/>
      <c r="J132" s="236"/>
      <c r="K132" s="236"/>
      <c r="L132" s="241"/>
      <c r="M132" s="242"/>
      <c r="N132" s="243"/>
      <c r="O132" s="243"/>
      <c r="P132" s="243"/>
      <c r="Q132" s="243"/>
      <c r="R132" s="243"/>
      <c r="S132" s="243"/>
      <c r="T132" s="243"/>
      <c r="U132" s="244"/>
      <c r="V132" s="13"/>
      <c r="W132" s="13"/>
      <c r="X132" s="13"/>
      <c r="Y132" s="13"/>
      <c r="Z132" s="13"/>
      <c r="AA132" s="13"/>
      <c r="AB132" s="13"/>
      <c r="AC132" s="13"/>
      <c r="AD132" s="13"/>
      <c r="AE132" s="13"/>
      <c r="AT132" s="245" t="s">
        <v>137</v>
      </c>
      <c r="AU132" s="245" t="s">
        <v>79</v>
      </c>
      <c r="AV132" s="13" t="s">
        <v>79</v>
      </c>
      <c r="AW132" s="13" t="s">
        <v>31</v>
      </c>
      <c r="AX132" s="13" t="s">
        <v>77</v>
      </c>
      <c r="AY132" s="245" t="s">
        <v>125</v>
      </c>
    </row>
    <row r="133" s="2" customFormat="1" ht="16.5" customHeight="1">
      <c r="A133" s="39"/>
      <c r="B133" s="40"/>
      <c r="C133" s="218" t="s">
        <v>8</v>
      </c>
      <c r="D133" s="218" t="s">
        <v>128</v>
      </c>
      <c r="E133" s="219" t="s">
        <v>205</v>
      </c>
      <c r="F133" s="220" t="s">
        <v>206</v>
      </c>
      <c r="G133" s="221" t="s">
        <v>141</v>
      </c>
      <c r="H133" s="222">
        <v>1.3999999999999999</v>
      </c>
      <c r="I133" s="223"/>
      <c r="J133" s="224">
        <f>ROUND(I133*H133,2)</f>
        <v>0</v>
      </c>
      <c r="K133" s="220" t="s">
        <v>132</v>
      </c>
      <c r="L133" s="45"/>
      <c r="M133" s="225" t="s">
        <v>19</v>
      </c>
      <c r="N133" s="226" t="s">
        <v>40</v>
      </c>
      <c r="O133" s="85"/>
      <c r="P133" s="227">
        <f>O133*H133</f>
        <v>0</v>
      </c>
      <c r="Q133" s="227">
        <v>0.040000000000000001</v>
      </c>
      <c r="R133" s="227">
        <f>Q133*H133</f>
        <v>0.055999999999999994</v>
      </c>
      <c r="S133" s="227">
        <v>0</v>
      </c>
      <c r="T133" s="227">
        <f>S133*H133</f>
        <v>0</v>
      </c>
      <c r="U133" s="228" t="s">
        <v>19</v>
      </c>
      <c r="V133" s="39"/>
      <c r="W133" s="39"/>
      <c r="X133" s="39"/>
      <c r="Y133" s="39"/>
      <c r="Z133" s="39"/>
      <c r="AA133" s="39"/>
      <c r="AB133" s="39"/>
      <c r="AC133" s="39"/>
      <c r="AD133" s="39"/>
      <c r="AE133" s="39"/>
      <c r="AR133" s="229" t="s">
        <v>133</v>
      </c>
      <c r="AT133" s="229" t="s">
        <v>128</v>
      </c>
      <c r="AU133" s="229" t="s">
        <v>79</v>
      </c>
      <c r="AY133" s="18" t="s">
        <v>125</v>
      </c>
      <c r="BE133" s="230">
        <f>IF(N133="základní",J133,0)</f>
        <v>0</v>
      </c>
      <c r="BF133" s="230">
        <f>IF(N133="snížená",J133,0)</f>
        <v>0</v>
      </c>
      <c r="BG133" s="230">
        <f>IF(N133="zákl. přenesená",J133,0)</f>
        <v>0</v>
      </c>
      <c r="BH133" s="230">
        <f>IF(N133="sníž. přenesená",J133,0)</f>
        <v>0</v>
      </c>
      <c r="BI133" s="230">
        <f>IF(N133="nulová",J133,0)</f>
        <v>0</v>
      </c>
      <c r="BJ133" s="18" t="s">
        <v>77</v>
      </c>
      <c r="BK133" s="230">
        <f>ROUND(I133*H133,2)</f>
        <v>0</v>
      </c>
      <c r="BL133" s="18" t="s">
        <v>133</v>
      </c>
      <c r="BM133" s="229" t="s">
        <v>207</v>
      </c>
    </row>
    <row r="134" s="2" customFormat="1">
      <c r="A134" s="39"/>
      <c r="B134" s="40"/>
      <c r="C134" s="41"/>
      <c r="D134" s="231" t="s">
        <v>135</v>
      </c>
      <c r="E134" s="41"/>
      <c r="F134" s="232" t="s">
        <v>208</v>
      </c>
      <c r="G134" s="41"/>
      <c r="H134" s="41"/>
      <c r="I134" s="137"/>
      <c r="J134" s="41"/>
      <c r="K134" s="41"/>
      <c r="L134" s="45"/>
      <c r="M134" s="233"/>
      <c r="N134" s="234"/>
      <c r="O134" s="85"/>
      <c r="P134" s="85"/>
      <c r="Q134" s="85"/>
      <c r="R134" s="85"/>
      <c r="S134" s="85"/>
      <c r="T134" s="85"/>
      <c r="U134" s="86"/>
      <c r="V134" s="39"/>
      <c r="W134" s="39"/>
      <c r="X134" s="39"/>
      <c r="Y134" s="39"/>
      <c r="Z134" s="39"/>
      <c r="AA134" s="39"/>
      <c r="AB134" s="39"/>
      <c r="AC134" s="39"/>
      <c r="AD134" s="39"/>
      <c r="AE134" s="39"/>
      <c r="AT134" s="18" t="s">
        <v>135</v>
      </c>
      <c r="AU134" s="18" t="s">
        <v>79</v>
      </c>
    </row>
    <row r="135" s="13" customFormat="1">
      <c r="A135" s="13"/>
      <c r="B135" s="235"/>
      <c r="C135" s="236"/>
      <c r="D135" s="231" t="s">
        <v>137</v>
      </c>
      <c r="E135" s="237" t="s">
        <v>19</v>
      </c>
      <c r="F135" s="238" t="s">
        <v>209</v>
      </c>
      <c r="G135" s="236"/>
      <c r="H135" s="239">
        <v>1.3999999999999999</v>
      </c>
      <c r="I135" s="240"/>
      <c r="J135" s="236"/>
      <c r="K135" s="236"/>
      <c r="L135" s="241"/>
      <c r="M135" s="242"/>
      <c r="N135" s="243"/>
      <c r="O135" s="243"/>
      <c r="P135" s="243"/>
      <c r="Q135" s="243"/>
      <c r="R135" s="243"/>
      <c r="S135" s="243"/>
      <c r="T135" s="243"/>
      <c r="U135" s="244"/>
      <c r="V135" s="13"/>
      <c r="W135" s="13"/>
      <c r="X135" s="13"/>
      <c r="Y135" s="13"/>
      <c r="Z135" s="13"/>
      <c r="AA135" s="13"/>
      <c r="AB135" s="13"/>
      <c r="AC135" s="13"/>
      <c r="AD135" s="13"/>
      <c r="AE135" s="13"/>
      <c r="AT135" s="245" t="s">
        <v>137</v>
      </c>
      <c r="AU135" s="245" t="s">
        <v>79</v>
      </c>
      <c r="AV135" s="13" t="s">
        <v>79</v>
      </c>
      <c r="AW135" s="13" t="s">
        <v>31</v>
      </c>
      <c r="AX135" s="13" t="s">
        <v>77</v>
      </c>
      <c r="AY135" s="245" t="s">
        <v>125</v>
      </c>
    </row>
    <row r="136" s="2" customFormat="1" ht="21.75" customHeight="1">
      <c r="A136" s="39"/>
      <c r="B136" s="40"/>
      <c r="C136" s="218" t="s">
        <v>210</v>
      </c>
      <c r="D136" s="218" t="s">
        <v>128</v>
      </c>
      <c r="E136" s="219" t="s">
        <v>211</v>
      </c>
      <c r="F136" s="220" t="s">
        <v>212</v>
      </c>
      <c r="G136" s="221" t="s">
        <v>213</v>
      </c>
      <c r="H136" s="222">
        <v>4.3049999999999997</v>
      </c>
      <c r="I136" s="223"/>
      <c r="J136" s="224">
        <f>ROUND(I136*H136,2)</f>
        <v>0</v>
      </c>
      <c r="K136" s="220" t="s">
        <v>132</v>
      </c>
      <c r="L136" s="45"/>
      <c r="M136" s="225" t="s">
        <v>19</v>
      </c>
      <c r="N136" s="226" t="s">
        <v>40</v>
      </c>
      <c r="O136" s="85"/>
      <c r="P136" s="227">
        <f>O136*H136</f>
        <v>0</v>
      </c>
      <c r="Q136" s="227">
        <v>0.15409999999999999</v>
      </c>
      <c r="R136" s="227">
        <f>Q136*H136</f>
        <v>0.66340049999999995</v>
      </c>
      <c r="S136" s="227">
        <v>0</v>
      </c>
      <c r="T136" s="227">
        <f>S136*H136</f>
        <v>0</v>
      </c>
      <c r="U136" s="228" t="s">
        <v>19</v>
      </c>
      <c r="V136" s="39"/>
      <c r="W136" s="39"/>
      <c r="X136" s="39"/>
      <c r="Y136" s="39"/>
      <c r="Z136" s="39"/>
      <c r="AA136" s="39"/>
      <c r="AB136" s="39"/>
      <c r="AC136" s="39"/>
      <c r="AD136" s="39"/>
      <c r="AE136" s="39"/>
      <c r="AR136" s="229" t="s">
        <v>133</v>
      </c>
      <c r="AT136" s="229" t="s">
        <v>128</v>
      </c>
      <c r="AU136" s="229" t="s">
        <v>79</v>
      </c>
      <c r="AY136" s="18" t="s">
        <v>125</v>
      </c>
      <c r="BE136" s="230">
        <f>IF(N136="základní",J136,0)</f>
        <v>0</v>
      </c>
      <c r="BF136" s="230">
        <f>IF(N136="snížená",J136,0)</f>
        <v>0</v>
      </c>
      <c r="BG136" s="230">
        <f>IF(N136="zákl. přenesená",J136,0)</f>
        <v>0</v>
      </c>
      <c r="BH136" s="230">
        <f>IF(N136="sníž. přenesená",J136,0)</f>
        <v>0</v>
      </c>
      <c r="BI136" s="230">
        <f>IF(N136="nulová",J136,0)</f>
        <v>0</v>
      </c>
      <c r="BJ136" s="18" t="s">
        <v>77</v>
      </c>
      <c r="BK136" s="230">
        <f>ROUND(I136*H136,2)</f>
        <v>0</v>
      </c>
      <c r="BL136" s="18" t="s">
        <v>133</v>
      </c>
      <c r="BM136" s="229" t="s">
        <v>214</v>
      </c>
    </row>
    <row r="137" s="13" customFormat="1">
      <c r="A137" s="13"/>
      <c r="B137" s="235"/>
      <c r="C137" s="236"/>
      <c r="D137" s="231" t="s">
        <v>137</v>
      </c>
      <c r="E137" s="237" t="s">
        <v>19</v>
      </c>
      <c r="F137" s="238" t="s">
        <v>215</v>
      </c>
      <c r="G137" s="236"/>
      <c r="H137" s="239">
        <v>4.3049999999999997</v>
      </c>
      <c r="I137" s="240"/>
      <c r="J137" s="236"/>
      <c r="K137" s="236"/>
      <c r="L137" s="241"/>
      <c r="M137" s="242"/>
      <c r="N137" s="243"/>
      <c r="O137" s="243"/>
      <c r="P137" s="243"/>
      <c r="Q137" s="243"/>
      <c r="R137" s="243"/>
      <c r="S137" s="243"/>
      <c r="T137" s="243"/>
      <c r="U137" s="244"/>
      <c r="V137" s="13"/>
      <c r="W137" s="13"/>
      <c r="X137" s="13"/>
      <c r="Y137" s="13"/>
      <c r="Z137" s="13"/>
      <c r="AA137" s="13"/>
      <c r="AB137" s="13"/>
      <c r="AC137" s="13"/>
      <c r="AD137" s="13"/>
      <c r="AE137" s="13"/>
      <c r="AT137" s="245" t="s">
        <v>137</v>
      </c>
      <c r="AU137" s="245" t="s">
        <v>79</v>
      </c>
      <c r="AV137" s="13" t="s">
        <v>79</v>
      </c>
      <c r="AW137" s="13" t="s">
        <v>31</v>
      </c>
      <c r="AX137" s="13" t="s">
        <v>77</v>
      </c>
      <c r="AY137" s="245" t="s">
        <v>125</v>
      </c>
    </row>
    <row r="138" s="2" customFormat="1" ht="33" customHeight="1">
      <c r="A138" s="39"/>
      <c r="B138" s="40"/>
      <c r="C138" s="218" t="s">
        <v>216</v>
      </c>
      <c r="D138" s="218" t="s">
        <v>128</v>
      </c>
      <c r="E138" s="219" t="s">
        <v>217</v>
      </c>
      <c r="F138" s="220" t="s">
        <v>218</v>
      </c>
      <c r="G138" s="221" t="s">
        <v>141</v>
      </c>
      <c r="H138" s="222">
        <v>36.165999999999997</v>
      </c>
      <c r="I138" s="223"/>
      <c r="J138" s="224">
        <f>ROUND(I138*H138,2)</f>
        <v>0</v>
      </c>
      <c r="K138" s="220" t="s">
        <v>132</v>
      </c>
      <c r="L138" s="45"/>
      <c r="M138" s="225" t="s">
        <v>19</v>
      </c>
      <c r="N138" s="226" t="s">
        <v>40</v>
      </c>
      <c r="O138" s="85"/>
      <c r="P138" s="227">
        <f>O138*H138</f>
        <v>0</v>
      </c>
      <c r="Q138" s="227">
        <v>0.015400000000000001</v>
      </c>
      <c r="R138" s="227">
        <f>Q138*H138</f>
        <v>0.55695640000000002</v>
      </c>
      <c r="S138" s="227">
        <v>0</v>
      </c>
      <c r="T138" s="227">
        <f>S138*H138</f>
        <v>0</v>
      </c>
      <c r="U138" s="228" t="s">
        <v>19</v>
      </c>
      <c r="V138" s="39"/>
      <c r="W138" s="39"/>
      <c r="X138" s="39"/>
      <c r="Y138" s="39"/>
      <c r="Z138" s="39"/>
      <c r="AA138" s="39"/>
      <c r="AB138" s="39"/>
      <c r="AC138" s="39"/>
      <c r="AD138" s="39"/>
      <c r="AE138" s="39"/>
      <c r="AR138" s="229" t="s">
        <v>133</v>
      </c>
      <c r="AT138" s="229" t="s">
        <v>128</v>
      </c>
      <c r="AU138" s="229" t="s">
        <v>79</v>
      </c>
      <c r="AY138" s="18" t="s">
        <v>125</v>
      </c>
      <c r="BE138" s="230">
        <f>IF(N138="základní",J138,0)</f>
        <v>0</v>
      </c>
      <c r="BF138" s="230">
        <f>IF(N138="snížená",J138,0)</f>
        <v>0</v>
      </c>
      <c r="BG138" s="230">
        <f>IF(N138="zákl. přenesená",J138,0)</f>
        <v>0</v>
      </c>
      <c r="BH138" s="230">
        <f>IF(N138="sníž. přenesená",J138,0)</f>
        <v>0</v>
      </c>
      <c r="BI138" s="230">
        <f>IF(N138="nulová",J138,0)</f>
        <v>0</v>
      </c>
      <c r="BJ138" s="18" t="s">
        <v>77</v>
      </c>
      <c r="BK138" s="230">
        <f>ROUND(I138*H138,2)</f>
        <v>0</v>
      </c>
      <c r="BL138" s="18" t="s">
        <v>133</v>
      </c>
      <c r="BM138" s="229" t="s">
        <v>219</v>
      </c>
    </row>
    <row r="139" s="2" customFormat="1">
      <c r="A139" s="39"/>
      <c r="B139" s="40"/>
      <c r="C139" s="41"/>
      <c r="D139" s="231" t="s">
        <v>135</v>
      </c>
      <c r="E139" s="41"/>
      <c r="F139" s="232" t="s">
        <v>220</v>
      </c>
      <c r="G139" s="41"/>
      <c r="H139" s="41"/>
      <c r="I139" s="137"/>
      <c r="J139" s="41"/>
      <c r="K139" s="41"/>
      <c r="L139" s="45"/>
      <c r="M139" s="233"/>
      <c r="N139" s="234"/>
      <c r="O139" s="85"/>
      <c r="P139" s="85"/>
      <c r="Q139" s="85"/>
      <c r="R139" s="85"/>
      <c r="S139" s="85"/>
      <c r="T139" s="85"/>
      <c r="U139" s="86"/>
      <c r="V139" s="39"/>
      <c r="W139" s="39"/>
      <c r="X139" s="39"/>
      <c r="Y139" s="39"/>
      <c r="Z139" s="39"/>
      <c r="AA139" s="39"/>
      <c r="AB139" s="39"/>
      <c r="AC139" s="39"/>
      <c r="AD139" s="39"/>
      <c r="AE139" s="39"/>
      <c r="AT139" s="18" t="s">
        <v>135</v>
      </c>
      <c r="AU139" s="18" t="s">
        <v>79</v>
      </c>
    </row>
    <row r="140" s="13" customFormat="1">
      <c r="A140" s="13"/>
      <c r="B140" s="235"/>
      <c r="C140" s="236"/>
      <c r="D140" s="231" t="s">
        <v>137</v>
      </c>
      <c r="E140" s="237" t="s">
        <v>19</v>
      </c>
      <c r="F140" s="238" t="s">
        <v>221</v>
      </c>
      <c r="G140" s="236"/>
      <c r="H140" s="239">
        <v>32.119999999999997</v>
      </c>
      <c r="I140" s="240"/>
      <c r="J140" s="236"/>
      <c r="K140" s="236"/>
      <c r="L140" s="241"/>
      <c r="M140" s="242"/>
      <c r="N140" s="243"/>
      <c r="O140" s="243"/>
      <c r="P140" s="243"/>
      <c r="Q140" s="243"/>
      <c r="R140" s="243"/>
      <c r="S140" s="243"/>
      <c r="T140" s="243"/>
      <c r="U140" s="244"/>
      <c r="V140" s="13"/>
      <c r="W140" s="13"/>
      <c r="X140" s="13"/>
      <c r="Y140" s="13"/>
      <c r="Z140" s="13"/>
      <c r="AA140" s="13"/>
      <c r="AB140" s="13"/>
      <c r="AC140" s="13"/>
      <c r="AD140" s="13"/>
      <c r="AE140" s="13"/>
      <c r="AT140" s="245" t="s">
        <v>137</v>
      </c>
      <c r="AU140" s="245" t="s">
        <v>79</v>
      </c>
      <c r="AV140" s="13" t="s">
        <v>79</v>
      </c>
      <c r="AW140" s="13" t="s">
        <v>31</v>
      </c>
      <c r="AX140" s="13" t="s">
        <v>69</v>
      </c>
      <c r="AY140" s="245" t="s">
        <v>125</v>
      </c>
    </row>
    <row r="141" s="13" customFormat="1">
      <c r="A141" s="13"/>
      <c r="B141" s="235"/>
      <c r="C141" s="236"/>
      <c r="D141" s="231" t="s">
        <v>137</v>
      </c>
      <c r="E141" s="237" t="s">
        <v>19</v>
      </c>
      <c r="F141" s="238" t="s">
        <v>222</v>
      </c>
      <c r="G141" s="236"/>
      <c r="H141" s="239">
        <v>4.0460000000000003</v>
      </c>
      <c r="I141" s="240"/>
      <c r="J141" s="236"/>
      <c r="K141" s="236"/>
      <c r="L141" s="241"/>
      <c r="M141" s="242"/>
      <c r="N141" s="243"/>
      <c r="O141" s="243"/>
      <c r="P141" s="243"/>
      <c r="Q141" s="243"/>
      <c r="R141" s="243"/>
      <c r="S141" s="243"/>
      <c r="T141" s="243"/>
      <c r="U141" s="244"/>
      <c r="V141" s="13"/>
      <c r="W141" s="13"/>
      <c r="X141" s="13"/>
      <c r="Y141" s="13"/>
      <c r="Z141" s="13"/>
      <c r="AA141" s="13"/>
      <c r="AB141" s="13"/>
      <c r="AC141" s="13"/>
      <c r="AD141" s="13"/>
      <c r="AE141" s="13"/>
      <c r="AT141" s="245" t="s">
        <v>137</v>
      </c>
      <c r="AU141" s="245" t="s">
        <v>79</v>
      </c>
      <c r="AV141" s="13" t="s">
        <v>79</v>
      </c>
      <c r="AW141" s="13" t="s">
        <v>31</v>
      </c>
      <c r="AX141" s="13" t="s">
        <v>69</v>
      </c>
      <c r="AY141" s="245" t="s">
        <v>125</v>
      </c>
    </row>
    <row r="142" s="14" customFormat="1">
      <c r="A142" s="14"/>
      <c r="B142" s="246"/>
      <c r="C142" s="247"/>
      <c r="D142" s="231" t="s">
        <v>137</v>
      </c>
      <c r="E142" s="248" t="s">
        <v>19</v>
      </c>
      <c r="F142" s="249" t="s">
        <v>223</v>
      </c>
      <c r="G142" s="247"/>
      <c r="H142" s="250">
        <v>36.165999999999997</v>
      </c>
      <c r="I142" s="251"/>
      <c r="J142" s="247"/>
      <c r="K142" s="247"/>
      <c r="L142" s="252"/>
      <c r="M142" s="253"/>
      <c r="N142" s="254"/>
      <c r="O142" s="254"/>
      <c r="P142" s="254"/>
      <c r="Q142" s="254"/>
      <c r="R142" s="254"/>
      <c r="S142" s="254"/>
      <c r="T142" s="254"/>
      <c r="U142" s="255"/>
      <c r="V142" s="14"/>
      <c r="W142" s="14"/>
      <c r="X142" s="14"/>
      <c r="Y142" s="14"/>
      <c r="Z142" s="14"/>
      <c r="AA142" s="14"/>
      <c r="AB142" s="14"/>
      <c r="AC142" s="14"/>
      <c r="AD142" s="14"/>
      <c r="AE142" s="14"/>
      <c r="AT142" s="256" t="s">
        <v>137</v>
      </c>
      <c r="AU142" s="256" t="s">
        <v>79</v>
      </c>
      <c r="AV142" s="14" t="s">
        <v>133</v>
      </c>
      <c r="AW142" s="14" t="s">
        <v>31</v>
      </c>
      <c r="AX142" s="14" t="s">
        <v>77</v>
      </c>
      <c r="AY142" s="256" t="s">
        <v>125</v>
      </c>
    </row>
    <row r="143" s="2" customFormat="1" ht="21.75" customHeight="1">
      <c r="A143" s="39"/>
      <c r="B143" s="40"/>
      <c r="C143" s="218" t="s">
        <v>224</v>
      </c>
      <c r="D143" s="218" t="s">
        <v>128</v>
      </c>
      <c r="E143" s="219" t="s">
        <v>225</v>
      </c>
      <c r="F143" s="220" t="s">
        <v>226</v>
      </c>
      <c r="G143" s="221" t="s">
        <v>141</v>
      </c>
      <c r="H143" s="222">
        <v>0.35999999999999999</v>
      </c>
      <c r="I143" s="223"/>
      <c r="J143" s="224">
        <f>ROUND(I143*H143,2)</f>
        <v>0</v>
      </c>
      <c r="K143" s="220" t="s">
        <v>132</v>
      </c>
      <c r="L143" s="45"/>
      <c r="M143" s="225" t="s">
        <v>19</v>
      </c>
      <c r="N143" s="226" t="s">
        <v>40</v>
      </c>
      <c r="O143" s="85"/>
      <c r="P143" s="227">
        <f>O143*H143</f>
        <v>0</v>
      </c>
      <c r="Q143" s="227">
        <v>0.041529999999999997</v>
      </c>
      <c r="R143" s="227">
        <f>Q143*H143</f>
        <v>0.014950799999999999</v>
      </c>
      <c r="S143" s="227">
        <v>0</v>
      </c>
      <c r="T143" s="227">
        <f>S143*H143</f>
        <v>0</v>
      </c>
      <c r="U143" s="228" t="s">
        <v>19</v>
      </c>
      <c r="V143" s="39"/>
      <c r="W143" s="39"/>
      <c r="X143" s="39"/>
      <c r="Y143" s="39"/>
      <c r="Z143" s="39"/>
      <c r="AA143" s="39"/>
      <c r="AB143" s="39"/>
      <c r="AC143" s="39"/>
      <c r="AD143" s="39"/>
      <c r="AE143" s="39"/>
      <c r="AR143" s="229" t="s">
        <v>133</v>
      </c>
      <c r="AT143" s="229" t="s">
        <v>128</v>
      </c>
      <c r="AU143" s="229" t="s">
        <v>79</v>
      </c>
      <c r="AY143" s="18" t="s">
        <v>125</v>
      </c>
      <c r="BE143" s="230">
        <f>IF(N143="základní",J143,0)</f>
        <v>0</v>
      </c>
      <c r="BF143" s="230">
        <f>IF(N143="snížená",J143,0)</f>
        <v>0</v>
      </c>
      <c r="BG143" s="230">
        <f>IF(N143="zákl. přenesená",J143,0)</f>
        <v>0</v>
      </c>
      <c r="BH143" s="230">
        <f>IF(N143="sníž. přenesená",J143,0)</f>
        <v>0</v>
      </c>
      <c r="BI143" s="230">
        <f>IF(N143="nulová",J143,0)</f>
        <v>0</v>
      </c>
      <c r="BJ143" s="18" t="s">
        <v>77</v>
      </c>
      <c r="BK143" s="230">
        <f>ROUND(I143*H143,2)</f>
        <v>0</v>
      </c>
      <c r="BL143" s="18" t="s">
        <v>133</v>
      </c>
      <c r="BM143" s="229" t="s">
        <v>227</v>
      </c>
    </row>
    <row r="144" s="13" customFormat="1">
      <c r="A144" s="13"/>
      <c r="B144" s="235"/>
      <c r="C144" s="236"/>
      <c r="D144" s="231" t="s">
        <v>137</v>
      </c>
      <c r="E144" s="237" t="s">
        <v>19</v>
      </c>
      <c r="F144" s="238" t="s">
        <v>228</v>
      </c>
      <c r="G144" s="236"/>
      <c r="H144" s="239">
        <v>0.35999999999999999</v>
      </c>
      <c r="I144" s="240"/>
      <c r="J144" s="236"/>
      <c r="K144" s="236"/>
      <c r="L144" s="241"/>
      <c r="M144" s="242"/>
      <c r="N144" s="243"/>
      <c r="O144" s="243"/>
      <c r="P144" s="243"/>
      <c r="Q144" s="243"/>
      <c r="R144" s="243"/>
      <c r="S144" s="243"/>
      <c r="T144" s="243"/>
      <c r="U144" s="244"/>
      <c r="V144" s="13"/>
      <c r="W144" s="13"/>
      <c r="X144" s="13"/>
      <c r="Y144" s="13"/>
      <c r="Z144" s="13"/>
      <c r="AA144" s="13"/>
      <c r="AB144" s="13"/>
      <c r="AC144" s="13"/>
      <c r="AD144" s="13"/>
      <c r="AE144" s="13"/>
      <c r="AT144" s="245" t="s">
        <v>137</v>
      </c>
      <c r="AU144" s="245" t="s">
        <v>79</v>
      </c>
      <c r="AV144" s="13" t="s">
        <v>79</v>
      </c>
      <c r="AW144" s="13" t="s">
        <v>31</v>
      </c>
      <c r="AX144" s="13" t="s">
        <v>77</v>
      </c>
      <c r="AY144" s="245" t="s">
        <v>125</v>
      </c>
    </row>
    <row r="145" s="2" customFormat="1" ht="33" customHeight="1">
      <c r="A145" s="39"/>
      <c r="B145" s="40"/>
      <c r="C145" s="218" t="s">
        <v>229</v>
      </c>
      <c r="D145" s="218" t="s">
        <v>128</v>
      </c>
      <c r="E145" s="219" t="s">
        <v>230</v>
      </c>
      <c r="F145" s="220" t="s">
        <v>231</v>
      </c>
      <c r="G145" s="221" t="s">
        <v>141</v>
      </c>
      <c r="H145" s="222">
        <v>15.084</v>
      </c>
      <c r="I145" s="223"/>
      <c r="J145" s="224">
        <f>ROUND(I145*H145,2)</f>
        <v>0</v>
      </c>
      <c r="K145" s="220" t="s">
        <v>132</v>
      </c>
      <c r="L145" s="45"/>
      <c r="M145" s="225" t="s">
        <v>19</v>
      </c>
      <c r="N145" s="226" t="s">
        <v>40</v>
      </c>
      <c r="O145" s="85"/>
      <c r="P145" s="227">
        <f>O145*H145</f>
        <v>0</v>
      </c>
      <c r="Q145" s="227">
        <v>0.0057000000000000002</v>
      </c>
      <c r="R145" s="227">
        <f>Q145*H145</f>
        <v>0.085978799999999994</v>
      </c>
      <c r="S145" s="227">
        <v>0</v>
      </c>
      <c r="T145" s="227">
        <f>S145*H145</f>
        <v>0</v>
      </c>
      <c r="U145" s="228" t="s">
        <v>19</v>
      </c>
      <c r="V145" s="39"/>
      <c r="W145" s="39"/>
      <c r="X145" s="39"/>
      <c r="Y145" s="39"/>
      <c r="Z145" s="39"/>
      <c r="AA145" s="39"/>
      <c r="AB145" s="39"/>
      <c r="AC145" s="39"/>
      <c r="AD145" s="39"/>
      <c r="AE145" s="39"/>
      <c r="AR145" s="229" t="s">
        <v>133</v>
      </c>
      <c r="AT145" s="229" t="s">
        <v>128</v>
      </c>
      <c r="AU145" s="229" t="s">
        <v>79</v>
      </c>
      <c r="AY145" s="18" t="s">
        <v>125</v>
      </c>
      <c r="BE145" s="230">
        <f>IF(N145="základní",J145,0)</f>
        <v>0</v>
      </c>
      <c r="BF145" s="230">
        <f>IF(N145="snížená",J145,0)</f>
        <v>0</v>
      </c>
      <c r="BG145" s="230">
        <f>IF(N145="zákl. přenesená",J145,0)</f>
        <v>0</v>
      </c>
      <c r="BH145" s="230">
        <f>IF(N145="sníž. přenesená",J145,0)</f>
        <v>0</v>
      </c>
      <c r="BI145" s="230">
        <f>IF(N145="nulová",J145,0)</f>
        <v>0</v>
      </c>
      <c r="BJ145" s="18" t="s">
        <v>77</v>
      </c>
      <c r="BK145" s="230">
        <f>ROUND(I145*H145,2)</f>
        <v>0</v>
      </c>
      <c r="BL145" s="18" t="s">
        <v>133</v>
      </c>
      <c r="BM145" s="229" t="s">
        <v>232</v>
      </c>
    </row>
    <row r="146" s="2" customFormat="1">
      <c r="A146" s="39"/>
      <c r="B146" s="40"/>
      <c r="C146" s="41"/>
      <c r="D146" s="231" t="s">
        <v>135</v>
      </c>
      <c r="E146" s="41"/>
      <c r="F146" s="232" t="s">
        <v>203</v>
      </c>
      <c r="G146" s="41"/>
      <c r="H146" s="41"/>
      <c r="I146" s="137"/>
      <c r="J146" s="41"/>
      <c r="K146" s="41"/>
      <c r="L146" s="45"/>
      <c r="M146" s="233"/>
      <c r="N146" s="234"/>
      <c r="O146" s="85"/>
      <c r="P146" s="85"/>
      <c r="Q146" s="85"/>
      <c r="R146" s="85"/>
      <c r="S146" s="85"/>
      <c r="T146" s="85"/>
      <c r="U146" s="86"/>
      <c r="V146" s="39"/>
      <c r="W146" s="39"/>
      <c r="X146" s="39"/>
      <c r="Y146" s="39"/>
      <c r="Z146" s="39"/>
      <c r="AA146" s="39"/>
      <c r="AB146" s="39"/>
      <c r="AC146" s="39"/>
      <c r="AD146" s="39"/>
      <c r="AE146" s="39"/>
      <c r="AT146" s="18" t="s">
        <v>135</v>
      </c>
      <c r="AU146" s="18" t="s">
        <v>79</v>
      </c>
    </row>
    <row r="147" s="13" customFormat="1">
      <c r="A147" s="13"/>
      <c r="B147" s="235"/>
      <c r="C147" s="236"/>
      <c r="D147" s="231" t="s">
        <v>137</v>
      </c>
      <c r="E147" s="237" t="s">
        <v>19</v>
      </c>
      <c r="F147" s="238" t="s">
        <v>233</v>
      </c>
      <c r="G147" s="236"/>
      <c r="H147" s="239">
        <v>15.084</v>
      </c>
      <c r="I147" s="240"/>
      <c r="J147" s="236"/>
      <c r="K147" s="236"/>
      <c r="L147" s="241"/>
      <c r="M147" s="242"/>
      <c r="N147" s="243"/>
      <c r="O147" s="243"/>
      <c r="P147" s="243"/>
      <c r="Q147" s="243"/>
      <c r="R147" s="243"/>
      <c r="S147" s="243"/>
      <c r="T147" s="243"/>
      <c r="U147" s="244"/>
      <c r="V147" s="13"/>
      <c r="W147" s="13"/>
      <c r="X147" s="13"/>
      <c r="Y147" s="13"/>
      <c r="Z147" s="13"/>
      <c r="AA147" s="13"/>
      <c r="AB147" s="13"/>
      <c r="AC147" s="13"/>
      <c r="AD147" s="13"/>
      <c r="AE147" s="13"/>
      <c r="AT147" s="245" t="s">
        <v>137</v>
      </c>
      <c r="AU147" s="245" t="s">
        <v>79</v>
      </c>
      <c r="AV147" s="13" t="s">
        <v>79</v>
      </c>
      <c r="AW147" s="13" t="s">
        <v>31</v>
      </c>
      <c r="AX147" s="13" t="s">
        <v>77</v>
      </c>
      <c r="AY147" s="245" t="s">
        <v>125</v>
      </c>
    </row>
    <row r="148" s="2" customFormat="1" ht="21.75" customHeight="1">
      <c r="A148" s="39"/>
      <c r="B148" s="40"/>
      <c r="C148" s="218" t="s">
        <v>234</v>
      </c>
      <c r="D148" s="218" t="s">
        <v>128</v>
      </c>
      <c r="E148" s="219" t="s">
        <v>235</v>
      </c>
      <c r="F148" s="220" t="s">
        <v>236</v>
      </c>
      <c r="G148" s="221" t="s">
        <v>237</v>
      </c>
      <c r="H148" s="222">
        <v>5.0999999999999996</v>
      </c>
      <c r="I148" s="223"/>
      <c r="J148" s="224">
        <f>ROUND(I148*H148,2)</f>
        <v>0</v>
      </c>
      <c r="K148" s="220" t="s">
        <v>132</v>
      </c>
      <c r="L148" s="45"/>
      <c r="M148" s="225" t="s">
        <v>19</v>
      </c>
      <c r="N148" s="226" t="s">
        <v>40</v>
      </c>
      <c r="O148" s="85"/>
      <c r="P148" s="227">
        <f>O148*H148</f>
        <v>0</v>
      </c>
      <c r="Q148" s="227">
        <v>0.0015</v>
      </c>
      <c r="R148" s="227">
        <f>Q148*H148</f>
        <v>0.0076499999999999997</v>
      </c>
      <c r="S148" s="227">
        <v>0</v>
      </c>
      <c r="T148" s="227">
        <f>S148*H148</f>
        <v>0</v>
      </c>
      <c r="U148" s="228" t="s">
        <v>19</v>
      </c>
      <c r="V148" s="39"/>
      <c r="W148" s="39"/>
      <c r="X148" s="39"/>
      <c r="Y148" s="39"/>
      <c r="Z148" s="39"/>
      <c r="AA148" s="39"/>
      <c r="AB148" s="39"/>
      <c r="AC148" s="39"/>
      <c r="AD148" s="39"/>
      <c r="AE148" s="39"/>
      <c r="AR148" s="229" t="s">
        <v>133</v>
      </c>
      <c r="AT148" s="229" t="s">
        <v>128</v>
      </c>
      <c r="AU148" s="229" t="s">
        <v>79</v>
      </c>
      <c r="AY148" s="18" t="s">
        <v>125</v>
      </c>
      <c r="BE148" s="230">
        <f>IF(N148="základní",J148,0)</f>
        <v>0</v>
      </c>
      <c r="BF148" s="230">
        <f>IF(N148="snížená",J148,0)</f>
        <v>0</v>
      </c>
      <c r="BG148" s="230">
        <f>IF(N148="zákl. přenesená",J148,0)</f>
        <v>0</v>
      </c>
      <c r="BH148" s="230">
        <f>IF(N148="sníž. přenesená",J148,0)</f>
        <v>0</v>
      </c>
      <c r="BI148" s="230">
        <f>IF(N148="nulová",J148,0)</f>
        <v>0</v>
      </c>
      <c r="BJ148" s="18" t="s">
        <v>77</v>
      </c>
      <c r="BK148" s="230">
        <f>ROUND(I148*H148,2)</f>
        <v>0</v>
      </c>
      <c r="BL148" s="18" t="s">
        <v>133</v>
      </c>
      <c r="BM148" s="229" t="s">
        <v>238</v>
      </c>
    </row>
    <row r="149" s="2" customFormat="1">
      <c r="A149" s="39"/>
      <c r="B149" s="40"/>
      <c r="C149" s="41"/>
      <c r="D149" s="231" t="s">
        <v>135</v>
      </c>
      <c r="E149" s="41"/>
      <c r="F149" s="232" t="s">
        <v>239</v>
      </c>
      <c r="G149" s="41"/>
      <c r="H149" s="41"/>
      <c r="I149" s="137"/>
      <c r="J149" s="41"/>
      <c r="K149" s="41"/>
      <c r="L149" s="45"/>
      <c r="M149" s="233"/>
      <c r="N149" s="234"/>
      <c r="O149" s="85"/>
      <c r="P149" s="85"/>
      <c r="Q149" s="85"/>
      <c r="R149" s="85"/>
      <c r="S149" s="85"/>
      <c r="T149" s="85"/>
      <c r="U149" s="86"/>
      <c r="V149" s="39"/>
      <c r="W149" s="39"/>
      <c r="X149" s="39"/>
      <c r="Y149" s="39"/>
      <c r="Z149" s="39"/>
      <c r="AA149" s="39"/>
      <c r="AB149" s="39"/>
      <c r="AC149" s="39"/>
      <c r="AD149" s="39"/>
      <c r="AE149" s="39"/>
      <c r="AT149" s="18" t="s">
        <v>135</v>
      </c>
      <c r="AU149" s="18" t="s">
        <v>79</v>
      </c>
    </row>
    <row r="150" s="13" customFormat="1">
      <c r="A150" s="13"/>
      <c r="B150" s="235"/>
      <c r="C150" s="236"/>
      <c r="D150" s="231" t="s">
        <v>137</v>
      </c>
      <c r="E150" s="237" t="s">
        <v>19</v>
      </c>
      <c r="F150" s="238" t="s">
        <v>240</v>
      </c>
      <c r="G150" s="236"/>
      <c r="H150" s="239">
        <v>5.0999999999999996</v>
      </c>
      <c r="I150" s="240"/>
      <c r="J150" s="236"/>
      <c r="K150" s="236"/>
      <c r="L150" s="241"/>
      <c r="M150" s="242"/>
      <c r="N150" s="243"/>
      <c r="O150" s="243"/>
      <c r="P150" s="243"/>
      <c r="Q150" s="243"/>
      <c r="R150" s="243"/>
      <c r="S150" s="243"/>
      <c r="T150" s="243"/>
      <c r="U150" s="244"/>
      <c r="V150" s="13"/>
      <c r="W150" s="13"/>
      <c r="X150" s="13"/>
      <c r="Y150" s="13"/>
      <c r="Z150" s="13"/>
      <c r="AA150" s="13"/>
      <c r="AB150" s="13"/>
      <c r="AC150" s="13"/>
      <c r="AD150" s="13"/>
      <c r="AE150" s="13"/>
      <c r="AT150" s="245" t="s">
        <v>137</v>
      </c>
      <c r="AU150" s="245" t="s">
        <v>79</v>
      </c>
      <c r="AV150" s="13" t="s">
        <v>79</v>
      </c>
      <c r="AW150" s="13" t="s">
        <v>31</v>
      </c>
      <c r="AX150" s="13" t="s">
        <v>77</v>
      </c>
      <c r="AY150" s="245" t="s">
        <v>125</v>
      </c>
    </row>
    <row r="151" s="2" customFormat="1" ht="33" customHeight="1">
      <c r="A151" s="39"/>
      <c r="B151" s="40"/>
      <c r="C151" s="218" t="s">
        <v>7</v>
      </c>
      <c r="D151" s="218" t="s">
        <v>128</v>
      </c>
      <c r="E151" s="219" t="s">
        <v>241</v>
      </c>
      <c r="F151" s="220" t="s">
        <v>242</v>
      </c>
      <c r="G151" s="221" t="s">
        <v>156</v>
      </c>
      <c r="H151" s="222">
        <v>0.076999999999999999</v>
      </c>
      <c r="I151" s="223"/>
      <c r="J151" s="224">
        <f>ROUND(I151*H151,2)</f>
        <v>0</v>
      </c>
      <c r="K151" s="220" t="s">
        <v>132</v>
      </c>
      <c r="L151" s="45"/>
      <c r="M151" s="225" t="s">
        <v>19</v>
      </c>
      <c r="N151" s="226" t="s">
        <v>40</v>
      </c>
      <c r="O151" s="85"/>
      <c r="P151" s="227">
        <f>O151*H151</f>
        <v>0</v>
      </c>
      <c r="Q151" s="227">
        <v>2.2563399999999998</v>
      </c>
      <c r="R151" s="227">
        <f>Q151*H151</f>
        <v>0.17373817999999999</v>
      </c>
      <c r="S151" s="227">
        <v>0</v>
      </c>
      <c r="T151" s="227">
        <f>S151*H151</f>
        <v>0</v>
      </c>
      <c r="U151" s="228" t="s">
        <v>19</v>
      </c>
      <c r="V151" s="39"/>
      <c r="W151" s="39"/>
      <c r="X151" s="39"/>
      <c r="Y151" s="39"/>
      <c r="Z151" s="39"/>
      <c r="AA151" s="39"/>
      <c r="AB151" s="39"/>
      <c r="AC151" s="39"/>
      <c r="AD151" s="39"/>
      <c r="AE151" s="39"/>
      <c r="AR151" s="229" t="s">
        <v>133</v>
      </c>
      <c r="AT151" s="229" t="s">
        <v>128</v>
      </c>
      <c r="AU151" s="229" t="s">
        <v>79</v>
      </c>
      <c r="AY151" s="18" t="s">
        <v>125</v>
      </c>
      <c r="BE151" s="230">
        <f>IF(N151="základní",J151,0)</f>
        <v>0</v>
      </c>
      <c r="BF151" s="230">
        <f>IF(N151="snížená",J151,0)</f>
        <v>0</v>
      </c>
      <c r="BG151" s="230">
        <f>IF(N151="zákl. přenesená",J151,0)</f>
        <v>0</v>
      </c>
      <c r="BH151" s="230">
        <f>IF(N151="sníž. přenesená",J151,0)</f>
        <v>0</v>
      </c>
      <c r="BI151" s="230">
        <f>IF(N151="nulová",J151,0)</f>
        <v>0</v>
      </c>
      <c r="BJ151" s="18" t="s">
        <v>77</v>
      </c>
      <c r="BK151" s="230">
        <f>ROUND(I151*H151,2)</f>
        <v>0</v>
      </c>
      <c r="BL151" s="18" t="s">
        <v>133</v>
      </c>
      <c r="BM151" s="229" t="s">
        <v>243</v>
      </c>
    </row>
    <row r="152" s="13" customFormat="1">
      <c r="A152" s="13"/>
      <c r="B152" s="235"/>
      <c r="C152" s="236"/>
      <c r="D152" s="231" t="s">
        <v>137</v>
      </c>
      <c r="E152" s="237" t="s">
        <v>19</v>
      </c>
      <c r="F152" s="238" t="s">
        <v>244</v>
      </c>
      <c r="G152" s="236"/>
      <c r="H152" s="239">
        <v>0.076999999999999999</v>
      </c>
      <c r="I152" s="240"/>
      <c r="J152" s="236"/>
      <c r="K152" s="236"/>
      <c r="L152" s="241"/>
      <c r="M152" s="242"/>
      <c r="N152" s="243"/>
      <c r="O152" s="243"/>
      <c r="P152" s="243"/>
      <c r="Q152" s="243"/>
      <c r="R152" s="243"/>
      <c r="S152" s="243"/>
      <c r="T152" s="243"/>
      <c r="U152" s="244"/>
      <c r="V152" s="13"/>
      <c r="W152" s="13"/>
      <c r="X152" s="13"/>
      <c r="Y152" s="13"/>
      <c r="Z152" s="13"/>
      <c r="AA152" s="13"/>
      <c r="AB152" s="13"/>
      <c r="AC152" s="13"/>
      <c r="AD152" s="13"/>
      <c r="AE152" s="13"/>
      <c r="AT152" s="245" t="s">
        <v>137</v>
      </c>
      <c r="AU152" s="245" t="s">
        <v>79</v>
      </c>
      <c r="AV152" s="13" t="s">
        <v>79</v>
      </c>
      <c r="AW152" s="13" t="s">
        <v>31</v>
      </c>
      <c r="AX152" s="13" t="s">
        <v>77</v>
      </c>
      <c r="AY152" s="245" t="s">
        <v>125</v>
      </c>
    </row>
    <row r="153" s="2" customFormat="1" ht="44.25" customHeight="1">
      <c r="A153" s="39"/>
      <c r="B153" s="40"/>
      <c r="C153" s="218" t="s">
        <v>245</v>
      </c>
      <c r="D153" s="218" t="s">
        <v>128</v>
      </c>
      <c r="E153" s="219" t="s">
        <v>246</v>
      </c>
      <c r="F153" s="220" t="s">
        <v>247</v>
      </c>
      <c r="G153" s="221" t="s">
        <v>141</v>
      </c>
      <c r="H153" s="222">
        <v>16.920000000000002</v>
      </c>
      <c r="I153" s="223"/>
      <c r="J153" s="224">
        <f>ROUND(I153*H153,2)</f>
        <v>0</v>
      </c>
      <c r="K153" s="220" t="s">
        <v>132</v>
      </c>
      <c r="L153" s="45"/>
      <c r="M153" s="225" t="s">
        <v>19</v>
      </c>
      <c r="N153" s="226" t="s">
        <v>40</v>
      </c>
      <c r="O153" s="85"/>
      <c r="P153" s="227">
        <f>O153*H153</f>
        <v>0</v>
      </c>
      <c r="Q153" s="227">
        <v>0.026339999999999999</v>
      </c>
      <c r="R153" s="227">
        <f>Q153*H153</f>
        <v>0.44567280000000004</v>
      </c>
      <c r="S153" s="227">
        <v>0</v>
      </c>
      <c r="T153" s="227">
        <f>S153*H153</f>
        <v>0</v>
      </c>
      <c r="U153" s="228" t="s">
        <v>19</v>
      </c>
      <c r="V153" s="39"/>
      <c r="W153" s="39"/>
      <c r="X153" s="39"/>
      <c r="Y153" s="39"/>
      <c r="Z153" s="39"/>
      <c r="AA153" s="39"/>
      <c r="AB153" s="39"/>
      <c r="AC153" s="39"/>
      <c r="AD153" s="39"/>
      <c r="AE153" s="39"/>
      <c r="AR153" s="229" t="s">
        <v>133</v>
      </c>
      <c r="AT153" s="229" t="s">
        <v>128</v>
      </c>
      <c r="AU153" s="229" t="s">
        <v>79</v>
      </c>
      <c r="AY153" s="18" t="s">
        <v>125</v>
      </c>
      <c r="BE153" s="230">
        <f>IF(N153="základní",J153,0)</f>
        <v>0</v>
      </c>
      <c r="BF153" s="230">
        <f>IF(N153="snížená",J153,0)</f>
        <v>0</v>
      </c>
      <c r="BG153" s="230">
        <f>IF(N153="zákl. přenesená",J153,0)</f>
        <v>0</v>
      </c>
      <c r="BH153" s="230">
        <f>IF(N153="sníž. přenesená",J153,0)</f>
        <v>0</v>
      </c>
      <c r="BI153" s="230">
        <f>IF(N153="nulová",J153,0)</f>
        <v>0</v>
      </c>
      <c r="BJ153" s="18" t="s">
        <v>77</v>
      </c>
      <c r="BK153" s="230">
        <f>ROUND(I153*H153,2)</f>
        <v>0</v>
      </c>
      <c r="BL153" s="18" t="s">
        <v>133</v>
      </c>
      <c r="BM153" s="229" t="s">
        <v>248</v>
      </c>
    </row>
    <row r="154" s="2" customFormat="1" ht="21.75" customHeight="1">
      <c r="A154" s="39"/>
      <c r="B154" s="40"/>
      <c r="C154" s="218" t="s">
        <v>249</v>
      </c>
      <c r="D154" s="218" t="s">
        <v>128</v>
      </c>
      <c r="E154" s="219" t="s">
        <v>250</v>
      </c>
      <c r="F154" s="220" t="s">
        <v>251</v>
      </c>
      <c r="G154" s="221" t="s">
        <v>141</v>
      </c>
      <c r="H154" s="222">
        <v>16.920000000000002</v>
      </c>
      <c r="I154" s="223"/>
      <c r="J154" s="224">
        <f>ROUND(I154*H154,2)</f>
        <v>0</v>
      </c>
      <c r="K154" s="220" t="s">
        <v>132</v>
      </c>
      <c r="L154" s="45"/>
      <c r="M154" s="225" t="s">
        <v>19</v>
      </c>
      <c r="N154" s="226" t="s">
        <v>40</v>
      </c>
      <c r="O154" s="85"/>
      <c r="P154" s="227">
        <f>O154*H154</f>
        <v>0</v>
      </c>
      <c r="Q154" s="227">
        <v>0.0041000000000000003</v>
      </c>
      <c r="R154" s="227">
        <f>Q154*H154</f>
        <v>0.069372000000000017</v>
      </c>
      <c r="S154" s="227">
        <v>0</v>
      </c>
      <c r="T154" s="227">
        <f>S154*H154</f>
        <v>0</v>
      </c>
      <c r="U154" s="228" t="s">
        <v>19</v>
      </c>
      <c r="V154" s="39"/>
      <c r="W154" s="39"/>
      <c r="X154" s="39"/>
      <c r="Y154" s="39"/>
      <c r="Z154" s="39"/>
      <c r="AA154" s="39"/>
      <c r="AB154" s="39"/>
      <c r="AC154" s="39"/>
      <c r="AD154" s="39"/>
      <c r="AE154" s="39"/>
      <c r="AR154" s="229" t="s">
        <v>133</v>
      </c>
      <c r="AT154" s="229" t="s">
        <v>128</v>
      </c>
      <c r="AU154" s="229" t="s">
        <v>79</v>
      </c>
      <c r="AY154" s="18" t="s">
        <v>125</v>
      </c>
      <c r="BE154" s="230">
        <f>IF(N154="základní",J154,0)</f>
        <v>0</v>
      </c>
      <c r="BF154" s="230">
        <f>IF(N154="snížená",J154,0)</f>
        <v>0</v>
      </c>
      <c r="BG154" s="230">
        <f>IF(N154="zákl. přenesená",J154,0)</f>
        <v>0</v>
      </c>
      <c r="BH154" s="230">
        <f>IF(N154="sníž. přenesená",J154,0)</f>
        <v>0</v>
      </c>
      <c r="BI154" s="230">
        <f>IF(N154="nulová",J154,0)</f>
        <v>0</v>
      </c>
      <c r="BJ154" s="18" t="s">
        <v>77</v>
      </c>
      <c r="BK154" s="230">
        <f>ROUND(I154*H154,2)</f>
        <v>0</v>
      </c>
      <c r="BL154" s="18" t="s">
        <v>133</v>
      </c>
      <c r="BM154" s="229" t="s">
        <v>252</v>
      </c>
    </row>
    <row r="155" s="2" customFormat="1" ht="33" customHeight="1">
      <c r="A155" s="39"/>
      <c r="B155" s="40"/>
      <c r="C155" s="218" t="s">
        <v>253</v>
      </c>
      <c r="D155" s="218" t="s">
        <v>128</v>
      </c>
      <c r="E155" s="219" t="s">
        <v>254</v>
      </c>
      <c r="F155" s="220" t="s">
        <v>255</v>
      </c>
      <c r="G155" s="221" t="s">
        <v>213</v>
      </c>
      <c r="H155" s="222">
        <v>1</v>
      </c>
      <c r="I155" s="223"/>
      <c r="J155" s="224">
        <f>ROUND(I155*H155,2)</f>
        <v>0</v>
      </c>
      <c r="K155" s="220" t="s">
        <v>132</v>
      </c>
      <c r="L155" s="45"/>
      <c r="M155" s="225" t="s">
        <v>19</v>
      </c>
      <c r="N155" s="226" t="s">
        <v>40</v>
      </c>
      <c r="O155" s="85"/>
      <c r="P155" s="227">
        <f>O155*H155</f>
        <v>0</v>
      </c>
      <c r="Q155" s="227">
        <v>0.04684</v>
      </c>
      <c r="R155" s="227">
        <f>Q155*H155</f>
        <v>0.04684</v>
      </c>
      <c r="S155" s="227">
        <v>0</v>
      </c>
      <c r="T155" s="227">
        <f>S155*H155</f>
        <v>0</v>
      </c>
      <c r="U155" s="228" t="s">
        <v>19</v>
      </c>
      <c r="V155" s="39"/>
      <c r="W155" s="39"/>
      <c r="X155" s="39"/>
      <c r="Y155" s="39"/>
      <c r="Z155" s="39"/>
      <c r="AA155" s="39"/>
      <c r="AB155" s="39"/>
      <c r="AC155" s="39"/>
      <c r="AD155" s="39"/>
      <c r="AE155" s="39"/>
      <c r="AR155" s="229" t="s">
        <v>133</v>
      </c>
      <c r="AT155" s="229" t="s">
        <v>128</v>
      </c>
      <c r="AU155" s="229" t="s">
        <v>79</v>
      </c>
      <c r="AY155" s="18" t="s">
        <v>125</v>
      </c>
      <c r="BE155" s="230">
        <f>IF(N155="základní",J155,0)</f>
        <v>0</v>
      </c>
      <c r="BF155" s="230">
        <f>IF(N155="snížená",J155,0)</f>
        <v>0</v>
      </c>
      <c r="BG155" s="230">
        <f>IF(N155="zákl. přenesená",J155,0)</f>
        <v>0</v>
      </c>
      <c r="BH155" s="230">
        <f>IF(N155="sníž. přenesená",J155,0)</f>
        <v>0</v>
      </c>
      <c r="BI155" s="230">
        <f>IF(N155="nulová",J155,0)</f>
        <v>0</v>
      </c>
      <c r="BJ155" s="18" t="s">
        <v>77</v>
      </c>
      <c r="BK155" s="230">
        <f>ROUND(I155*H155,2)</f>
        <v>0</v>
      </c>
      <c r="BL155" s="18" t="s">
        <v>133</v>
      </c>
      <c r="BM155" s="229" t="s">
        <v>256</v>
      </c>
    </row>
    <row r="156" s="2" customFormat="1">
      <c r="A156" s="39"/>
      <c r="B156" s="40"/>
      <c r="C156" s="41"/>
      <c r="D156" s="231" t="s">
        <v>135</v>
      </c>
      <c r="E156" s="41"/>
      <c r="F156" s="232" t="s">
        <v>257</v>
      </c>
      <c r="G156" s="41"/>
      <c r="H156" s="41"/>
      <c r="I156" s="137"/>
      <c r="J156" s="41"/>
      <c r="K156" s="41"/>
      <c r="L156" s="45"/>
      <c r="M156" s="233"/>
      <c r="N156" s="234"/>
      <c r="O156" s="85"/>
      <c r="P156" s="85"/>
      <c r="Q156" s="85"/>
      <c r="R156" s="85"/>
      <c r="S156" s="85"/>
      <c r="T156" s="85"/>
      <c r="U156" s="86"/>
      <c r="V156" s="39"/>
      <c r="W156" s="39"/>
      <c r="X156" s="39"/>
      <c r="Y156" s="39"/>
      <c r="Z156" s="39"/>
      <c r="AA156" s="39"/>
      <c r="AB156" s="39"/>
      <c r="AC156" s="39"/>
      <c r="AD156" s="39"/>
      <c r="AE156" s="39"/>
      <c r="AT156" s="18" t="s">
        <v>135</v>
      </c>
      <c r="AU156" s="18" t="s">
        <v>79</v>
      </c>
    </row>
    <row r="157" s="2" customFormat="1" ht="21.75" customHeight="1">
      <c r="A157" s="39"/>
      <c r="B157" s="40"/>
      <c r="C157" s="257" t="s">
        <v>258</v>
      </c>
      <c r="D157" s="257" t="s">
        <v>259</v>
      </c>
      <c r="E157" s="258" t="s">
        <v>260</v>
      </c>
      <c r="F157" s="259" t="s">
        <v>261</v>
      </c>
      <c r="G157" s="260" t="s">
        <v>213</v>
      </c>
      <c r="H157" s="261">
        <v>1</v>
      </c>
      <c r="I157" s="262"/>
      <c r="J157" s="263">
        <f>ROUND(I157*H157,2)</f>
        <v>0</v>
      </c>
      <c r="K157" s="259" t="s">
        <v>132</v>
      </c>
      <c r="L157" s="264"/>
      <c r="M157" s="265" t="s">
        <v>19</v>
      </c>
      <c r="N157" s="266" t="s">
        <v>40</v>
      </c>
      <c r="O157" s="85"/>
      <c r="P157" s="227">
        <f>O157*H157</f>
        <v>0</v>
      </c>
      <c r="Q157" s="227">
        <v>0.01272</v>
      </c>
      <c r="R157" s="227">
        <f>Q157*H157</f>
        <v>0.01272</v>
      </c>
      <c r="S157" s="227">
        <v>0</v>
      </c>
      <c r="T157" s="227">
        <f>S157*H157</f>
        <v>0</v>
      </c>
      <c r="U157" s="228" t="s">
        <v>19</v>
      </c>
      <c r="V157" s="39"/>
      <c r="W157" s="39"/>
      <c r="X157" s="39"/>
      <c r="Y157" s="39"/>
      <c r="Z157" s="39"/>
      <c r="AA157" s="39"/>
      <c r="AB157" s="39"/>
      <c r="AC157" s="39"/>
      <c r="AD157" s="39"/>
      <c r="AE157" s="39"/>
      <c r="AR157" s="229" t="s">
        <v>169</v>
      </c>
      <c r="AT157" s="229" t="s">
        <v>259</v>
      </c>
      <c r="AU157" s="229" t="s">
        <v>79</v>
      </c>
      <c r="AY157" s="18" t="s">
        <v>125</v>
      </c>
      <c r="BE157" s="230">
        <f>IF(N157="základní",J157,0)</f>
        <v>0</v>
      </c>
      <c r="BF157" s="230">
        <f>IF(N157="snížená",J157,0)</f>
        <v>0</v>
      </c>
      <c r="BG157" s="230">
        <f>IF(N157="zákl. přenesená",J157,0)</f>
        <v>0</v>
      </c>
      <c r="BH157" s="230">
        <f>IF(N157="sníž. přenesená",J157,0)</f>
        <v>0</v>
      </c>
      <c r="BI157" s="230">
        <f>IF(N157="nulová",J157,0)</f>
        <v>0</v>
      </c>
      <c r="BJ157" s="18" t="s">
        <v>77</v>
      </c>
      <c r="BK157" s="230">
        <f>ROUND(I157*H157,2)</f>
        <v>0</v>
      </c>
      <c r="BL157" s="18" t="s">
        <v>133</v>
      </c>
      <c r="BM157" s="229" t="s">
        <v>262</v>
      </c>
    </row>
    <row r="158" s="12" customFormat="1" ht="22.8" customHeight="1">
      <c r="A158" s="12"/>
      <c r="B158" s="202"/>
      <c r="C158" s="203"/>
      <c r="D158" s="204" t="s">
        <v>68</v>
      </c>
      <c r="E158" s="216" t="s">
        <v>174</v>
      </c>
      <c r="F158" s="216" t="s">
        <v>263</v>
      </c>
      <c r="G158" s="203"/>
      <c r="H158" s="203"/>
      <c r="I158" s="206"/>
      <c r="J158" s="217">
        <f>BK158</f>
        <v>0</v>
      </c>
      <c r="K158" s="203"/>
      <c r="L158" s="208"/>
      <c r="M158" s="209"/>
      <c r="N158" s="210"/>
      <c r="O158" s="210"/>
      <c r="P158" s="211">
        <f>SUM(P159:P193)</f>
        <v>0</v>
      </c>
      <c r="Q158" s="210"/>
      <c r="R158" s="211">
        <f>SUM(R159:R193)</f>
        <v>0.0031995999999999999</v>
      </c>
      <c r="S158" s="210"/>
      <c r="T158" s="211">
        <f>SUM(T159:T193)</f>
        <v>7.4700780000000009</v>
      </c>
      <c r="U158" s="212"/>
      <c r="V158" s="12"/>
      <c r="W158" s="12"/>
      <c r="X158" s="12"/>
      <c r="Y158" s="12"/>
      <c r="Z158" s="12"/>
      <c r="AA158" s="12"/>
      <c r="AB158" s="12"/>
      <c r="AC158" s="12"/>
      <c r="AD158" s="12"/>
      <c r="AE158" s="12"/>
      <c r="AR158" s="213" t="s">
        <v>77</v>
      </c>
      <c r="AT158" s="214" t="s">
        <v>68</v>
      </c>
      <c r="AU158" s="214" t="s">
        <v>77</v>
      </c>
      <c r="AY158" s="213" t="s">
        <v>125</v>
      </c>
      <c r="BK158" s="215">
        <f>SUM(BK159:BK193)</f>
        <v>0</v>
      </c>
    </row>
    <row r="159" s="2" customFormat="1" ht="33" customHeight="1">
      <c r="A159" s="39"/>
      <c r="B159" s="40"/>
      <c r="C159" s="218" t="s">
        <v>264</v>
      </c>
      <c r="D159" s="218" t="s">
        <v>128</v>
      </c>
      <c r="E159" s="219" t="s">
        <v>265</v>
      </c>
      <c r="F159" s="220" t="s">
        <v>266</v>
      </c>
      <c r="G159" s="221" t="s">
        <v>141</v>
      </c>
      <c r="H159" s="222">
        <v>16.920000000000002</v>
      </c>
      <c r="I159" s="223"/>
      <c r="J159" s="224">
        <f>ROUND(I159*H159,2)</f>
        <v>0</v>
      </c>
      <c r="K159" s="220" t="s">
        <v>132</v>
      </c>
      <c r="L159" s="45"/>
      <c r="M159" s="225" t="s">
        <v>19</v>
      </c>
      <c r="N159" s="226" t="s">
        <v>40</v>
      </c>
      <c r="O159" s="85"/>
      <c r="P159" s="227">
        <f>O159*H159</f>
        <v>0</v>
      </c>
      <c r="Q159" s="227">
        <v>0.00012999999999999999</v>
      </c>
      <c r="R159" s="227">
        <f>Q159*H159</f>
        <v>0.0021995999999999999</v>
      </c>
      <c r="S159" s="227">
        <v>0</v>
      </c>
      <c r="T159" s="227">
        <f>S159*H159</f>
        <v>0</v>
      </c>
      <c r="U159" s="228" t="s">
        <v>19</v>
      </c>
      <c r="V159" s="39"/>
      <c r="W159" s="39"/>
      <c r="X159" s="39"/>
      <c r="Y159" s="39"/>
      <c r="Z159" s="39"/>
      <c r="AA159" s="39"/>
      <c r="AB159" s="39"/>
      <c r="AC159" s="39"/>
      <c r="AD159" s="39"/>
      <c r="AE159" s="39"/>
      <c r="AR159" s="229" t="s">
        <v>133</v>
      </c>
      <c r="AT159" s="229" t="s">
        <v>128</v>
      </c>
      <c r="AU159" s="229" t="s">
        <v>79</v>
      </c>
      <c r="AY159" s="18" t="s">
        <v>125</v>
      </c>
      <c r="BE159" s="230">
        <f>IF(N159="základní",J159,0)</f>
        <v>0</v>
      </c>
      <c r="BF159" s="230">
        <f>IF(N159="snížená",J159,0)</f>
        <v>0</v>
      </c>
      <c r="BG159" s="230">
        <f>IF(N159="zákl. přenesená",J159,0)</f>
        <v>0</v>
      </c>
      <c r="BH159" s="230">
        <f>IF(N159="sníž. přenesená",J159,0)</f>
        <v>0</v>
      </c>
      <c r="BI159" s="230">
        <f>IF(N159="nulová",J159,0)</f>
        <v>0</v>
      </c>
      <c r="BJ159" s="18" t="s">
        <v>77</v>
      </c>
      <c r="BK159" s="230">
        <f>ROUND(I159*H159,2)</f>
        <v>0</v>
      </c>
      <c r="BL159" s="18" t="s">
        <v>133</v>
      </c>
      <c r="BM159" s="229" t="s">
        <v>267</v>
      </c>
    </row>
    <row r="160" s="2" customFormat="1">
      <c r="A160" s="39"/>
      <c r="B160" s="40"/>
      <c r="C160" s="41"/>
      <c r="D160" s="231" t="s">
        <v>135</v>
      </c>
      <c r="E160" s="41"/>
      <c r="F160" s="232" t="s">
        <v>268</v>
      </c>
      <c r="G160" s="41"/>
      <c r="H160" s="41"/>
      <c r="I160" s="137"/>
      <c r="J160" s="41"/>
      <c r="K160" s="41"/>
      <c r="L160" s="45"/>
      <c r="M160" s="233"/>
      <c r="N160" s="234"/>
      <c r="O160" s="85"/>
      <c r="P160" s="85"/>
      <c r="Q160" s="85"/>
      <c r="R160" s="85"/>
      <c r="S160" s="85"/>
      <c r="T160" s="85"/>
      <c r="U160" s="86"/>
      <c r="V160" s="39"/>
      <c r="W160" s="39"/>
      <c r="X160" s="39"/>
      <c r="Y160" s="39"/>
      <c r="Z160" s="39"/>
      <c r="AA160" s="39"/>
      <c r="AB160" s="39"/>
      <c r="AC160" s="39"/>
      <c r="AD160" s="39"/>
      <c r="AE160" s="39"/>
      <c r="AT160" s="18" t="s">
        <v>135</v>
      </c>
      <c r="AU160" s="18" t="s">
        <v>79</v>
      </c>
    </row>
    <row r="161" s="2" customFormat="1" ht="33" customHeight="1">
      <c r="A161" s="39"/>
      <c r="B161" s="40"/>
      <c r="C161" s="218" t="s">
        <v>269</v>
      </c>
      <c r="D161" s="218" t="s">
        <v>128</v>
      </c>
      <c r="E161" s="219" t="s">
        <v>270</v>
      </c>
      <c r="F161" s="220" t="s">
        <v>271</v>
      </c>
      <c r="G161" s="221" t="s">
        <v>141</v>
      </c>
      <c r="H161" s="222">
        <v>20</v>
      </c>
      <c r="I161" s="223"/>
      <c r="J161" s="224">
        <f>ROUND(I161*H161,2)</f>
        <v>0</v>
      </c>
      <c r="K161" s="220" t="s">
        <v>132</v>
      </c>
      <c r="L161" s="45"/>
      <c r="M161" s="225" t="s">
        <v>19</v>
      </c>
      <c r="N161" s="226" t="s">
        <v>40</v>
      </c>
      <c r="O161" s="85"/>
      <c r="P161" s="227">
        <f>O161*H161</f>
        <v>0</v>
      </c>
      <c r="Q161" s="227">
        <v>1.0000000000000001E-05</v>
      </c>
      <c r="R161" s="227">
        <f>Q161*H161</f>
        <v>0.00020000000000000001</v>
      </c>
      <c r="S161" s="227">
        <v>0</v>
      </c>
      <c r="T161" s="227">
        <f>S161*H161</f>
        <v>0</v>
      </c>
      <c r="U161" s="228" t="s">
        <v>19</v>
      </c>
      <c r="V161" s="39"/>
      <c r="W161" s="39"/>
      <c r="X161" s="39"/>
      <c r="Y161" s="39"/>
      <c r="Z161" s="39"/>
      <c r="AA161" s="39"/>
      <c r="AB161" s="39"/>
      <c r="AC161" s="39"/>
      <c r="AD161" s="39"/>
      <c r="AE161" s="39"/>
      <c r="AR161" s="229" t="s">
        <v>133</v>
      </c>
      <c r="AT161" s="229" t="s">
        <v>128</v>
      </c>
      <c r="AU161" s="229" t="s">
        <v>79</v>
      </c>
      <c r="AY161" s="18" t="s">
        <v>125</v>
      </c>
      <c r="BE161" s="230">
        <f>IF(N161="základní",J161,0)</f>
        <v>0</v>
      </c>
      <c r="BF161" s="230">
        <f>IF(N161="snížená",J161,0)</f>
        <v>0</v>
      </c>
      <c r="BG161" s="230">
        <f>IF(N161="zákl. přenesená",J161,0)</f>
        <v>0</v>
      </c>
      <c r="BH161" s="230">
        <f>IF(N161="sníž. přenesená",J161,0)</f>
        <v>0</v>
      </c>
      <c r="BI161" s="230">
        <f>IF(N161="nulová",J161,0)</f>
        <v>0</v>
      </c>
      <c r="BJ161" s="18" t="s">
        <v>77</v>
      </c>
      <c r="BK161" s="230">
        <f>ROUND(I161*H161,2)</f>
        <v>0</v>
      </c>
      <c r="BL161" s="18" t="s">
        <v>133</v>
      </c>
      <c r="BM161" s="229" t="s">
        <v>272</v>
      </c>
    </row>
    <row r="162" s="2" customFormat="1">
      <c r="A162" s="39"/>
      <c r="B162" s="40"/>
      <c r="C162" s="41"/>
      <c r="D162" s="231" t="s">
        <v>135</v>
      </c>
      <c r="E162" s="41"/>
      <c r="F162" s="232" t="s">
        <v>273</v>
      </c>
      <c r="G162" s="41"/>
      <c r="H162" s="41"/>
      <c r="I162" s="137"/>
      <c r="J162" s="41"/>
      <c r="K162" s="41"/>
      <c r="L162" s="45"/>
      <c r="M162" s="233"/>
      <c r="N162" s="234"/>
      <c r="O162" s="85"/>
      <c r="P162" s="85"/>
      <c r="Q162" s="85"/>
      <c r="R162" s="85"/>
      <c r="S162" s="85"/>
      <c r="T162" s="85"/>
      <c r="U162" s="86"/>
      <c r="V162" s="39"/>
      <c r="W162" s="39"/>
      <c r="X162" s="39"/>
      <c r="Y162" s="39"/>
      <c r="Z162" s="39"/>
      <c r="AA162" s="39"/>
      <c r="AB162" s="39"/>
      <c r="AC162" s="39"/>
      <c r="AD162" s="39"/>
      <c r="AE162" s="39"/>
      <c r="AT162" s="18" t="s">
        <v>135</v>
      </c>
      <c r="AU162" s="18" t="s">
        <v>79</v>
      </c>
    </row>
    <row r="163" s="2" customFormat="1" ht="21.75" customHeight="1">
      <c r="A163" s="39"/>
      <c r="B163" s="40"/>
      <c r="C163" s="218" t="s">
        <v>274</v>
      </c>
      <c r="D163" s="218" t="s">
        <v>128</v>
      </c>
      <c r="E163" s="219" t="s">
        <v>275</v>
      </c>
      <c r="F163" s="220" t="s">
        <v>276</v>
      </c>
      <c r="G163" s="221" t="s">
        <v>141</v>
      </c>
      <c r="H163" s="222">
        <v>20</v>
      </c>
      <c r="I163" s="223"/>
      <c r="J163" s="224">
        <f>ROUND(I163*H163,2)</f>
        <v>0</v>
      </c>
      <c r="K163" s="220" t="s">
        <v>132</v>
      </c>
      <c r="L163" s="45"/>
      <c r="M163" s="225" t="s">
        <v>19</v>
      </c>
      <c r="N163" s="226" t="s">
        <v>40</v>
      </c>
      <c r="O163" s="85"/>
      <c r="P163" s="227">
        <f>O163*H163</f>
        <v>0</v>
      </c>
      <c r="Q163" s="227">
        <v>4.0000000000000003E-05</v>
      </c>
      <c r="R163" s="227">
        <f>Q163*H163</f>
        <v>0.00080000000000000004</v>
      </c>
      <c r="S163" s="227">
        <v>0</v>
      </c>
      <c r="T163" s="227">
        <f>S163*H163</f>
        <v>0</v>
      </c>
      <c r="U163" s="228" t="s">
        <v>19</v>
      </c>
      <c r="V163" s="39"/>
      <c r="W163" s="39"/>
      <c r="X163" s="39"/>
      <c r="Y163" s="39"/>
      <c r="Z163" s="39"/>
      <c r="AA163" s="39"/>
      <c r="AB163" s="39"/>
      <c r="AC163" s="39"/>
      <c r="AD163" s="39"/>
      <c r="AE163" s="39"/>
      <c r="AR163" s="229" t="s">
        <v>133</v>
      </c>
      <c r="AT163" s="229" t="s">
        <v>128</v>
      </c>
      <c r="AU163" s="229" t="s">
        <v>79</v>
      </c>
      <c r="AY163" s="18" t="s">
        <v>125</v>
      </c>
      <c r="BE163" s="230">
        <f>IF(N163="základní",J163,0)</f>
        <v>0</v>
      </c>
      <c r="BF163" s="230">
        <f>IF(N163="snížená",J163,0)</f>
        <v>0</v>
      </c>
      <c r="BG163" s="230">
        <f>IF(N163="zákl. přenesená",J163,0)</f>
        <v>0</v>
      </c>
      <c r="BH163" s="230">
        <f>IF(N163="sníž. přenesená",J163,0)</f>
        <v>0</v>
      </c>
      <c r="BI163" s="230">
        <f>IF(N163="nulová",J163,0)</f>
        <v>0</v>
      </c>
      <c r="BJ163" s="18" t="s">
        <v>77</v>
      </c>
      <c r="BK163" s="230">
        <f>ROUND(I163*H163,2)</f>
        <v>0</v>
      </c>
      <c r="BL163" s="18" t="s">
        <v>133</v>
      </c>
      <c r="BM163" s="229" t="s">
        <v>277</v>
      </c>
    </row>
    <row r="164" s="2" customFormat="1">
      <c r="A164" s="39"/>
      <c r="B164" s="40"/>
      <c r="C164" s="41"/>
      <c r="D164" s="231" t="s">
        <v>135</v>
      </c>
      <c r="E164" s="41"/>
      <c r="F164" s="232" t="s">
        <v>273</v>
      </c>
      <c r="G164" s="41"/>
      <c r="H164" s="41"/>
      <c r="I164" s="137"/>
      <c r="J164" s="41"/>
      <c r="K164" s="41"/>
      <c r="L164" s="45"/>
      <c r="M164" s="233"/>
      <c r="N164" s="234"/>
      <c r="O164" s="85"/>
      <c r="P164" s="85"/>
      <c r="Q164" s="85"/>
      <c r="R164" s="85"/>
      <c r="S164" s="85"/>
      <c r="T164" s="85"/>
      <c r="U164" s="86"/>
      <c r="V164" s="39"/>
      <c r="W164" s="39"/>
      <c r="X164" s="39"/>
      <c r="Y164" s="39"/>
      <c r="Z164" s="39"/>
      <c r="AA164" s="39"/>
      <c r="AB164" s="39"/>
      <c r="AC164" s="39"/>
      <c r="AD164" s="39"/>
      <c r="AE164" s="39"/>
      <c r="AT164" s="18" t="s">
        <v>135</v>
      </c>
      <c r="AU164" s="18" t="s">
        <v>79</v>
      </c>
    </row>
    <row r="165" s="2" customFormat="1" ht="33" customHeight="1">
      <c r="A165" s="39"/>
      <c r="B165" s="40"/>
      <c r="C165" s="218" t="s">
        <v>278</v>
      </c>
      <c r="D165" s="218" t="s">
        <v>128</v>
      </c>
      <c r="E165" s="219" t="s">
        <v>279</v>
      </c>
      <c r="F165" s="220" t="s">
        <v>280</v>
      </c>
      <c r="G165" s="221" t="s">
        <v>141</v>
      </c>
      <c r="H165" s="222">
        <v>9.6500000000000004</v>
      </c>
      <c r="I165" s="223"/>
      <c r="J165" s="224">
        <f>ROUND(I165*H165,2)</f>
        <v>0</v>
      </c>
      <c r="K165" s="220" t="s">
        <v>132</v>
      </c>
      <c r="L165" s="45"/>
      <c r="M165" s="225" t="s">
        <v>19</v>
      </c>
      <c r="N165" s="226" t="s">
        <v>40</v>
      </c>
      <c r="O165" s="85"/>
      <c r="P165" s="227">
        <f>O165*H165</f>
        <v>0</v>
      </c>
      <c r="Q165" s="227">
        <v>0</v>
      </c>
      <c r="R165" s="227">
        <f>Q165*H165</f>
        <v>0</v>
      </c>
      <c r="S165" s="227">
        <v>0.13100000000000001</v>
      </c>
      <c r="T165" s="227">
        <f>S165*H165</f>
        <v>1.2641500000000001</v>
      </c>
      <c r="U165" s="228" t="s">
        <v>19</v>
      </c>
      <c r="V165" s="39"/>
      <c r="W165" s="39"/>
      <c r="X165" s="39"/>
      <c r="Y165" s="39"/>
      <c r="Z165" s="39"/>
      <c r="AA165" s="39"/>
      <c r="AB165" s="39"/>
      <c r="AC165" s="39"/>
      <c r="AD165" s="39"/>
      <c r="AE165" s="39"/>
      <c r="AR165" s="229" t="s">
        <v>133</v>
      </c>
      <c r="AT165" s="229" t="s">
        <v>128</v>
      </c>
      <c r="AU165" s="229" t="s">
        <v>79</v>
      </c>
      <c r="AY165" s="18" t="s">
        <v>125</v>
      </c>
      <c r="BE165" s="230">
        <f>IF(N165="základní",J165,0)</f>
        <v>0</v>
      </c>
      <c r="BF165" s="230">
        <f>IF(N165="snížená",J165,0)</f>
        <v>0</v>
      </c>
      <c r="BG165" s="230">
        <f>IF(N165="zákl. přenesená",J165,0)</f>
        <v>0</v>
      </c>
      <c r="BH165" s="230">
        <f>IF(N165="sníž. přenesená",J165,0)</f>
        <v>0</v>
      </c>
      <c r="BI165" s="230">
        <f>IF(N165="nulová",J165,0)</f>
        <v>0</v>
      </c>
      <c r="BJ165" s="18" t="s">
        <v>77</v>
      </c>
      <c r="BK165" s="230">
        <f>ROUND(I165*H165,2)</f>
        <v>0</v>
      </c>
      <c r="BL165" s="18" t="s">
        <v>133</v>
      </c>
      <c r="BM165" s="229" t="s">
        <v>281</v>
      </c>
    </row>
    <row r="166" s="13" customFormat="1">
      <c r="A166" s="13"/>
      <c r="B166" s="235"/>
      <c r="C166" s="236"/>
      <c r="D166" s="231" t="s">
        <v>137</v>
      </c>
      <c r="E166" s="237" t="s">
        <v>19</v>
      </c>
      <c r="F166" s="238" t="s">
        <v>282</v>
      </c>
      <c r="G166" s="236"/>
      <c r="H166" s="239">
        <v>9.6500000000000004</v>
      </c>
      <c r="I166" s="240"/>
      <c r="J166" s="236"/>
      <c r="K166" s="236"/>
      <c r="L166" s="241"/>
      <c r="M166" s="242"/>
      <c r="N166" s="243"/>
      <c r="O166" s="243"/>
      <c r="P166" s="243"/>
      <c r="Q166" s="243"/>
      <c r="R166" s="243"/>
      <c r="S166" s="243"/>
      <c r="T166" s="243"/>
      <c r="U166" s="244"/>
      <c r="V166" s="13"/>
      <c r="W166" s="13"/>
      <c r="X166" s="13"/>
      <c r="Y166" s="13"/>
      <c r="Z166" s="13"/>
      <c r="AA166" s="13"/>
      <c r="AB166" s="13"/>
      <c r="AC166" s="13"/>
      <c r="AD166" s="13"/>
      <c r="AE166" s="13"/>
      <c r="AT166" s="245" t="s">
        <v>137</v>
      </c>
      <c r="AU166" s="245" t="s">
        <v>79</v>
      </c>
      <c r="AV166" s="13" t="s">
        <v>79</v>
      </c>
      <c r="AW166" s="13" t="s">
        <v>31</v>
      </c>
      <c r="AX166" s="13" t="s">
        <v>77</v>
      </c>
      <c r="AY166" s="245" t="s">
        <v>125</v>
      </c>
    </row>
    <row r="167" s="2" customFormat="1" ht="21.75" customHeight="1">
      <c r="A167" s="39"/>
      <c r="B167" s="40"/>
      <c r="C167" s="218" t="s">
        <v>283</v>
      </c>
      <c r="D167" s="218" t="s">
        <v>128</v>
      </c>
      <c r="E167" s="219" t="s">
        <v>284</v>
      </c>
      <c r="F167" s="220" t="s">
        <v>285</v>
      </c>
      <c r="G167" s="221" t="s">
        <v>131</v>
      </c>
      <c r="H167" s="222">
        <v>0.01</v>
      </c>
      <c r="I167" s="223"/>
      <c r="J167" s="224">
        <f>ROUND(I167*H167,2)</f>
        <v>0</v>
      </c>
      <c r="K167" s="220" t="s">
        <v>132</v>
      </c>
      <c r="L167" s="45"/>
      <c r="M167" s="225" t="s">
        <v>19</v>
      </c>
      <c r="N167" s="226" t="s">
        <v>40</v>
      </c>
      <c r="O167" s="85"/>
      <c r="P167" s="227">
        <f>O167*H167</f>
        <v>0</v>
      </c>
      <c r="Q167" s="227">
        <v>0</v>
      </c>
      <c r="R167" s="227">
        <f>Q167*H167</f>
        <v>0</v>
      </c>
      <c r="S167" s="227">
        <v>1.244</v>
      </c>
      <c r="T167" s="227">
        <f>S167*H167</f>
        <v>0.01244</v>
      </c>
      <c r="U167" s="228" t="s">
        <v>19</v>
      </c>
      <c r="V167" s="39"/>
      <c r="W167" s="39"/>
      <c r="X167" s="39"/>
      <c r="Y167" s="39"/>
      <c r="Z167" s="39"/>
      <c r="AA167" s="39"/>
      <c r="AB167" s="39"/>
      <c r="AC167" s="39"/>
      <c r="AD167" s="39"/>
      <c r="AE167" s="39"/>
      <c r="AR167" s="229" t="s">
        <v>133</v>
      </c>
      <c r="AT167" s="229" t="s">
        <v>128</v>
      </c>
      <c r="AU167" s="229" t="s">
        <v>79</v>
      </c>
      <c r="AY167" s="18" t="s">
        <v>125</v>
      </c>
      <c r="BE167" s="230">
        <f>IF(N167="základní",J167,0)</f>
        <v>0</v>
      </c>
      <c r="BF167" s="230">
        <f>IF(N167="snížená",J167,0)</f>
        <v>0</v>
      </c>
      <c r="BG167" s="230">
        <f>IF(N167="zákl. přenesená",J167,0)</f>
        <v>0</v>
      </c>
      <c r="BH167" s="230">
        <f>IF(N167="sníž. přenesená",J167,0)</f>
        <v>0</v>
      </c>
      <c r="BI167" s="230">
        <f>IF(N167="nulová",J167,0)</f>
        <v>0</v>
      </c>
      <c r="BJ167" s="18" t="s">
        <v>77</v>
      </c>
      <c r="BK167" s="230">
        <f>ROUND(I167*H167,2)</f>
        <v>0</v>
      </c>
      <c r="BL167" s="18" t="s">
        <v>133</v>
      </c>
      <c r="BM167" s="229" t="s">
        <v>286</v>
      </c>
    </row>
    <row r="168" s="13" customFormat="1">
      <c r="A168" s="13"/>
      <c r="B168" s="235"/>
      <c r="C168" s="236"/>
      <c r="D168" s="231" t="s">
        <v>137</v>
      </c>
      <c r="E168" s="237" t="s">
        <v>19</v>
      </c>
      <c r="F168" s="238" t="s">
        <v>287</v>
      </c>
      <c r="G168" s="236"/>
      <c r="H168" s="239">
        <v>0.01</v>
      </c>
      <c r="I168" s="240"/>
      <c r="J168" s="236"/>
      <c r="K168" s="236"/>
      <c r="L168" s="241"/>
      <c r="M168" s="242"/>
      <c r="N168" s="243"/>
      <c r="O168" s="243"/>
      <c r="P168" s="243"/>
      <c r="Q168" s="243"/>
      <c r="R168" s="243"/>
      <c r="S168" s="243"/>
      <c r="T168" s="243"/>
      <c r="U168" s="244"/>
      <c r="V168" s="13"/>
      <c r="W168" s="13"/>
      <c r="X168" s="13"/>
      <c r="Y168" s="13"/>
      <c r="Z168" s="13"/>
      <c r="AA168" s="13"/>
      <c r="AB168" s="13"/>
      <c r="AC168" s="13"/>
      <c r="AD168" s="13"/>
      <c r="AE168" s="13"/>
      <c r="AT168" s="245" t="s">
        <v>137</v>
      </c>
      <c r="AU168" s="245" t="s">
        <v>79</v>
      </c>
      <c r="AV168" s="13" t="s">
        <v>79</v>
      </c>
      <c r="AW168" s="13" t="s">
        <v>31</v>
      </c>
      <c r="AX168" s="13" t="s">
        <v>77</v>
      </c>
      <c r="AY168" s="245" t="s">
        <v>125</v>
      </c>
    </row>
    <row r="169" s="2" customFormat="1" ht="33" customHeight="1">
      <c r="A169" s="39"/>
      <c r="B169" s="40"/>
      <c r="C169" s="218" t="s">
        <v>288</v>
      </c>
      <c r="D169" s="218" t="s">
        <v>128</v>
      </c>
      <c r="E169" s="219" t="s">
        <v>289</v>
      </c>
      <c r="F169" s="220" t="s">
        <v>290</v>
      </c>
      <c r="G169" s="221" t="s">
        <v>141</v>
      </c>
      <c r="H169" s="222">
        <v>17.111999999999998</v>
      </c>
      <c r="I169" s="223"/>
      <c r="J169" s="224">
        <f>ROUND(I169*H169,2)</f>
        <v>0</v>
      </c>
      <c r="K169" s="220" t="s">
        <v>132</v>
      </c>
      <c r="L169" s="45"/>
      <c r="M169" s="225" t="s">
        <v>19</v>
      </c>
      <c r="N169" s="226" t="s">
        <v>40</v>
      </c>
      <c r="O169" s="85"/>
      <c r="P169" s="227">
        <f>O169*H169</f>
        <v>0</v>
      </c>
      <c r="Q169" s="227">
        <v>0</v>
      </c>
      <c r="R169" s="227">
        <f>Q169*H169</f>
        <v>0</v>
      </c>
      <c r="S169" s="227">
        <v>0.057000000000000002</v>
      </c>
      <c r="T169" s="227">
        <f>S169*H169</f>
        <v>0.97538399999999992</v>
      </c>
      <c r="U169" s="228" t="s">
        <v>19</v>
      </c>
      <c r="V169" s="39"/>
      <c r="W169" s="39"/>
      <c r="X169" s="39"/>
      <c r="Y169" s="39"/>
      <c r="Z169" s="39"/>
      <c r="AA169" s="39"/>
      <c r="AB169" s="39"/>
      <c r="AC169" s="39"/>
      <c r="AD169" s="39"/>
      <c r="AE169" s="39"/>
      <c r="AR169" s="229" t="s">
        <v>133</v>
      </c>
      <c r="AT169" s="229" t="s">
        <v>128</v>
      </c>
      <c r="AU169" s="229" t="s">
        <v>79</v>
      </c>
      <c r="AY169" s="18" t="s">
        <v>125</v>
      </c>
      <c r="BE169" s="230">
        <f>IF(N169="základní",J169,0)</f>
        <v>0</v>
      </c>
      <c r="BF169" s="230">
        <f>IF(N169="snížená",J169,0)</f>
        <v>0</v>
      </c>
      <c r="BG169" s="230">
        <f>IF(N169="zákl. přenesená",J169,0)</f>
        <v>0</v>
      </c>
      <c r="BH169" s="230">
        <f>IF(N169="sníž. přenesená",J169,0)</f>
        <v>0</v>
      </c>
      <c r="BI169" s="230">
        <f>IF(N169="nulová",J169,0)</f>
        <v>0</v>
      </c>
      <c r="BJ169" s="18" t="s">
        <v>77</v>
      </c>
      <c r="BK169" s="230">
        <f>ROUND(I169*H169,2)</f>
        <v>0</v>
      </c>
      <c r="BL169" s="18" t="s">
        <v>133</v>
      </c>
      <c r="BM169" s="229" t="s">
        <v>291</v>
      </c>
    </row>
    <row r="170" s="2" customFormat="1">
      <c r="A170" s="39"/>
      <c r="B170" s="40"/>
      <c r="C170" s="41"/>
      <c r="D170" s="231" t="s">
        <v>135</v>
      </c>
      <c r="E170" s="41"/>
      <c r="F170" s="232" t="s">
        <v>292</v>
      </c>
      <c r="G170" s="41"/>
      <c r="H170" s="41"/>
      <c r="I170" s="137"/>
      <c r="J170" s="41"/>
      <c r="K170" s="41"/>
      <c r="L170" s="45"/>
      <c r="M170" s="233"/>
      <c r="N170" s="234"/>
      <c r="O170" s="85"/>
      <c r="P170" s="85"/>
      <c r="Q170" s="85"/>
      <c r="R170" s="85"/>
      <c r="S170" s="85"/>
      <c r="T170" s="85"/>
      <c r="U170" s="86"/>
      <c r="V170" s="39"/>
      <c r="W170" s="39"/>
      <c r="X170" s="39"/>
      <c r="Y170" s="39"/>
      <c r="Z170" s="39"/>
      <c r="AA170" s="39"/>
      <c r="AB170" s="39"/>
      <c r="AC170" s="39"/>
      <c r="AD170" s="39"/>
      <c r="AE170" s="39"/>
      <c r="AT170" s="18" t="s">
        <v>135</v>
      </c>
      <c r="AU170" s="18" t="s">
        <v>79</v>
      </c>
    </row>
    <row r="171" s="13" customFormat="1">
      <c r="A171" s="13"/>
      <c r="B171" s="235"/>
      <c r="C171" s="236"/>
      <c r="D171" s="231" t="s">
        <v>137</v>
      </c>
      <c r="E171" s="237" t="s">
        <v>19</v>
      </c>
      <c r="F171" s="238" t="s">
        <v>293</v>
      </c>
      <c r="G171" s="236"/>
      <c r="H171" s="239">
        <v>17.111999999999998</v>
      </c>
      <c r="I171" s="240"/>
      <c r="J171" s="236"/>
      <c r="K171" s="236"/>
      <c r="L171" s="241"/>
      <c r="M171" s="242"/>
      <c r="N171" s="243"/>
      <c r="O171" s="243"/>
      <c r="P171" s="243"/>
      <c r="Q171" s="243"/>
      <c r="R171" s="243"/>
      <c r="S171" s="243"/>
      <c r="T171" s="243"/>
      <c r="U171" s="244"/>
      <c r="V171" s="13"/>
      <c r="W171" s="13"/>
      <c r="X171" s="13"/>
      <c r="Y171" s="13"/>
      <c r="Z171" s="13"/>
      <c r="AA171" s="13"/>
      <c r="AB171" s="13"/>
      <c r="AC171" s="13"/>
      <c r="AD171" s="13"/>
      <c r="AE171" s="13"/>
      <c r="AT171" s="245" t="s">
        <v>137</v>
      </c>
      <c r="AU171" s="245" t="s">
        <v>79</v>
      </c>
      <c r="AV171" s="13" t="s">
        <v>79</v>
      </c>
      <c r="AW171" s="13" t="s">
        <v>31</v>
      </c>
      <c r="AX171" s="13" t="s">
        <v>77</v>
      </c>
      <c r="AY171" s="245" t="s">
        <v>125</v>
      </c>
    </row>
    <row r="172" s="2" customFormat="1" ht="21.75" customHeight="1">
      <c r="A172" s="39"/>
      <c r="B172" s="40"/>
      <c r="C172" s="218" t="s">
        <v>294</v>
      </c>
      <c r="D172" s="218" t="s">
        <v>128</v>
      </c>
      <c r="E172" s="219" t="s">
        <v>295</v>
      </c>
      <c r="F172" s="220" t="s">
        <v>296</v>
      </c>
      <c r="G172" s="221" t="s">
        <v>213</v>
      </c>
      <c r="H172" s="222">
        <v>10</v>
      </c>
      <c r="I172" s="223"/>
      <c r="J172" s="224">
        <f>ROUND(I172*H172,2)</f>
        <v>0</v>
      </c>
      <c r="K172" s="220" t="s">
        <v>132</v>
      </c>
      <c r="L172" s="45"/>
      <c r="M172" s="225" t="s">
        <v>19</v>
      </c>
      <c r="N172" s="226" t="s">
        <v>40</v>
      </c>
      <c r="O172" s="85"/>
      <c r="P172" s="227">
        <f>O172*H172</f>
        <v>0</v>
      </c>
      <c r="Q172" s="227">
        <v>0</v>
      </c>
      <c r="R172" s="227">
        <f>Q172*H172</f>
        <v>0</v>
      </c>
      <c r="S172" s="227">
        <v>0</v>
      </c>
      <c r="T172" s="227">
        <f>S172*H172</f>
        <v>0</v>
      </c>
      <c r="U172" s="228" t="s">
        <v>19</v>
      </c>
      <c r="V172" s="39"/>
      <c r="W172" s="39"/>
      <c r="X172" s="39"/>
      <c r="Y172" s="39"/>
      <c r="Z172" s="39"/>
      <c r="AA172" s="39"/>
      <c r="AB172" s="39"/>
      <c r="AC172" s="39"/>
      <c r="AD172" s="39"/>
      <c r="AE172" s="39"/>
      <c r="AR172" s="229" t="s">
        <v>133</v>
      </c>
      <c r="AT172" s="229" t="s">
        <v>128</v>
      </c>
      <c r="AU172" s="229" t="s">
        <v>79</v>
      </c>
      <c r="AY172" s="18" t="s">
        <v>125</v>
      </c>
      <c r="BE172" s="230">
        <f>IF(N172="základní",J172,0)</f>
        <v>0</v>
      </c>
      <c r="BF172" s="230">
        <f>IF(N172="snížená",J172,0)</f>
        <v>0</v>
      </c>
      <c r="BG172" s="230">
        <f>IF(N172="zákl. přenesená",J172,0)</f>
        <v>0</v>
      </c>
      <c r="BH172" s="230">
        <f>IF(N172="sníž. přenesená",J172,0)</f>
        <v>0</v>
      </c>
      <c r="BI172" s="230">
        <f>IF(N172="nulová",J172,0)</f>
        <v>0</v>
      </c>
      <c r="BJ172" s="18" t="s">
        <v>77</v>
      </c>
      <c r="BK172" s="230">
        <f>ROUND(I172*H172,2)</f>
        <v>0</v>
      </c>
      <c r="BL172" s="18" t="s">
        <v>133</v>
      </c>
      <c r="BM172" s="229" t="s">
        <v>297</v>
      </c>
    </row>
    <row r="173" s="2" customFormat="1" ht="33" customHeight="1">
      <c r="A173" s="39"/>
      <c r="B173" s="40"/>
      <c r="C173" s="218" t="s">
        <v>298</v>
      </c>
      <c r="D173" s="218" t="s">
        <v>128</v>
      </c>
      <c r="E173" s="219" t="s">
        <v>299</v>
      </c>
      <c r="F173" s="220" t="s">
        <v>300</v>
      </c>
      <c r="G173" s="221" t="s">
        <v>141</v>
      </c>
      <c r="H173" s="222">
        <v>4.0999999999999996</v>
      </c>
      <c r="I173" s="223"/>
      <c r="J173" s="224">
        <f>ROUND(I173*H173,2)</f>
        <v>0</v>
      </c>
      <c r="K173" s="220" t="s">
        <v>132</v>
      </c>
      <c r="L173" s="45"/>
      <c r="M173" s="225" t="s">
        <v>19</v>
      </c>
      <c r="N173" s="226" t="s">
        <v>40</v>
      </c>
      <c r="O173" s="85"/>
      <c r="P173" s="227">
        <f>O173*H173</f>
        <v>0</v>
      </c>
      <c r="Q173" s="227">
        <v>0</v>
      </c>
      <c r="R173" s="227">
        <f>Q173*H173</f>
        <v>0</v>
      </c>
      <c r="S173" s="227">
        <v>0.075999999999999998</v>
      </c>
      <c r="T173" s="227">
        <f>S173*H173</f>
        <v>0.31159999999999999</v>
      </c>
      <c r="U173" s="228" t="s">
        <v>19</v>
      </c>
      <c r="V173" s="39"/>
      <c r="W173" s="39"/>
      <c r="X173" s="39"/>
      <c r="Y173" s="39"/>
      <c r="Z173" s="39"/>
      <c r="AA173" s="39"/>
      <c r="AB173" s="39"/>
      <c r="AC173" s="39"/>
      <c r="AD173" s="39"/>
      <c r="AE173" s="39"/>
      <c r="AR173" s="229" t="s">
        <v>133</v>
      </c>
      <c r="AT173" s="229" t="s">
        <v>128</v>
      </c>
      <c r="AU173" s="229" t="s">
        <v>79</v>
      </c>
      <c r="AY173" s="18" t="s">
        <v>125</v>
      </c>
      <c r="BE173" s="230">
        <f>IF(N173="základní",J173,0)</f>
        <v>0</v>
      </c>
      <c r="BF173" s="230">
        <f>IF(N173="snížená",J173,0)</f>
        <v>0</v>
      </c>
      <c r="BG173" s="230">
        <f>IF(N173="zákl. přenesená",J173,0)</f>
        <v>0</v>
      </c>
      <c r="BH173" s="230">
        <f>IF(N173="sníž. přenesená",J173,0)</f>
        <v>0</v>
      </c>
      <c r="BI173" s="230">
        <f>IF(N173="nulová",J173,0)</f>
        <v>0</v>
      </c>
      <c r="BJ173" s="18" t="s">
        <v>77</v>
      </c>
      <c r="BK173" s="230">
        <f>ROUND(I173*H173,2)</f>
        <v>0</v>
      </c>
      <c r="BL173" s="18" t="s">
        <v>133</v>
      </c>
      <c r="BM173" s="229" t="s">
        <v>301</v>
      </c>
    </row>
    <row r="174" s="2" customFormat="1">
      <c r="A174" s="39"/>
      <c r="B174" s="40"/>
      <c r="C174" s="41"/>
      <c r="D174" s="231" t="s">
        <v>135</v>
      </c>
      <c r="E174" s="41"/>
      <c r="F174" s="232" t="s">
        <v>302</v>
      </c>
      <c r="G174" s="41"/>
      <c r="H174" s="41"/>
      <c r="I174" s="137"/>
      <c r="J174" s="41"/>
      <c r="K174" s="41"/>
      <c r="L174" s="45"/>
      <c r="M174" s="233"/>
      <c r="N174" s="234"/>
      <c r="O174" s="85"/>
      <c r="P174" s="85"/>
      <c r="Q174" s="85"/>
      <c r="R174" s="85"/>
      <c r="S174" s="85"/>
      <c r="T174" s="85"/>
      <c r="U174" s="86"/>
      <c r="V174" s="39"/>
      <c r="W174" s="39"/>
      <c r="X174" s="39"/>
      <c r="Y174" s="39"/>
      <c r="Z174" s="39"/>
      <c r="AA174" s="39"/>
      <c r="AB174" s="39"/>
      <c r="AC174" s="39"/>
      <c r="AD174" s="39"/>
      <c r="AE174" s="39"/>
      <c r="AT174" s="18" t="s">
        <v>135</v>
      </c>
      <c r="AU174" s="18" t="s">
        <v>79</v>
      </c>
    </row>
    <row r="175" s="13" customFormat="1">
      <c r="A175" s="13"/>
      <c r="B175" s="235"/>
      <c r="C175" s="236"/>
      <c r="D175" s="231" t="s">
        <v>137</v>
      </c>
      <c r="E175" s="237" t="s">
        <v>19</v>
      </c>
      <c r="F175" s="238" t="s">
        <v>303</v>
      </c>
      <c r="G175" s="236"/>
      <c r="H175" s="239">
        <v>4.0999999999999996</v>
      </c>
      <c r="I175" s="240"/>
      <c r="J175" s="236"/>
      <c r="K175" s="236"/>
      <c r="L175" s="241"/>
      <c r="M175" s="242"/>
      <c r="N175" s="243"/>
      <c r="O175" s="243"/>
      <c r="P175" s="243"/>
      <c r="Q175" s="243"/>
      <c r="R175" s="243"/>
      <c r="S175" s="243"/>
      <c r="T175" s="243"/>
      <c r="U175" s="244"/>
      <c r="V175" s="13"/>
      <c r="W175" s="13"/>
      <c r="X175" s="13"/>
      <c r="Y175" s="13"/>
      <c r="Z175" s="13"/>
      <c r="AA175" s="13"/>
      <c r="AB175" s="13"/>
      <c r="AC175" s="13"/>
      <c r="AD175" s="13"/>
      <c r="AE175" s="13"/>
      <c r="AT175" s="245" t="s">
        <v>137</v>
      </c>
      <c r="AU175" s="245" t="s">
        <v>79</v>
      </c>
      <c r="AV175" s="13" t="s">
        <v>79</v>
      </c>
      <c r="AW175" s="13" t="s">
        <v>31</v>
      </c>
      <c r="AX175" s="13" t="s">
        <v>77</v>
      </c>
      <c r="AY175" s="245" t="s">
        <v>125</v>
      </c>
    </row>
    <row r="176" s="2" customFormat="1" ht="21.75" customHeight="1">
      <c r="A176" s="39"/>
      <c r="B176" s="40"/>
      <c r="C176" s="218" t="s">
        <v>304</v>
      </c>
      <c r="D176" s="218" t="s">
        <v>128</v>
      </c>
      <c r="E176" s="219" t="s">
        <v>305</v>
      </c>
      <c r="F176" s="220" t="s">
        <v>306</v>
      </c>
      <c r="G176" s="221" t="s">
        <v>237</v>
      </c>
      <c r="H176" s="222">
        <v>6.7999999999999998</v>
      </c>
      <c r="I176" s="223"/>
      <c r="J176" s="224">
        <f>ROUND(I176*H176,2)</f>
        <v>0</v>
      </c>
      <c r="K176" s="220" t="s">
        <v>132</v>
      </c>
      <c r="L176" s="45"/>
      <c r="M176" s="225" t="s">
        <v>19</v>
      </c>
      <c r="N176" s="226" t="s">
        <v>40</v>
      </c>
      <c r="O176" s="85"/>
      <c r="P176" s="227">
        <f>O176*H176</f>
        <v>0</v>
      </c>
      <c r="Q176" s="227">
        <v>0</v>
      </c>
      <c r="R176" s="227">
        <f>Q176*H176</f>
        <v>0</v>
      </c>
      <c r="S176" s="227">
        <v>0.0022000000000000001</v>
      </c>
      <c r="T176" s="227">
        <f>S176*H176</f>
        <v>0.014960000000000001</v>
      </c>
      <c r="U176" s="228" t="s">
        <v>19</v>
      </c>
      <c r="V176" s="39"/>
      <c r="W176" s="39"/>
      <c r="X176" s="39"/>
      <c r="Y176" s="39"/>
      <c r="Z176" s="39"/>
      <c r="AA176" s="39"/>
      <c r="AB176" s="39"/>
      <c r="AC176" s="39"/>
      <c r="AD176" s="39"/>
      <c r="AE176" s="39"/>
      <c r="AR176" s="229" t="s">
        <v>133</v>
      </c>
      <c r="AT176" s="229" t="s">
        <v>128</v>
      </c>
      <c r="AU176" s="229" t="s">
        <v>79</v>
      </c>
      <c r="AY176" s="18" t="s">
        <v>125</v>
      </c>
      <c r="BE176" s="230">
        <f>IF(N176="základní",J176,0)</f>
        <v>0</v>
      </c>
      <c r="BF176" s="230">
        <f>IF(N176="snížená",J176,0)</f>
        <v>0</v>
      </c>
      <c r="BG176" s="230">
        <f>IF(N176="zákl. přenesená",J176,0)</f>
        <v>0</v>
      </c>
      <c r="BH176" s="230">
        <f>IF(N176="sníž. přenesená",J176,0)</f>
        <v>0</v>
      </c>
      <c r="BI176" s="230">
        <f>IF(N176="nulová",J176,0)</f>
        <v>0</v>
      </c>
      <c r="BJ176" s="18" t="s">
        <v>77</v>
      </c>
      <c r="BK176" s="230">
        <f>ROUND(I176*H176,2)</f>
        <v>0</v>
      </c>
      <c r="BL176" s="18" t="s">
        <v>133</v>
      </c>
      <c r="BM176" s="229" t="s">
        <v>307</v>
      </c>
    </row>
    <row r="177" s="2" customFormat="1">
      <c r="A177" s="39"/>
      <c r="B177" s="40"/>
      <c r="C177" s="41"/>
      <c r="D177" s="231" t="s">
        <v>135</v>
      </c>
      <c r="E177" s="41"/>
      <c r="F177" s="232" t="s">
        <v>308</v>
      </c>
      <c r="G177" s="41"/>
      <c r="H177" s="41"/>
      <c r="I177" s="137"/>
      <c r="J177" s="41"/>
      <c r="K177" s="41"/>
      <c r="L177" s="45"/>
      <c r="M177" s="233"/>
      <c r="N177" s="234"/>
      <c r="O177" s="85"/>
      <c r="P177" s="85"/>
      <c r="Q177" s="85"/>
      <c r="R177" s="85"/>
      <c r="S177" s="85"/>
      <c r="T177" s="85"/>
      <c r="U177" s="86"/>
      <c r="V177" s="39"/>
      <c r="W177" s="39"/>
      <c r="X177" s="39"/>
      <c r="Y177" s="39"/>
      <c r="Z177" s="39"/>
      <c r="AA177" s="39"/>
      <c r="AB177" s="39"/>
      <c r="AC177" s="39"/>
      <c r="AD177" s="39"/>
      <c r="AE177" s="39"/>
      <c r="AT177" s="18" t="s">
        <v>135</v>
      </c>
      <c r="AU177" s="18" t="s">
        <v>79</v>
      </c>
    </row>
    <row r="178" s="2" customFormat="1" ht="44.25" customHeight="1">
      <c r="A178" s="39"/>
      <c r="B178" s="40"/>
      <c r="C178" s="218" t="s">
        <v>309</v>
      </c>
      <c r="D178" s="218" t="s">
        <v>128</v>
      </c>
      <c r="E178" s="219" t="s">
        <v>310</v>
      </c>
      <c r="F178" s="220" t="s">
        <v>311</v>
      </c>
      <c r="G178" s="221" t="s">
        <v>141</v>
      </c>
      <c r="H178" s="222">
        <v>2.1000000000000001</v>
      </c>
      <c r="I178" s="223"/>
      <c r="J178" s="224">
        <f>ROUND(I178*H178,2)</f>
        <v>0</v>
      </c>
      <c r="K178" s="220" t="s">
        <v>132</v>
      </c>
      <c r="L178" s="45"/>
      <c r="M178" s="225" t="s">
        <v>19</v>
      </c>
      <c r="N178" s="226" t="s">
        <v>40</v>
      </c>
      <c r="O178" s="85"/>
      <c r="P178" s="227">
        <f>O178*H178</f>
        <v>0</v>
      </c>
      <c r="Q178" s="227">
        <v>0</v>
      </c>
      <c r="R178" s="227">
        <f>Q178*H178</f>
        <v>0</v>
      </c>
      <c r="S178" s="227">
        <v>0.27000000000000002</v>
      </c>
      <c r="T178" s="227">
        <f>S178*H178</f>
        <v>0.56700000000000006</v>
      </c>
      <c r="U178" s="228" t="s">
        <v>19</v>
      </c>
      <c r="V178" s="39"/>
      <c r="W178" s="39"/>
      <c r="X178" s="39"/>
      <c r="Y178" s="39"/>
      <c r="Z178" s="39"/>
      <c r="AA178" s="39"/>
      <c r="AB178" s="39"/>
      <c r="AC178" s="39"/>
      <c r="AD178" s="39"/>
      <c r="AE178" s="39"/>
      <c r="AR178" s="229" t="s">
        <v>133</v>
      </c>
      <c r="AT178" s="229" t="s">
        <v>128</v>
      </c>
      <c r="AU178" s="229" t="s">
        <v>79</v>
      </c>
      <c r="AY178" s="18" t="s">
        <v>125</v>
      </c>
      <c r="BE178" s="230">
        <f>IF(N178="základní",J178,0)</f>
        <v>0</v>
      </c>
      <c r="BF178" s="230">
        <f>IF(N178="snížená",J178,0)</f>
        <v>0</v>
      </c>
      <c r="BG178" s="230">
        <f>IF(N178="zákl. přenesená",J178,0)</f>
        <v>0</v>
      </c>
      <c r="BH178" s="230">
        <f>IF(N178="sníž. přenesená",J178,0)</f>
        <v>0</v>
      </c>
      <c r="BI178" s="230">
        <f>IF(N178="nulová",J178,0)</f>
        <v>0</v>
      </c>
      <c r="BJ178" s="18" t="s">
        <v>77</v>
      </c>
      <c r="BK178" s="230">
        <f>ROUND(I178*H178,2)</f>
        <v>0</v>
      </c>
      <c r="BL178" s="18" t="s">
        <v>133</v>
      </c>
      <c r="BM178" s="229" t="s">
        <v>312</v>
      </c>
    </row>
    <row r="179" s="13" customFormat="1">
      <c r="A179" s="13"/>
      <c r="B179" s="235"/>
      <c r="C179" s="236"/>
      <c r="D179" s="231" t="s">
        <v>137</v>
      </c>
      <c r="E179" s="237" t="s">
        <v>19</v>
      </c>
      <c r="F179" s="238" t="s">
        <v>313</v>
      </c>
      <c r="G179" s="236"/>
      <c r="H179" s="239">
        <v>2.1000000000000001</v>
      </c>
      <c r="I179" s="240"/>
      <c r="J179" s="236"/>
      <c r="K179" s="236"/>
      <c r="L179" s="241"/>
      <c r="M179" s="242"/>
      <c r="N179" s="243"/>
      <c r="O179" s="243"/>
      <c r="P179" s="243"/>
      <c r="Q179" s="243"/>
      <c r="R179" s="243"/>
      <c r="S179" s="243"/>
      <c r="T179" s="243"/>
      <c r="U179" s="244"/>
      <c r="V179" s="13"/>
      <c r="W179" s="13"/>
      <c r="X179" s="13"/>
      <c r="Y179" s="13"/>
      <c r="Z179" s="13"/>
      <c r="AA179" s="13"/>
      <c r="AB179" s="13"/>
      <c r="AC179" s="13"/>
      <c r="AD179" s="13"/>
      <c r="AE179" s="13"/>
      <c r="AT179" s="245" t="s">
        <v>137</v>
      </c>
      <c r="AU179" s="245" t="s">
        <v>79</v>
      </c>
      <c r="AV179" s="13" t="s">
        <v>79</v>
      </c>
      <c r="AW179" s="13" t="s">
        <v>31</v>
      </c>
      <c r="AX179" s="13" t="s">
        <v>77</v>
      </c>
      <c r="AY179" s="245" t="s">
        <v>125</v>
      </c>
    </row>
    <row r="180" s="2" customFormat="1" ht="21.75" customHeight="1">
      <c r="A180" s="39"/>
      <c r="B180" s="40"/>
      <c r="C180" s="218" t="s">
        <v>314</v>
      </c>
      <c r="D180" s="218" t="s">
        <v>128</v>
      </c>
      <c r="E180" s="219" t="s">
        <v>315</v>
      </c>
      <c r="F180" s="220" t="s">
        <v>316</v>
      </c>
      <c r="G180" s="221" t="s">
        <v>237</v>
      </c>
      <c r="H180" s="222">
        <v>8</v>
      </c>
      <c r="I180" s="223"/>
      <c r="J180" s="224">
        <f>ROUND(I180*H180,2)</f>
        <v>0</v>
      </c>
      <c r="K180" s="220" t="s">
        <v>132</v>
      </c>
      <c r="L180" s="45"/>
      <c r="M180" s="225" t="s">
        <v>19</v>
      </c>
      <c r="N180" s="226" t="s">
        <v>40</v>
      </c>
      <c r="O180" s="85"/>
      <c r="P180" s="227">
        <f>O180*H180</f>
        <v>0</v>
      </c>
      <c r="Q180" s="227">
        <v>0</v>
      </c>
      <c r="R180" s="227">
        <f>Q180*H180</f>
        <v>0</v>
      </c>
      <c r="S180" s="227">
        <v>0.0050000000000000001</v>
      </c>
      <c r="T180" s="227">
        <f>S180*H180</f>
        <v>0.040000000000000001</v>
      </c>
      <c r="U180" s="228" t="s">
        <v>19</v>
      </c>
      <c r="V180" s="39"/>
      <c r="W180" s="39"/>
      <c r="X180" s="39"/>
      <c r="Y180" s="39"/>
      <c r="Z180" s="39"/>
      <c r="AA180" s="39"/>
      <c r="AB180" s="39"/>
      <c r="AC180" s="39"/>
      <c r="AD180" s="39"/>
      <c r="AE180" s="39"/>
      <c r="AR180" s="229" t="s">
        <v>133</v>
      </c>
      <c r="AT180" s="229" t="s">
        <v>128</v>
      </c>
      <c r="AU180" s="229" t="s">
        <v>79</v>
      </c>
      <c r="AY180" s="18" t="s">
        <v>125</v>
      </c>
      <c r="BE180" s="230">
        <f>IF(N180="základní",J180,0)</f>
        <v>0</v>
      </c>
      <c r="BF180" s="230">
        <f>IF(N180="snížená",J180,0)</f>
        <v>0</v>
      </c>
      <c r="BG180" s="230">
        <f>IF(N180="zákl. přenesená",J180,0)</f>
        <v>0</v>
      </c>
      <c r="BH180" s="230">
        <f>IF(N180="sníž. přenesená",J180,0)</f>
        <v>0</v>
      </c>
      <c r="BI180" s="230">
        <f>IF(N180="nulová",J180,0)</f>
        <v>0</v>
      </c>
      <c r="BJ180" s="18" t="s">
        <v>77</v>
      </c>
      <c r="BK180" s="230">
        <f>ROUND(I180*H180,2)</f>
        <v>0</v>
      </c>
      <c r="BL180" s="18" t="s">
        <v>133</v>
      </c>
      <c r="BM180" s="229" t="s">
        <v>317</v>
      </c>
    </row>
    <row r="181" s="13" customFormat="1">
      <c r="A181" s="13"/>
      <c r="B181" s="235"/>
      <c r="C181" s="236"/>
      <c r="D181" s="231" t="s">
        <v>137</v>
      </c>
      <c r="E181" s="237" t="s">
        <v>19</v>
      </c>
      <c r="F181" s="238" t="s">
        <v>318</v>
      </c>
      <c r="G181" s="236"/>
      <c r="H181" s="239">
        <v>8</v>
      </c>
      <c r="I181" s="240"/>
      <c r="J181" s="236"/>
      <c r="K181" s="236"/>
      <c r="L181" s="241"/>
      <c r="M181" s="242"/>
      <c r="N181" s="243"/>
      <c r="O181" s="243"/>
      <c r="P181" s="243"/>
      <c r="Q181" s="243"/>
      <c r="R181" s="243"/>
      <c r="S181" s="243"/>
      <c r="T181" s="243"/>
      <c r="U181" s="244"/>
      <c r="V181" s="13"/>
      <c r="W181" s="13"/>
      <c r="X181" s="13"/>
      <c r="Y181" s="13"/>
      <c r="Z181" s="13"/>
      <c r="AA181" s="13"/>
      <c r="AB181" s="13"/>
      <c r="AC181" s="13"/>
      <c r="AD181" s="13"/>
      <c r="AE181" s="13"/>
      <c r="AT181" s="245" t="s">
        <v>137</v>
      </c>
      <c r="AU181" s="245" t="s">
        <v>79</v>
      </c>
      <c r="AV181" s="13" t="s">
        <v>79</v>
      </c>
      <c r="AW181" s="13" t="s">
        <v>31</v>
      </c>
      <c r="AX181" s="13" t="s">
        <v>77</v>
      </c>
      <c r="AY181" s="245" t="s">
        <v>125</v>
      </c>
    </row>
    <row r="182" s="2" customFormat="1" ht="33" customHeight="1">
      <c r="A182" s="39"/>
      <c r="B182" s="40"/>
      <c r="C182" s="218" t="s">
        <v>319</v>
      </c>
      <c r="D182" s="218" t="s">
        <v>128</v>
      </c>
      <c r="E182" s="219" t="s">
        <v>320</v>
      </c>
      <c r="F182" s="220" t="s">
        <v>321</v>
      </c>
      <c r="G182" s="221" t="s">
        <v>237</v>
      </c>
      <c r="H182" s="222">
        <v>12.699999999999999</v>
      </c>
      <c r="I182" s="223"/>
      <c r="J182" s="224">
        <f>ROUND(I182*H182,2)</f>
        <v>0</v>
      </c>
      <c r="K182" s="220" t="s">
        <v>132</v>
      </c>
      <c r="L182" s="45"/>
      <c r="M182" s="225" t="s">
        <v>19</v>
      </c>
      <c r="N182" s="226" t="s">
        <v>40</v>
      </c>
      <c r="O182" s="85"/>
      <c r="P182" s="227">
        <f>O182*H182</f>
        <v>0</v>
      </c>
      <c r="Q182" s="227">
        <v>0</v>
      </c>
      <c r="R182" s="227">
        <f>Q182*H182</f>
        <v>0</v>
      </c>
      <c r="S182" s="227">
        <v>0.0089999999999999993</v>
      </c>
      <c r="T182" s="227">
        <f>S182*H182</f>
        <v>0.11429999999999999</v>
      </c>
      <c r="U182" s="228" t="s">
        <v>19</v>
      </c>
      <c r="V182" s="39"/>
      <c r="W182" s="39"/>
      <c r="X182" s="39"/>
      <c r="Y182" s="39"/>
      <c r="Z182" s="39"/>
      <c r="AA182" s="39"/>
      <c r="AB182" s="39"/>
      <c r="AC182" s="39"/>
      <c r="AD182" s="39"/>
      <c r="AE182" s="39"/>
      <c r="AR182" s="229" t="s">
        <v>133</v>
      </c>
      <c r="AT182" s="229" t="s">
        <v>128</v>
      </c>
      <c r="AU182" s="229" t="s">
        <v>79</v>
      </c>
      <c r="AY182" s="18" t="s">
        <v>125</v>
      </c>
      <c r="BE182" s="230">
        <f>IF(N182="základní",J182,0)</f>
        <v>0</v>
      </c>
      <c r="BF182" s="230">
        <f>IF(N182="snížená",J182,0)</f>
        <v>0</v>
      </c>
      <c r="BG182" s="230">
        <f>IF(N182="zákl. přenesená",J182,0)</f>
        <v>0</v>
      </c>
      <c r="BH182" s="230">
        <f>IF(N182="sníž. přenesená",J182,0)</f>
        <v>0</v>
      </c>
      <c r="BI182" s="230">
        <f>IF(N182="nulová",J182,0)</f>
        <v>0</v>
      </c>
      <c r="BJ182" s="18" t="s">
        <v>77</v>
      </c>
      <c r="BK182" s="230">
        <f>ROUND(I182*H182,2)</f>
        <v>0</v>
      </c>
      <c r="BL182" s="18" t="s">
        <v>133</v>
      </c>
      <c r="BM182" s="229" t="s">
        <v>322</v>
      </c>
    </row>
    <row r="183" s="13" customFormat="1">
      <c r="A183" s="13"/>
      <c r="B183" s="235"/>
      <c r="C183" s="236"/>
      <c r="D183" s="231" t="s">
        <v>137</v>
      </c>
      <c r="E183" s="237" t="s">
        <v>19</v>
      </c>
      <c r="F183" s="238" t="s">
        <v>323</v>
      </c>
      <c r="G183" s="236"/>
      <c r="H183" s="239">
        <v>12.699999999999999</v>
      </c>
      <c r="I183" s="240"/>
      <c r="J183" s="236"/>
      <c r="K183" s="236"/>
      <c r="L183" s="241"/>
      <c r="M183" s="242"/>
      <c r="N183" s="243"/>
      <c r="O183" s="243"/>
      <c r="P183" s="243"/>
      <c r="Q183" s="243"/>
      <c r="R183" s="243"/>
      <c r="S183" s="243"/>
      <c r="T183" s="243"/>
      <c r="U183" s="244"/>
      <c r="V183" s="13"/>
      <c r="W183" s="13"/>
      <c r="X183" s="13"/>
      <c r="Y183" s="13"/>
      <c r="Z183" s="13"/>
      <c r="AA183" s="13"/>
      <c r="AB183" s="13"/>
      <c r="AC183" s="13"/>
      <c r="AD183" s="13"/>
      <c r="AE183" s="13"/>
      <c r="AT183" s="245" t="s">
        <v>137</v>
      </c>
      <c r="AU183" s="245" t="s">
        <v>79</v>
      </c>
      <c r="AV183" s="13" t="s">
        <v>79</v>
      </c>
      <c r="AW183" s="13" t="s">
        <v>31</v>
      </c>
      <c r="AX183" s="13" t="s">
        <v>77</v>
      </c>
      <c r="AY183" s="245" t="s">
        <v>125</v>
      </c>
    </row>
    <row r="184" s="2" customFormat="1" ht="44.25" customHeight="1">
      <c r="A184" s="39"/>
      <c r="B184" s="40"/>
      <c r="C184" s="218" t="s">
        <v>324</v>
      </c>
      <c r="D184" s="218" t="s">
        <v>128</v>
      </c>
      <c r="E184" s="219" t="s">
        <v>325</v>
      </c>
      <c r="F184" s="220" t="s">
        <v>326</v>
      </c>
      <c r="G184" s="221" t="s">
        <v>237</v>
      </c>
      <c r="H184" s="222">
        <v>1.3500000000000001</v>
      </c>
      <c r="I184" s="223"/>
      <c r="J184" s="224">
        <f>ROUND(I184*H184,2)</f>
        <v>0</v>
      </c>
      <c r="K184" s="220" t="s">
        <v>132</v>
      </c>
      <c r="L184" s="45"/>
      <c r="M184" s="225" t="s">
        <v>19</v>
      </c>
      <c r="N184" s="226" t="s">
        <v>40</v>
      </c>
      <c r="O184" s="85"/>
      <c r="P184" s="227">
        <f>O184*H184</f>
        <v>0</v>
      </c>
      <c r="Q184" s="227">
        <v>0</v>
      </c>
      <c r="R184" s="227">
        <f>Q184*H184</f>
        <v>0</v>
      </c>
      <c r="S184" s="227">
        <v>0.042000000000000003</v>
      </c>
      <c r="T184" s="227">
        <f>S184*H184</f>
        <v>0.056700000000000007</v>
      </c>
      <c r="U184" s="228" t="s">
        <v>19</v>
      </c>
      <c r="V184" s="39"/>
      <c r="W184" s="39"/>
      <c r="X184" s="39"/>
      <c r="Y184" s="39"/>
      <c r="Z184" s="39"/>
      <c r="AA184" s="39"/>
      <c r="AB184" s="39"/>
      <c r="AC184" s="39"/>
      <c r="AD184" s="39"/>
      <c r="AE184" s="39"/>
      <c r="AR184" s="229" t="s">
        <v>133</v>
      </c>
      <c r="AT184" s="229" t="s">
        <v>128</v>
      </c>
      <c r="AU184" s="229" t="s">
        <v>79</v>
      </c>
      <c r="AY184" s="18" t="s">
        <v>125</v>
      </c>
      <c r="BE184" s="230">
        <f>IF(N184="základní",J184,0)</f>
        <v>0</v>
      </c>
      <c r="BF184" s="230">
        <f>IF(N184="snížená",J184,0)</f>
        <v>0</v>
      </c>
      <c r="BG184" s="230">
        <f>IF(N184="zákl. přenesená",J184,0)</f>
        <v>0</v>
      </c>
      <c r="BH184" s="230">
        <f>IF(N184="sníž. přenesená",J184,0)</f>
        <v>0</v>
      </c>
      <c r="BI184" s="230">
        <f>IF(N184="nulová",J184,0)</f>
        <v>0</v>
      </c>
      <c r="BJ184" s="18" t="s">
        <v>77</v>
      </c>
      <c r="BK184" s="230">
        <f>ROUND(I184*H184,2)</f>
        <v>0</v>
      </c>
      <c r="BL184" s="18" t="s">
        <v>133</v>
      </c>
      <c r="BM184" s="229" t="s">
        <v>327</v>
      </c>
    </row>
    <row r="185" s="2" customFormat="1" ht="21.75" customHeight="1">
      <c r="A185" s="39"/>
      <c r="B185" s="40"/>
      <c r="C185" s="218" t="s">
        <v>328</v>
      </c>
      <c r="D185" s="218" t="s">
        <v>128</v>
      </c>
      <c r="E185" s="219" t="s">
        <v>329</v>
      </c>
      <c r="F185" s="220" t="s">
        <v>330</v>
      </c>
      <c r="G185" s="221" t="s">
        <v>237</v>
      </c>
      <c r="H185" s="222">
        <v>3.2000000000000002</v>
      </c>
      <c r="I185" s="223"/>
      <c r="J185" s="224">
        <f>ROUND(I185*H185,2)</f>
        <v>0</v>
      </c>
      <c r="K185" s="220" t="s">
        <v>132</v>
      </c>
      <c r="L185" s="45"/>
      <c r="M185" s="225" t="s">
        <v>19</v>
      </c>
      <c r="N185" s="226" t="s">
        <v>40</v>
      </c>
      <c r="O185" s="85"/>
      <c r="P185" s="227">
        <f>O185*H185</f>
        <v>0</v>
      </c>
      <c r="Q185" s="227">
        <v>0</v>
      </c>
      <c r="R185" s="227">
        <f>Q185*H185</f>
        <v>0</v>
      </c>
      <c r="S185" s="227">
        <v>0.010999999999999999</v>
      </c>
      <c r="T185" s="227">
        <f>S185*H185</f>
        <v>0.035200000000000002</v>
      </c>
      <c r="U185" s="228" t="s">
        <v>19</v>
      </c>
      <c r="V185" s="39"/>
      <c r="W185" s="39"/>
      <c r="X185" s="39"/>
      <c r="Y185" s="39"/>
      <c r="Z185" s="39"/>
      <c r="AA185" s="39"/>
      <c r="AB185" s="39"/>
      <c r="AC185" s="39"/>
      <c r="AD185" s="39"/>
      <c r="AE185" s="39"/>
      <c r="AR185" s="229" t="s">
        <v>133</v>
      </c>
      <c r="AT185" s="229" t="s">
        <v>128</v>
      </c>
      <c r="AU185" s="229" t="s">
        <v>79</v>
      </c>
      <c r="AY185" s="18" t="s">
        <v>125</v>
      </c>
      <c r="BE185" s="230">
        <f>IF(N185="základní",J185,0)</f>
        <v>0</v>
      </c>
      <c r="BF185" s="230">
        <f>IF(N185="snížená",J185,0)</f>
        <v>0</v>
      </c>
      <c r="BG185" s="230">
        <f>IF(N185="zákl. přenesená",J185,0)</f>
        <v>0</v>
      </c>
      <c r="BH185" s="230">
        <f>IF(N185="sníž. přenesená",J185,0)</f>
        <v>0</v>
      </c>
      <c r="BI185" s="230">
        <f>IF(N185="nulová",J185,0)</f>
        <v>0</v>
      </c>
      <c r="BJ185" s="18" t="s">
        <v>77</v>
      </c>
      <c r="BK185" s="230">
        <f>ROUND(I185*H185,2)</f>
        <v>0</v>
      </c>
      <c r="BL185" s="18" t="s">
        <v>133</v>
      </c>
      <c r="BM185" s="229" t="s">
        <v>331</v>
      </c>
    </row>
    <row r="186" s="2" customFormat="1" ht="33" customHeight="1">
      <c r="A186" s="39"/>
      <c r="B186" s="40"/>
      <c r="C186" s="218" t="s">
        <v>332</v>
      </c>
      <c r="D186" s="218" t="s">
        <v>128</v>
      </c>
      <c r="E186" s="219" t="s">
        <v>333</v>
      </c>
      <c r="F186" s="220" t="s">
        <v>334</v>
      </c>
      <c r="G186" s="221" t="s">
        <v>237</v>
      </c>
      <c r="H186" s="222">
        <v>3.2000000000000002</v>
      </c>
      <c r="I186" s="223"/>
      <c r="J186" s="224">
        <f>ROUND(I186*H186,2)</f>
        <v>0</v>
      </c>
      <c r="K186" s="220" t="s">
        <v>132</v>
      </c>
      <c r="L186" s="45"/>
      <c r="M186" s="225" t="s">
        <v>19</v>
      </c>
      <c r="N186" s="226" t="s">
        <v>40</v>
      </c>
      <c r="O186" s="85"/>
      <c r="P186" s="227">
        <f>O186*H186</f>
        <v>0</v>
      </c>
      <c r="Q186" s="227">
        <v>0</v>
      </c>
      <c r="R186" s="227">
        <f>Q186*H186</f>
        <v>0</v>
      </c>
      <c r="S186" s="227">
        <v>0.050000000000000003</v>
      </c>
      <c r="T186" s="227">
        <f>S186*H186</f>
        <v>0.16000000000000003</v>
      </c>
      <c r="U186" s="228" t="s">
        <v>19</v>
      </c>
      <c r="V186" s="39"/>
      <c r="W186" s="39"/>
      <c r="X186" s="39"/>
      <c r="Y186" s="39"/>
      <c r="Z186" s="39"/>
      <c r="AA186" s="39"/>
      <c r="AB186" s="39"/>
      <c r="AC186" s="39"/>
      <c r="AD186" s="39"/>
      <c r="AE186" s="39"/>
      <c r="AR186" s="229" t="s">
        <v>133</v>
      </c>
      <c r="AT186" s="229" t="s">
        <v>128</v>
      </c>
      <c r="AU186" s="229" t="s">
        <v>79</v>
      </c>
      <c r="AY186" s="18" t="s">
        <v>125</v>
      </c>
      <c r="BE186" s="230">
        <f>IF(N186="základní",J186,0)</f>
        <v>0</v>
      </c>
      <c r="BF186" s="230">
        <f>IF(N186="snížená",J186,0)</f>
        <v>0</v>
      </c>
      <c r="BG186" s="230">
        <f>IF(N186="zákl. přenesená",J186,0)</f>
        <v>0</v>
      </c>
      <c r="BH186" s="230">
        <f>IF(N186="sníž. přenesená",J186,0)</f>
        <v>0</v>
      </c>
      <c r="BI186" s="230">
        <f>IF(N186="nulová",J186,0)</f>
        <v>0</v>
      </c>
      <c r="BJ186" s="18" t="s">
        <v>77</v>
      </c>
      <c r="BK186" s="230">
        <f>ROUND(I186*H186,2)</f>
        <v>0</v>
      </c>
      <c r="BL186" s="18" t="s">
        <v>133</v>
      </c>
      <c r="BM186" s="229" t="s">
        <v>335</v>
      </c>
    </row>
    <row r="187" s="2" customFormat="1" ht="21.75" customHeight="1">
      <c r="A187" s="39"/>
      <c r="B187" s="40"/>
      <c r="C187" s="218" t="s">
        <v>336</v>
      </c>
      <c r="D187" s="218" t="s">
        <v>128</v>
      </c>
      <c r="E187" s="219" t="s">
        <v>337</v>
      </c>
      <c r="F187" s="220" t="s">
        <v>338</v>
      </c>
      <c r="G187" s="221" t="s">
        <v>237</v>
      </c>
      <c r="H187" s="222">
        <v>25</v>
      </c>
      <c r="I187" s="223"/>
      <c r="J187" s="224">
        <f>ROUND(I187*H187,2)</f>
        <v>0</v>
      </c>
      <c r="K187" s="220" t="s">
        <v>132</v>
      </c>
      <c r="L187" s="45"/>
      <c r="M187" s="225" t="s">
        <v>19</v>
      </c>
      <c r="N187" s="226" t="s">
        <v>40</v>
      </c>
      <c r="O187" s="85"/>
      <c r="P187" s="227">
        <f>O187*H187</f>
        <v>0</v>
      </c>
      <c r="Q187" s="227">
        <v>0</v>
      </c>
      <c r="R187" s="227">
        <f>Q187*H187</f>
        <v>0</v>
      </c>
      <c r="S187" s="227">
        <v>0.001</v>
      </c>
      <c r="T187" s="227">
        <f>S187*H187</f>
        <v>0.025000000000000001</v>
      </c>
      <c r="U187" s="228" t="s">
        <v>19</v>
      </c>
      <c r="V187" s="39"/>
      <c r="W187" s="39"/>
      <c r="X187" s="39"/>
      <c r="Y187" s="39"/>
      <c r="Z187" s="39"/>
      <c r="AA187" s="39"/>
      <c r="AB187" s="39"/>
      <c r="AC187" s="39"/>
      <c r="AD187" s="39"/>
      <c r="AE187" s="39"/>
      <c r="AR187" s="229" t="s">
        <v>133</v>
      </c>
      <c r="AT187" s="229" t="s">
        <v>128</v>
      </c>
      <c r="AU187" s="229" t="s">
        <v>79</v>
      </c>
      <c r="AY187" s="18" t="s">
        <v>125</v>
      </c>
      <c r="BE187" s="230">
        <f>IF(N187="základní",J187,0)</f>
        <v>0</v>
      </c>
      <c r="BF187" s="230">
        <f>IF(N187="snížená",J187,0)</f>
        <v>0</v>
      </c>
      <c r="BG187" s="230">
        <f>IF(N187="zákl. přenesená",J187,0)</f>
        <v>0</v>
      </c>
      <c r="BH187" s="230">
        <f>IF(N187="sníž. přenesená",J187,0)</f>
        <v>0</v>
      </c>
      <c r="BI187" s="230">
        <f>IF(N187="nulová",J187,0)</f>
        <v>0</v>
      </c>
      <c r="BJ187" s="18" t="s">
        <v>77</v>
      </c>
      <c r="BK187" s="230">
        <f>ROUND(I187*H187,2)</f>
        <v>0</v>
      </c>
      <c r="BL187" s="18" t="s">
        <v>133</v>
      </c>
      <c r="BM187" s="229" t="s">
        <v>339</v>
      </c>
    </row>
    <row r="188" s="2" customFormat="1" ht="33" customHeight="1">
      <c r="A188" s="39"/>
      <c r="B188" s="40"/>
      <c r="C188" s="218" t="s">
        <v>340</v>
      </c>
      <c r="D188" s="218" t="s">
        <v>128</v>
      </c>
      <c r="E188" s="219" t="s">
        <v>341</v>
      </c>
      <c r="F188" s="220" t="s">
        <v>342</v>
      </c>
      <c r="G188" s="221" t="s">
        <v>213</v>
      </c>
      <c r="H188" s="222">
        <v>10</v>
      </c>
      <c r="I188" s="223"/>
      <c r="J188" s="224">
        <f>ROUND(I188*H188,2)</f>
        <v>0</v>
      </c>
      <c r="K188" s="220" t="s">
        <v>132</v>
      </c>
      <c r="L188" s="45"/>
      <c r="M188" s="225" t="s">
        <v>19</v>
      </c>
      <c r="N188" s="226" t="s">
        <v>40</v>
      </c>
      <c r="O188" s="85"/>
      <c r="P188" s="227">
        <f>O188*H188</f>
        <v>0</v>
      </c>
      <c r="Q188" s="227">
        <v>0</v>
      </c>
      <c r="R188" s="227">
        <f>Q188*H188</f>
        <v>0</v>
      </c>
      <c r="S188" s="227">
        <v>0.001</v>
      </c>
      <c r="T188" s="227">
        <f>S188*H188</f>
        <v>0.01</v>
      </c>
      <c r="U188" s="228" t="s">
        <v>19</v>
      </c>
      <c r="V188" s="39"/>
      <c r="W188" s="39"/>
      <c r="X188" s="39"/>
      <c r="Y188" s="39"/>
      <c r="Z188" s="39"/>
      <c r="AA188" s="39"/>
      <c r="AB188" s="39"/>
      <c r="AC188" s="39"/>
      <c r="AD188" s="39"/>
      <c r="AE188" s="39"/>
      <c r="AR188" s="229" t="s">
        <v>133</v>
      </c>
      <c r="AT188" s="229" t="s">
        <v>128</v>
      </c>
      <c r="AU188" s="229" t="s">
        <v>79</v>
      </c>
      <c r="AY188" s="18" t="s">
        <v>125</v>
      </c>
      <c r="BE188" s="230">
        <f>IF(N188="základní",J188,0)</f>
        <v>0</v>
      </c>
      <c r="BF188" s="230">
        <f>IF(N188="snížená",J188,0)</f>
        <v>0</v>
      </c>
      <c r="BG188" s="230">
        <f>IF(N188="zákl. přenesená",J188,0)</f>
        <v>0</v>
      </c>
      <c r="BH188" s="230">
        <f>IF(N188="sníž. přenesená",J188,0)</f>
        <v>0</v>
      </c>
      <c r="BI188" s="230">
        <f>IF(N188="nulová",J188,0)</f>
        <v>0</v>
      </c>
      <c r="BJ188" s="18" t="s">
        <v>77</v>
      </c>
      <c r="BK188" s="230">
        <f>ROUND(I188*H188,2)</f>
        <v>0</v>
      </c>
      <c r="BL188" s="18" t="s">
        <v>133</v>
      </c>
      <c r="BM188" s="229" t="s">
        <v>343</v>
      </c>
    </row>
    <row r="189" s="2" customFormat="1" ht="21.75" customHeight="1">
      <c r="A189" s="39"/>
      <c r="B189" s="40"/>
      <c r="C189" s="218" t="s">
        <v>344</v>
      </c>
      <c r="D189" s="218" t="s">
        <v>128</v>
      </c>
      <c r="E189" s="219" t="s">
        <v>345</v>
      </c>
      <c r="F189" s="220" t="s">
        <v>346</v>
      </c>
      <c r="G189" s="221" t="s">
        <v>237</v>
      </c>
      <c r="H189" s="222">
        <v>12.800000000000001</v>
      </c>
      <c r="I189" s="223"/>
      <c r="J189" s="224">
        <f>ROUND(I189*H189,2)</f>
        <v>0</v>
      </c>
      <c r="K189" s="220" t="s">
        <v>132</v>
      </c>
      <c r="L189" s="45"/>
      <c r="M189" s="225" t="s">
        <v>19</v>
      </c>
      <c r="N189" s="226" t="s">
        <v>40</v>
      </c>
      <c r="O189" s="85"/>
      <c r="P189" s="227">
        <f>O189*H189</f>
        <v>0</v>
      </c>
      <c r="Q189" s="227">
        <v>0</v>
      </c>
      <c r="R189" s="227">
        <f>Q189*H189</f>
        <v>0</v>
      </c>
      <c r="S189" s="227">
        <v>0</v>
      </c>
      <c r="T189" s="227">
        <f>S189*H189</f>
        <v>0</v>
      </c>
      <c r="U189" s="228" t="s">
        <v>19</v>
      </c>
      <c r="V189" s="39"/>
      <c r="W189" s="39"/>
      <c r="X189" s="39"/>
      <c r="Y189" s="39"/>
      <c r="Z189" s="39"/>
      <c r="AA189" s="39"/>
      <c r="AB189" s="39"/>
      <c r="AC189" s="39"/>
      <c r="AD189" s="39"/>
      <c r="AE189" s="39"/>
      <c r="AR189" s="229" t="s">
        <v>133</v>
      </c>
      <c r="AT189" s="229" t="s">
        <v>128</v>
      </c>
      <c r="AU189" s="229" t="s">
        <v>79</v>
      </c>
      <c r="AY189" s="18" t="s">
        <v>125</v>
      </c>
      <c r="BE189" s="230">
        <f>IF(N189="základní",J189,0)</f>
        <v>0</v>
      </c>
      <c r="BF189" s="230">
        <f>IF(N189="snížená",J189,0)</f>
        <v>0</v>
      </c>
      <c r="BG189" s="230">
        <f>IF(N189="zákl. přenesená",J189,0)</f>
        <v>0</v>
      </c>
      <c r="BH189" s="230">
        <f>IF(N189="sníž. přenesená",J189,0)</f>
        <v>0</v>
      </c>
      <c r="BI189" s="230">
        <f>IF(N189="nulová",J189,0)</f>
        <v>0</v>
      </c>
      <c r="BJ189" s="18" t="s">
        <v>77</v>
      </c>
      <c r="BK189" s="230">
        <f>ROUND(I189*H189,2)</f>
        <v>0</v>
      </c>
      <c r="BL189" s="18" t="s">
        <v>133</v>
      </c>
      <c r="BM189" s="229" t="s">
        <v>347</v>
      </c>
    </row>
    <row r="190" s="13" customFormat="1">
      <c r="A190" s="13"/>
      <c r="B190" s="235"/>
      <c r="C190" s="236"/>
      <c r="D190" s="231" t="s">
        <v>137</v>
      </c>
      <c r="E190" s="237" t="s">
        <v>19</v>
      </c>
      <c r="F190" s="238" t="s">
        <v>348</v>
      </c>
      <c r="G190" s="236"/>
      <c r="H190" s="239">
        <v>12.800000000000001</v>
      </c>
      <c r="I190" s="240"/>
      <c r="J190" s="236"/>
      <c r="K190" s="236"/>
      <c r="L190" s="241"/>
      <c r="M190" s="242"/>
      <c r="N190" s="243"/>
      <c r="O190" s="243"/>
      <c r="P190" s="243"/>
      <c r="Q190" s="243"/>
      <c r="R190" s="243"/>
      <c r="S190" s="243"/>
      <c r="T190" s="243"/>
      <c r="U190" s="244"/>
      <c r="V190" s="13"/>
      <c r="W190" s="13"/>
      <c r="X190" s="13"/>
      <c r="Y190" s="13"/>
      <c r="Z190" s="13"/>
      <c r="AA190" s="13"/>
      <c r="AB190" s="13"/>
      <c r="AC190" s="13"/>
      <c r="AD190" s="13"/>
      <c r="AE190" s="13"/>
      <c r="AT190" s="245" t="s">
        <v>137</v>
      </c>
      <c r="AU190" s="245" t="s">
        <v>79</v>
      </c>
      <c r="AV190" s="13" t="s">
        <v>79</v>
      </c>
      <c r="AW190" s="13" t="s">
        <v>31</v>
      </c>
      <c r="AX190" s="13" t="s">
        <v>77</v>
      </c>
      <c r="AY190" s="245" t="s">
        <v>125</v>
      </c>
    </row>
    <row r="191" s="2" customFormat="1" ht="33" customHeight="1">
      <c r="A191" s="39"/>
      <c r="B191" s="40"/>
      <c r="C191" s="218" t="s">
        <v>349</v>
      </c>
      <c r="D191" s="218" t="s">
        <v>128</v>
      </c>
      <c r="E191" s="219" t="s">
        <v>350</v>
      </c>
      <c r="F191" s="220" t="s">
        <v>351</v>
      </c>
      <c r="G191" s="221" t="s">
        <v>141</v>
      </c>
      <c r="H191" s="222">
        <v>57.107999999999997</v>
      </c>
      <c r="I191" s="223"/>
      <c r="J191" s="224">
        <f>ROUND(I191*H191,2)</f>
        <v>0</v>
      </c>
      <c r="K191" s="220" t="s">
        <v>132</v>
      </c>
      <c r="L191" s="45"/>
      <c r="M191" s="225" t="s">
        <v>19</v>
      </c>
      <c r="N191" s="226" t="s">
        <v>40</v>
      </c>
      <c r="O191" s="85"/>
      <c r="P191" s="227">
        <f>O191*H191</f>
        <v>0</v>
      </c>
      <c r="Q191" s="227">
        <v>0</v>
      </c>
      <c r="R191" s="227">
        <f>Q191*H191</f>
        <v>0</v>
      </c>
      <c r="S191" s="227">
        <v>0.068000000000000005</v>
      </c>
      <c r="T191" s="227">
        <f>S191*H191</f>
        <v>3.8833440000000001</v>
      </c>
      <c r="U191" s="228" t="s">
        <v>19</v>
      </c>
      <c r="V191" s="39"/>
      <c r="W191" s="39"/>
      <c r="X191" s="39"/>
      <c r="Y191" s="39"/>
      <c r="Z191" s="39"/>
      <c r="AA191" s="39"/>
      <c r="AB191" s="39"/>
      <c r="AC191" s="39"/>
      <c r="AD191" s="39"/>
      <c r="AE191" s="39"/>
      <c r="AR191" s="229" t="s">
        <v>133</v>
      </c>
      <c r="AT191" s="229" t="s">
        <v>128</v>
      </c>
      <c r="AU191" s="229" t="s">
        <v>79</v>
      </c>
      <c r="AY191" s="18" t="s">
        <v>125</v>
      </c>
      <c r="BE191" s="230">
        <f>IF(N191="základní",J191,0)</f>
        <v>0</v>
      </c>
      <c r="BF191" s="230">
        <f>IF(N191="snížená",J191,0)</f>
        <v>0</v>
      </c>
      <c r="BG191" s="230">
        <f>IF(N191="zákl. přenesená",J191,0)</f>
        <v>0</v>
      </c>
      <c r="BH191" s="230">
        <f>IF(N191="sníž. přenesená",J191,0)</f>
        <v>0</v>
      </c>
      <c r="BI191" s="230">
        <f>IF(N191="nulová",J191,0)</f>
        <v>0</v>
      </c>
      <c r="BJ191" s="18" t="s">
        <v>77</v>
      </c>
      <c r="BK191" s="230">
        <f>ROUND(I191*H191,2)</f>
        <v>0</v>
      </c>
      <c r="BL191" s="18" t="s">
        <v>133</v>
      </c>
      <c r="BM191" s="229" t="s">
        <v>352</v>
      </c>
    </row>
    <row r="192" s="2" customFormat="1">
      <c r="A192" s="39"/>
      <c r="B192" s="40"/>
      <c r="C192" s="41"/>
      <c r="D192" s="231" t="s">
        <v>135</v>
      </c>
      <c r="E192" s="41"/>
      <c r="F192" s="232" t="s">
        <v>292</v>
      </c>
      <c r="G192" s="41"/>
      <c r="H192" s="41"/>
      <c r="I192" s="137"/>
      <c r="J192" s="41"/>
      <c r="K192" s="41"/>
      <c r="L192" s="45"/>
      <c r="M192" s="233"/>
      <c r="N192" s="234"/>
      <c r="O192" s="85"/>
      <c r="P192" s="85"/>
      <c r="Q192" s="85"/>
      <c r="R192" s="85"/>
      <c r="S192" s="85"/>
      <c r="T192" s="85"/>
      <c r="U192" s="86"/>
      <c r="V192" s="39"/>
      <c r="W192" s="39"/>
      <c r="X192" s="39"/>
      <c r="Y192" s="39"/>
      <c r="Z192" s="39"/>
      <c r="AA192" s="39"/>
      <c r="AB192" s="39"/>
      <c r="AC192" s="39"/>
      <c r="AD192" s="39"/>
      <c r="AE192" s="39"/>
      <c r="AT192" s="18" t="s">
        <v>135</v>
      </c>
      <c r="AU192" s="18" t="s">
        <v>79</v>
      </c>
    </row>
    <row r="193" s="13" customFormat="1">
      <c r="A193" s="13"/>
      <c r="B193" s="235"/>
      <c r="C193" s="236"/>
      <c r="D193" s="231" t="s">
        <v>137</v>
      </c>
      <c r="E193" s="237" t="s">
        <v>19</v>
      </c>
      <c r="F193" s="238" t="s">
        <v>143</v>
      </c>
      <c r="G193" s="236"/>
      <c r="H193" s="239">
        <v>57.107999999999997</v>
      </c>
      <c r="I193" s="240"/>
      <c r="J193" s="236"/>
      <c r="K193" s="236"/>
      <c r="L193" s="241"/>
      <c r="M193" s="242"/>
      <c r="N193" s="243"/>
      <c r="O193" s="243"/>
      <c r="P193" s="243"/>
      <c r="Q193" s="243"/>
      <c r="R193" s="243"/>
      <c r="S193" s="243"/>
      <c r="T193" s="243"/>
      <c r="U193" s="244"/>
      <c r="V193" s="13"/>
      <c r="W193" s="13"/>
      <c r="X193" s="13"/>
      <c r="Y193" s="13"/>
      <c r="Z193" s="13"/>
      <c r="AA193" s="13"/>
      <c r="AB193" s="13"/>
      <c r="AC193" s="13"/>
      <c r="AD193" s="13"/>
      <c r="AE193" s="13"/>
      <c r="AT193" s="245" t="s">
        <v>137</v>
      </c>
      <c r="AU193" s="245" t="s">
        <v>79</v>
      </c>
      <c r="AV193" s="13" t="s">
        <v>79</v>
      </c>
      <c r="AW193" s="13" t="s">
        <v>31</v>
      </c>
      <c r="AX193" s="13" t="s">
        <v>77</v>
      </c>
      <c r="AY193" s="245" t="s">
        <v>125</v>
      </c>
    </row>
    <row r="194" s="12" customFormat="1" ht="22.8" customHeight="1">
      <c r="A194" s="12"/>
      <c r="B194" s="202"/>
      <c r="C194" s="203"/>
      <c r="D194" s="204" t="s">
        <v>68</v>
      </c>
      <c r="E194" s="216" t="s">
        <v>353</v>
      </c>
      <c r="F194" s="216" t="s">
        <v>354</v>
      </c>
      <c r="G194" s="203"/>
      <c r="H194" s="203"/>
      <c r="I194" s="206"/>
      <c r="J194" s="217">
        <f>BK194</f>
        <v>0</v>
      </c>
      <c r="K194" s="203"/>
      <c r="L194" s="208"/>
      <c r="M194" s="209"/>
      <c r="N194" s="210"/>
      <c r="O194" s="210"/>
      <c r="P194" s="211">
        <f>SUM(P195:P203)</f>
        <v>0</v>
      </c>
      <c r="Q194" s="210"/>
      <c r="R194" s="211">
        <f>SUM(R195:R203)</f>
        <v>0</v>
      </c>
      <c r="S194" s="210"/>
      <c r="T194" s="211">
        <f>SUM(T195:T203)</f>
        <v>0</v>
      </c>
      <c r="U194" s="212"/>
      <c r="V194" s="12"/>
      <c r="W194" s="12"/>
      <c r="X194" s="12"/>
      <c r="Y194" s="12"/>
      <c r="Z194" s="12"/>
      <c r="AA194" s="12"/>
      <c r="AB194" s="12"/>
      <c r="AC194" s="12"/>
      <c r="AD194" s="12"/>
      <c r="AE194" s="12"/>
      <c r="AR194" s="213" t="s">
        <v>77</v>
      </c>
      <c r="AT194" s="214" t="s">
        <v>68</v>
      </c>
      <c r="AU194" s="214" t="s">
        <v>77</v>
      </c>
      <c r="AY194" s="213" t="s">
        <v>125</v>
      </c>
      <c r="BK194" s="215">
        <f>SUM(BK195:BK203)</f>
        <v>0</v>
      </c>
    </row>
    <row r="195" s="2" customFormat="1" ht="33" customHeight="1">
      <c r="A195" s="39"/>
      <c r="B195" s="40"/>
      <c r="C195" s="218" t="s">
        <v>355</v>
      </c>
      <c r="D195" s="218" t="s">
        <v>128</v>
      </c>
      <c r="E195" s="219" t="s">
        <v>356</v>
      </c>
      <c r="F195" s="220" t="s">
        <v>357</v>
      </c>
      <c r="G195" s="221" t="s">
        <v>131</v>
      </c>
      <c r="H195" s="222">
        <v>7.5259999999999998</v>
      </c>
      <c r="I195" s="223"/>
      <c r="J195" s="224">
        <f>ROUND(I195*H195,2)</f>
        <v>0</v>
      </c>
      <c r="K195" s="220" t="s">
        <v>132</v>
      </c>
      <c r="L195" s="45"/>
      <c r="M195" s="225" t="s">
        <v>19</v>
      </c>
      <c r="N195" s="226" t="s">
        <v>40</v>
      </c>
      <c r="O195" s="85"/>
      <c r="P195" s="227">
        <f>O195*H195</f>
        <v>0</v>
      </c>
      <c r="Q195" s="227">
        <v>0</v>
      </c>
      <c r="R195" s="227">
        <f>Q195*H195</f>
        <v>0</v>
      </c>
      <c r="S195" s="227">
        <v>0</v>
      </c>
      <c r="T195" s="227">
        <f>S195*H195</f>
        <v>0</v>
      </c>
      <c r="U195" s="228" t="s">
        <v>19</v>
      </c>
      <c r="V195" s="39"/>
      <c r="W195" s="39"/>
      <c r="X195" s="39"/>
      <c r="Y195" s="39"/>
      <c r="Z195" s="39"/>
      <c r="AA195" s="39"/>
      <c r="AB195" s="39"/>
      <c r="AC195" s="39"/>
      <c r="AD195" s="39"/>
      <c r="AE195" s="39"/>
      <c r="AR195" s="229" t="s">
        <v>133</v>
      </c>
      <c r="AT195" s="229" t="s">
        <v>128</v>
      </c>
      <c r="AU195" s="229" t="s">
        <v>79</v>
      </c>
      <c r="AY195" s="18" t="s">
        <v>125</v>
      </c>
      <c r="BE195" s="230">
        <f>IF(N195="základní",J195,0)</f>
        <v>0</v>
      </c>
      <c r="BF195" s="230">
        <f>IF(N195="snížená",J195,0)</f>
        <v>0</v>
      </c>
      <c r="BG195" s="230">
        <f>IF(N195="zákl. přenesená",J195,0)</f>
        <v>0</v>
      </c>
      <c r="BH195" s="230">
        <f>IF(N195="sníž. přenesená",J195,0)</f>
        <v>0</v>
      </c>
      <c r="BI195" s="230">
        <f>IF(N195="nulová",J195,0)</f>
        <v>0</v>
      </c>
      <c r="BJ195" s="18" t="s">
        <v>77</v>
      </c>
      <c r="BK195" s="230">
        <f>ROUND(I195*H195,2)</f>
        <v>0</v>
      </c>
      <c r="BL195" s="18" t="s">
        <v>133</v>
      </c>
      <c r="BM195" s="229" t="s">
        <v>358</v>
      </c>
    </row>
    <row r="196" s="2" customFormat="1">
      <c r="A196" s="39"/>
      <c r="B196" s="40"/>
      <c r="C196" s="41"/>
      <c r="D196" s="231" t="s">
        <v>135</v>
      </c>
      <c r="E196" s="41"/>
      <c r="F196" s="232" t="s">
        <v>359</v>
      </c>
      <c r="G196" s="41"/>
      <c r="H196" s="41"/>
      <c r="I196" s="137"/>
      <c r="J196" s="41"/>
      <c r="K196" s="41"/>
      <c r="L196" s="45"/>
      <c r="M196" s="233"/>
      <c r="N196" s="234"/>
      <c r="O196" s="85"/>
      <c r="P196" s="85"/>
      <c r="Q196" s="85"/>
      <c r="R196" s="85"/>
      <c r="S196" s="85"/>
      <c r="T196" s="85"/>
      <c r="U196" s="86"/>
      <c r="V196" s="39"/>
      <c r="W196" s="39"/>
      <c r="X196" s="39"/>
      <c r="Y196" s="39"/>
      <c r="Z196" s="39"/>
      <c r="AA196" s="39"/>
      <c r="AB196" s="39"/>
      <c r="AC196" s="39"/>
      <c r="AD196" s="39"/>
      <c r="AE196" s="39"/>
      <c r="AT196" s="18" t="s">
        <v>135</v>
      </c>
      <c r="AU196" s="18" t="s">
        <v>79</v>
      </c>
    </row>
    <row r="197" s="2" customFormat="1" ht="21.75" customHeight="1">
      <c r="A197" s="39"/>
      <c r="B197" s="40"/>
      <c r="C197" s="218" t="s">
        <v>360</v>
      </c>
      <c r="D197" s="218" t="s">
        <v>128</v>
      </c>
      <c r="E197" s="219" t="s">
        <v>361</v>
      </c>
      <c r="F197" s="220" t="s">
        <v>362</v>
      </c>
      <c r="G197" s="221" t="s">
        <v>131</v>
      </c>
      <c r="H197" s="222">
        <v>7.5259999999999998</v>
      </c>
      <c r="I197" s="223"/>
      <c r="J197" s="224">
        <f>ROUND(I197*H197,2)</f>
        <v>0</v>
      </c>
      <c r="K197" s="220" t="s">
        <v>132</v>
      </c>
      <c r="L197" s="45"/>
      <c r="M197" s="225" t="s">
        <v>19</v>
      </c>
      <c r="N197" s="226" t="s">
        <v>40</v>
      </c>
      <c r="O197" s="85"/>
      <c r="P197" s="227">
        <f>O197*H197</f>
        <v>0</v>
      </c>
      <c r="Q197" s="227">
        <v>0</v>
      </c>
      <c r="R197" s="227">
        <f>Q197*H197</f>
        <v>0</v>
      </c>
      <c r="S197" s="227">
        <v>0</v>
      </c>
      <c r="T197" s="227">
        <f>S197*H197</f>
        <v>0</v>
      </c>
      <c r="U197" s="228" t="s">
        <v>19</v>
      </c>
      <c r="V197" s="39"/>
      <c r="W197" s="39"/>
      <c r="X197" s="39"/>
      <c r="Y197" s="39"/>
      <c r="Z197" s="39"/>
      <c r="AA197" s="39"/>
      <c r="AB197" s="39"/>
      <c r="AC197" s="39"/>
      <c r="AD197" s="39"/>
      <c r="AE197" s="39"/>
      <c r="AR197" s="229" t="s">
        <v>133</v>
      </c>
      <c r="AT197" s="229" t="s">
        <v>128</v>
      </c>
      <c r="AU197" s="229" t="s">
        <v>79</v>
      </c>
      <c r="AY197" s="18" t="s">
        <v>125</v>
      </c>
      <c r="BE197" s="230">
        <f>IF(N197="základní",J197,0)</f>
        <v>0</v>
      </c>
      <c r="BF197" s="230">
        <f>IF(N197="snížená",J197,0)</f>
        <v>0</v>
      </c>
      <c r="BG197" s="230">
        <f>IF(N197="zákl. přenesená",J197,0)</f>
        <v>0</v>
      </c>
      <c r="BH197" s="230">
        <f>IF(N197="sníž. přenesená",J197,0)</f>
        <v>0</v>
      </c>
      <c r="BI197" s="230">
        <f>IF(N197="nulová",J197,0)</f>
        <v>0</v>
      </c>
      <c r="BJ197" s="18" t="s">
        <v>77</v>
      </c>
      <c r="BK197" s="230">
        <f>ROUND(I197*H197,2)</f>
        <v>0</v>
      </c>
      <c r="BL197" s="18" t="s">
        <v>133</v>
      </c>
      <c r="BM197" s="229" t="s">
        <v>363</v>
      </c>
    </row>
    <row r="198" s="2" customFormat="1">
      <c r="A198" s="39"/>
      <c r="B198" s="40"/>
      <c r="C198" s="41"/>
      <c r="D198" s="231" t="s">
        <v>135</v>
      </c>
      <c r="E198" s="41"/>
      <c r="F198" s="232" t="s">
        <v>364</v>
      </c>
      <c r="G198" s="41"/>
      <c r="H198" s="41"/>
      <c r="I198" s="137"/>
      <c r="J198" s="41"/>
      <c r="K198" s="41"/>
      <c r="L198" s="45"/>
      <c r="M198" s="233"/>
      <c r="N198" s="234"/>
      <c r="O198" s="85"/>
      <c r="P198" s="85"/>
      <c r="Q198" s="85"/>
      <c r="R198" s="85"/>
      <c r="S198" s="85"/>
      <c r="T198" s="85"/>
      <c r="U198" s="86"/>
      <c r="V198" s="39"/>
      <c r="W198" s="39"/>
      <c r="X198" s="39"/>
      <c r="Y198" s="39"/>
      <c r="Z198" s="39"/>
      <c r="AA198" s="39"/>
      <c r="AB198" s="39"/>
      <c r="AC198" s="39"/>
      <c r="AD198" s="39"/>
      <c r="AE198" s="39"/>
      <c r="AT198" s="18" t="s">
        <v>135</v>
      </c>
      <c r="AU198" s="18" t="s">
        <v>79</v>
      </c>
    </row>
    <row r="199" s="2" customFormat="1" ht="33" customHeight="1">
      <c r="A199" s="39"/>
      <c r="B199" s="40"/>
      <c r="C199" s="218" t="s">
        <v>365</v>
      </c>
      <c r="D199" s="218" t="s">
        <v>128</v>
      </c>
      <c r="E199" s="219" t="s">
        <v>366</v>
      </c>
      <c r="F199" s="220" t="s">
        <v>367</v>
      </c>
      <c r="G199" s="221" t="s">
        <v>131</v>
      </c>
      <c r="H199" s="222">
        <v>75.260000000000005</v>
      </c>
      <c r="I199" s="223"/>
      <c r="J199" s="224">
        <f>ROUND(I199*H199,2)</f>
        <v>0</v>
      </c>
      <c r="K199" s="220" t="s">
        <v>132</v>
      </c>
      <c r="L199" s="45"/>
      <c r="M199" s="225" t="s">
        <v>19</v>
      </c>
      <c r="N199" s="226" t="s">
        <v>40</v>
      </c>
      <c r="O199" s="85"/>
      <c r="P199" s="227">
        <f>O199*H199</f>
        <v>0</v>
      </c>
      <c r="Q199" s="227">
        <v>0</v>
      </c>
      <c r="R199" s="227">
        <f>Q199*H199</f>
        <v>0</v>
      </c>
      <c r="S199" s="227">
        <v>0</v>
      </c>
      <c r="T199" s="227">
        <f>S199*H199</f>
        <v>0</v>
      </c>
      <c r="U199" s="228" t="s">
        <v>19</v>
      </c>
      <c r="V199" s="39"/>
      <c r="W199" s="39"/>
      <c r="X199" s="39"/>
      <c r="Y199" s="39"/>
      <c r="Z199" s="39"/>
      <c r="AA199" s="39"/>
      <c r="AB199" s="39"/>
      <c r="AC199" s="39"/>
      <c r="AD199" s="39"/>
      <c r="AE199" s="39"/>
      <c r="AR199" s="229" t="s">
        <v>133</v>
      </c>
      <c r="AT199" s="229" t="s">
        <v>128</v>
      </c>
      <c r="AU199" s="229" t="s">
        <v>79</v>
      </c>
      <c r="AY199" s="18" t="s">
        <v>125</v>
      </c>
      <c r="BE199" s="230">
        <f>IF(N199="základní",J199,0)</f>
        <v>0</v>
      </c>
      <c r="BF199" s="230">
        <f>IF(N199="snížená",J199,0)</f>
        <v>0</v>
      </c>
      <c r="BG199" s="230">
        <f>IF(N199="zákl. přenesená",J199,0)</f>
        <v>0</v>
      </c>
      <c r="BH199" s="230">
        <f>IF(N199="sníž. přenesená",J199,0)</f>
        <v>0</v>
      </c>
      <c r="BI199" s="230">
        <f>IF(N199="nulová",J199,0)</f>
        <v>0</v>
      </c>
      <c r="BJ199" s="18" t="s">
        <v>77</v>
      </c>
      <c r="BK199" s="230">
        <f>ROUND(I199*H199,2)</f>
        <v>0</v>
      </c>
      <c r="BL199" s="18" t="s">
        <v>133</v>
      </c>
      <c r="BM199" s="229" t="s">
        <v>368</v>
      </c>
    </row>
    <row r="200" s="2" customFormat="1">
      <c r="A200" s="39"/>
      <c r="B200" s="40"/>
      <c r="C200" s="41"/>
      <c r="D200" s="231" t="s">
        <v>135</v>
      </c>
      <c r="E200" s="41"/>
      <c r="F200" s="232" t="s">
        <v>364</v>
      </c>
      <c r="G200" s="41"/>
      <c r="H200" s="41"/>
      <c r="I200" s="137"/>
      <c r="J200" s="41"/>
      <c r="K200" s="41"/>
      <c r="L200" s="45"/>
      <c r="M200" s="233"/>
      <c r="N200" s="234"/>
      <c r="O200" s="85"/>
      <c r="P200" s="85"/>
      <c r="Q200" s="85"/>
      <c r="R200" s="85"/>
      <c r="S200" s="85"/>
      <c r="T200" s="85"/>
      <c r="U200" s="86"/>
      <c r="V200" s="39"/>
      <c r="W200" s="39"/>
      <c r="X200" s="39"/>
      <c r="Y200" s="39"/>
      <c r="Z200" s="39"/>
      <c r="AA200" s="39"/>
      <c r="AB200" s="39"/>
      <c r="AC200" s="39"/>
      <c r="AD200" s="39"/>
      <c r="AE200" s="39"/>
      <c r="AT200" s="18" t="s">
        <v>135</v>
      </c>
      <c r="AU200" s="18" t="s">
        <v>79</v>
      </c>
    </row>
    <row r="201" s="13" customFormat="1">
      <c r="A201" s="13"/>
      <c r="B201" s="235"/>
      <c r="C201" s="236"/>
      <c r="D201" s="231" t="s">
        <v>137</v>
      </c>
      <c r="E201" s="236"/>
      <c r="F201" s="238" t="s">
        <v>369</v>
      </c>
      <c r="G201" s="236"/>
      <c r="H201" s="239">
        <v>75.260000000000005</v>
      </c>
      <c r="I201" s="240"/>
      <c r="J201" s="236"/>
      <c r="K201" s="236"/>
      <c r="L201" s="241"/>
      <c r="M201" s="242"/>
      <c r="N201" s="243"/>
      <c r="O201" s="243"/>
      <c r="P201" s="243"/>
      <c r="Q201" s="243"/>
      <c r="R201" s="243"/>
      <c r="S201" s="243"/>
      <c r="T201" s="243"/>
      <c r="U201" s="244"/>
      <c r="V201" s="13"/>
      <c r="W201" s="13"/>
      <c r="X201" s="13"/>
      <c r="Y201" s="13"/>
      <c r="Z201" s="13"/>
      <c r="AA201" s="13"/>
      <c r="AB201" s="13"/>
      <c r="AC201" s="13"/>
      <c r="AD201" s="13"/>
      <c r="AE201" s="13"/>
      <c r="AT201" s="245" t="s">
        <v>137</v>
      </c>
      <c r="AU201" s="245" t="s">
        <v>79</v>
      </c>
      <c r="AV201" s="13" t="s">
        <v>79</v>
      </c>
      <c r="AW201" s="13" t="s">
        <v>4</v>
      </c>
      <c r="AX201" s="13" t="s">
        <v>77</v>
      </c>
      <c r="AY201" s="245" t="s">
        <v>125</v>
      </c>
    </row>
    <row r="202" s="2" customFormat="1" ht="33" customHeight="1">
      <c r="A202" s="39"/>
      <c r="B202" s="40"/>
      <c r="C202" s="218" t="s">
        <v>370</v>
      </c>
      <c r="D202" s="218" t="s">
        <v>128</v>
      </c>
      <c r="E202" s="219" t="s">
        <v>371</v>
      </c>
      <c r="F202" s="220" t="s">
        <v>372</v>
      </c>
      <c r="G202" s="221" t="s">
        <v>131</v>
      </c>
      <c r="H202" s="222">
        <v>7.5259999999999998</v>
      </c>
      <c r="I202" s="223"/>
      <c r="J202" s="224">
        <f>ROUND(I202*H202,2)</f>
        <v>0</v>
      </c>
      <c r="K202" s="220" t="s">
        <v>132</v>
      </c>
      <c r="L202" s="45"/>
      <c r="M202" s="225" t="s">
        <v>19</v>
      </c>
      <c r="N202" s="226" t="s">
        <v>40</v>
      </c>
      <c r="O202" s="85"/>
      <c r="P202" s="227">
        <f>O202*H202</f>
        <v>0</v>
      </c>
      <c r="Q202" s="227">
        <v>0</v>
      </c>
      <c r="R202" s="227">
        <f>Q202*H202</f>
        <v>0</v>
      </c>
      <c r="S202" s="227">
        <v>0</v>
      </c>
      <c r="T202" s="227">
        <f>S202*H202</f>
        <v>0</v>
      </c>
      <c r="U202" s="228" t="s">
        <v>19</v>
      </c>
      <c r="V202" s="39"/>
      <c r="W202" s="39"/>
      <c r="X202" s="39"/>
      <c r="Y202" s="39"/>
      <c r="Z202" s="39"/>
      <c r="AA202" s="39"/>
      <c r="AB202" s="39"/>
      <c r="AC202" s="39"/>
      <c r="AD202" s="39"/>
      <c r="AE202" s="39"/>
      <c r="AR202" s="229" t="s">
        <v>133</v>
      </c>
      <c r="AT202" s="229" t="s">
        <v>128</v>
      </c>
      <c r="AU202" s="229" t="s">
        <v>79</v>
      </c>
      <c r="AY202" s="18" t="s">
        <v>125</v>
      </c>
      <c r="BE202" s="230">
        <f>IF(N202="základní",J202,0)</f>
        <v>0</v>
      </c>
      <c r="BF202" s="230">
        <f>IF(N202="snížená",J202,0)</f>
        <v>0</v>
      </c>
      <c r="BG202" s="230">
        <f>IF(N202="zákl. přenesená",J202,0)</f>
        <v>0</v>
      </c>
      <c r="BH202" s="230">
        <f>IF(N202="sníž. přenesená",J202,0)</f>
        <v>0</v>
      </c>
      <c r="BI202" s="230">
        <f>IF(N202="nulová",J202,0)</f>
        <v>0</v>
      </c>
      <c r="BJ202" s="18" t="s">
        <v>77</v>
      </c>
      <c r="BK202" s="230">
        <f>ROUND(I202*H202,2)</f>
        <v>0</v>
      </c>
      <c r="BL202" s="18" t="s">
        <v>133</v>
      </c>
      <c r="BM202" s="229" t="s">
        <v>373</v>
      </c>
    </row>
    <row r="203" s="2" customFormat="1">
      <c r="A203" s="39"/>
      <c r="B203" s="40"/>
      <c r="C203" s="41"/>
      <c r="D203" s="231" t="s">
        <v>135</v>
      </c>
      <c r="E203" s="41"/>
      <c r="F203" s="232" t="s">
        <v>374</v>
      </c>
      <c r="G203" s="41"/>
      <c r="H203" s="41"/>
      <c r="I203" s="137"/>
      <c r="J203" s="41"/>
      <c r="K203" s="41"/>
      <c r="L203" s="45"/>
      <c r="M203" s="233"/>
      <c r="N203" s="234"/>
      <c r="O203" s="85"/>
      <c r="P203" s="85"/>
      <c r="Q203" s="85"/>
      <c r="R203" s="85"/>
      <c r="S203" s="85"/>
      <c r="T203" s="85"/>
      <c r="U203" s="86"/>
      <c r="V203" s="39"/>
      <c r="W203" s="39"/>
      <c r="X203" s="39"/>
      <c r="Y203" s="39"/>
      <c r="Z203" s="39"/>
      <c r="AA203" s="39"/>
      <c r="AB203" s="39"/>
      <c r="AC203" s="39"/>
      <c r="AD203" s="39"/>
      <c r="AE203" s="39"/>
      <c r="AT203" s="18" t="s">
        <v>135</v>
      </c>
      <c r="AU203" s="18" t="s">
        <v>79</v>
      </c>
    </row>
    <row r="204" s="12" customFormat="1" ht="22.8" customHeight="1">
      <c r="A204" s="12"/>
      <c r="B204" s="202"/>
      <c r="C204" s="203"/>
      <c r="D204" s="204" t="s">
        <v>68</v>
      </c>
      <c r="E204" s="216" t="s">
        <v>375</v>
      </c>
      <c r="F204" s="216" t="s">
        <v>376</v>
      </c>
      <c r="G204" s="203"/>
      <c r="H204" s="203"/>
      <c r="I204" s="206"/>
      <c r="J204" s="217">
        <f>BK204</f>
        <v>0</v>
      </c>
      <c r="K204" s="203"/>
      <c r="L204" s="208"/>
      <c r="M204" s="209"/>
      <c r="N204" s="210"/>
      <c r="O204" s="210"/>
      <c r="P204" s="211">
        <f>SUM(P205:P206)</f>
        <v>0</v>
      </c>
      <c r="Q204" s="210"/>
      <c r="R204" s="211">
        <f>SUM(R205:R206)</f>
        <v>0</v>
      </c>
      <c r="S204" s="210"/>
      <c r="T204" s="211">
        <f>SUM(T205:T206)</f>
        <v>0</v>
      </c>
      <c r="U204" s="212"/>
      <c r="V204" s="12"/>
      <c r="W204" s="12"/>
      <c r="X204" s="12"/>
      <c r="Y204" s="12"/>
      <c r="Z204" s="12"/>
      <c r="AA204" s="12"/>
      <c r="AB204" s="12"/>
      <c r="AC204" s="12"/>
      <c r="AD204" s="12"/>
      <c r="AE204" s="12"/>
      <c r="AR204" s="213" t="s">
        <v>77</v>
      </c>
      <c r="AT204" s="214" t="s">
        <v>68</v>
      </c>
      <c r="AU204" s="214" t="s">
        <v>77</v>
      </c>
      <c r="AY204" s="213" t="s">
        <v>125</v>
      </c>
      <c r="BK204" s="215">
        <f>SUM(BK205:BK206)</f>
        <v>0</v>
      </c>
    </row>
    <row r="205" s="2" customFormat="1" ht="44.25" customHeight="1">
      <c r="A205" s="39"/>
      <c r="B205" s="40"/>
      <c r="C205" s="218" t="s">
        <v>377</v>
      </c>
      <c r="D205" s="218" t="s">
        <v>128</v>
      </c>
      <c r="E205" s="219" t="s">
        <v>378</v>
      </c>
      <c r="F205" s="220" t="s">
        <v>379</v>
      </c>
      <c r="G205" s="221" t="s">
        <v>131</v>
      </c>
      <c r="H205" s="222">
        <v>6.4509999999999996</v>
      </c>
      <c r="I205" s="223"/>
      <c r="J205" s="224">
        <f>ROUND(I205*H205,2)</f>
        <v>0</v>
      </c>
      <c r="K205" s="220" t="s">
        <v>132</v>
      </c>
      <c r="L205" s="45"/>
      <c r="M205" s="225" t="s">
        <v>19</v>
      </c>
      <c r="N205" s="226" t="s">
        <v>40</v>
      </c>
      <c r="O205" s="85"/>
      <c r="P205" s="227">
        <f>O205*H205</f>
        <v>0</v>
      </c>
      <c r="Q205" s="227">
        <v>0</v>
      </c>
      <c r="R205" s="227">
        <f>Q205*H205</f>
        <v>0</v>
      </c>
      <c r="S205" s="227">
        <v>0</v>
      </c>
      <c r="T205" s="227">
        <f>S205*H205</f>
        <v>0</v>
      </c>
      <c r="U205" s="228" t="s">
        <v>19</v>
      </c>
      <c r="V205" s="39"/>
      <c r="W205" s="39"/>
      <c r="X205" s="39"/>
      <c r="Y205" s="39"/>
      <c r="Z205" s="39"/>
      <c r="AA205" s="39"/>
      <c r="AB205" s="39"/>
      <c r="AC205" s="39"/>
      <c r="AD205" s="39"/>
      <c r="AE205" s="39"/>
      <c r="AR205" s="229" t="s">
        <v>133</v>
      </c>
      <c r="AT205" s="229" t="s">
        <v>128</v>
      </c>
      <c r="AU205" s="229" t="s">
        <v>79</v>
      </c>
      <c r="AY205" s="18" t="s">
        <v>125</v>
      </c>
      <c r="BE205" s="230">
        <f>IF(N205="základní",J205,0)</f>
        <v>0</v>
      </c>
      <c r="BF205" s="230">
        <f>IF(N205="snížená",J205,0)</f>
        <v>0</v>
      </c>
      <c r="BG205" s="230">
        <f>IF(N205="zákl. přenesená",J205,0)</f>
        <v>0</v>
      </c>
      <c r="BH205" s="230">
        <f>IF(N205="sníž. přenesená",J205,0)</f>
        <v>0</v>
      </c>
      <c r="BI205" s="230">
        <f>IF(N205="nulová",J205,0)</f>
        <v>0</v>
      </c>
      <c r="BJ205" s="18" t="s">
        <v>77</v>
      </c>
      <c r="BK205" s="230">
        <f>ROUND(I205*H205,2)</f>
        <v>0</v>
      </c>
      <c r="BL205" s="18" t="s">
        <v>133</v>
      </c>
      <c r="BM205" s="229" t="s">
        <v>380</v>
      </c>
    </row>
    <row r="206" s="2" customFormat="1">
      <c r="A206" s="39"/>
      <c r="B206" s="40"/>
      <c r="C206" s="41"/>
      <c r="D206" s="231" t="s">
        <v>135</v>
      </c>
      <c r="E206" s="41"/>
      <c r="F206" s="232" t="s">
        <v>381</v>
      </c>
      <c r="G206" s="41"/>
      <c r="H206" s="41"/>
      <c r="I206" s="137"/>
      <c r="J206" s="41"/>
      <c r="K206" s="41"/>
      <c r="L206" s="45"/>
      <c r="M206" s="233"/>
      <c r="N206" s="234"/>
      <c r="O206" s="85"/>
      <c r="P206" s="85"/>
      <c r="Q206" s="85"/>
      <c r="R206" s="85"/>
      <c r="S206" s="85"/>
      <c r="T206" s="85"/>
      <c r="U206" s="86"/>
      <c r="V206" s="39"/>
      <c r="W206" s="39"/>
      <c r="X206" s="39"/>
      <c r="Y206" s="39"/>
      <c r="Z206" s="39"/>
      <c r="AA206" s="39"/>
      <c r="AB206" s="39"/>
      <c r="AC206" s="39"/>
      <c r="AD206" s="39"/>
      <c r="AE206" s="39"/>
      <c r="AT206" s="18" t="s">
        <v>135</v>
      </c>
      <c r="AU206" s="18" t="s">
        <v>79</v>
      </c>
    </row>
    <row r="207" s="12" customFormat="1" ht="25.92" customHeight="1">
      <c r="A207" s="12"/>
      <c r="B207" s="202"/>
      <c r="C207" s="203"/>
      <c r="D207" s="204" t="s">
        <v>68</v>
      </c>
      <c r="E207" s="205" t="s">
        <v>382</v>
      </c>
      <c r="F207" s="205" t="s">
        <v>383</v>
      </c>
      <c r="G207" s="203"/>
      <c r="H207" s="203"/>
      <c r="I207" s="206"/>
      <c r="J207" s="207">
        <f>BK207</f>
        <v>0</v>
      </c>
      <c r="K207" s="203"/>
      <c r="L207" s="208"/>
      <c r="M207" s="209"/>
      <c r="N207" s="210"/>
      <c r="O207" s="210"/>
      <c r="P207" s="211">
        <f>P208+P223+P241+P265+P270+P272+P275+P293+P330+P335</f>
        <v>0</v>
      </c>
      <c r="Q207" s="210"/>
      <c r="R207" s="211">
        <f>R208+R223+R241+R265+R270+R272+R275+R293+R330+R335</f>
        <v>1.8241802999999999</v>
      </c>
      <c r="S207" s="210"/>
      <c r="T207" s="211">
        <f>T208+T223+T241+T265+T270+T272+T275+T293+T330+T335</f>
        <v>0.055920599999999994</v>
      </c>
      <c r="U207" s="212"/>
      <c r="V207" s="12"/>
      <c r="W207" s="12"/>
      <c r="X207" s="12"/>
      <c r="Y207" s="12"/>
      <c r="Z207" s="12"/>
      <c r="AA207" s="12"/>
      <c r="AB207" s="12"/>
      <c r="AC207" s="12"/>
      <c r="AD207" s="12"/>
      <c r="AE207" s="12"/>
      <c r="AR207" s="213" t="s">
        <v>79</v>
      </c>
      <c r="AT207" s="214" t="s">
        <v>68</v>
      </c>
      <c r="AU207" s="214" t="s">
        <v>69</v>
      </c>
      <c r="AY207" s="213" t="s">
        <v>125</v>
      </c>
      <c r="BK207" s="215">
        <f>BK208+BK223+BK241+BK265+BK270+BK272+BK275+BK293+BK330+BK335</f>
        <v>0</v>
      </c>
    </row>
    <row r="208" s="12" customFormat="1" ht="22.8" customHeight="1">
      <c r="A208" s="12"/>
      <c r="B208" s="202"/>
      <c r="C208" s="203"/>
      <c r="D208" s="204" t="s">
        <v>68</v>
      </c>
      <c r="E208" s="216" t="s">
        <v>384</v>
      </c>
      <c r="F208" s="216" t="s">
        <v>385</v>
      </c>
      <c r="G208" s="203"/>
      <c r="H208" s="203"/>
      <c r="I208" s="206"/>
      <c r="J208" s="217">
        <f>BK208</f>
        <v>0</v>
      </c>
      <c r="K208" s="203"/>
      <c r="L208" s="208"/>
      <c r="M208" s="209"/>
      <c r="N208" s="210"/>
      <c r="O208" s="210"/>
      <c r="P208" s="211">
        <f>SUM(P209:P222)</f>
        <v>0</v>
      </c>
      <c r="Q208" s="210"/>
      <c r="R208" s="211">
        <f>SUM(R209:R222)</f>
        <v>0.019185000000000001</v>
      </c>
      <c r="S208" s="210"/>
      <c r="T208" s="211">
        <f>SUM(T209:T222)</f>
        <v>0.017430000000000001</v>
      </c>
      <c r="U208" s="212"/>
      <c r="V208" s="12"/>
      <c r="W208" s="12"/>
      <c r="X208" s="12"/>
      <c r="Y208" s="12"/>
      <c r="Z208" s="12"/>
      <c r="AA208" s="12"/>
      <c r="AB208" s="12"/>
      <c r="AC208" s="12"/>
      <c r="AD208" s="12"/>
      <c r="AE208" s="12"/>
      <c r="AR208" s="213" t="s">
        <v>79</v>
      </c>
      <c r="AT208" s="214" t="s">
        <v>68</v>
      </c>
      <c r="AU208" s="214" t="s">
        <v>77</v>
      </c>
      <c r="AY208" s="213" t="s">
        <v>125</v>
      </c>
      <c r="BK208" s="215">
        <f>SUM(BK209:BK222)</f>
        <v>0</v>
      </c>
    </row>
    <row r="209" s="2" customFormat="1" ht="21.75" customHeight="1">
      <c r="A209" s="39"/>
      <c r="B209" s="40"/>
      <c r="C209" s="218" t="s">
        <v>386</v>
      </c>
      <c r="D209" s="218" t="s">
        <v>128</v>
      </c>
      <c r="E209" s="219" t="s">
        <v>387</v>
      </c>
      <c r="F209" s="220" t="s">
        <v>388</v>
      </c>
      <c r="G209" s="221" t="s">
        <v>237</v>
      </c>
      <c r="H209" s="222">
        <v>5</v>
      </c>
      <c r="I209" s="223"/>
      <c r="J209" s="224">
        <f>ROUND(I209*H209,2)</f>
        <v>0</v>
      </c>
      <c r="K209" s="220" t="s">
        <v>132</v>
      </c>
      <c r="L209" s="45"/>
      <c r="M209" s="225" t="s">
        <v>19</v>
      </c>
      <c r="N209" s="226" t="s">
        <v>40</v>
      </c>
      <c r="O209" s="85"/>
      <c r="P209" s="227">
        <f>O209*H209</f>
        <v>0</v>
      </c>
      <c r="Q209" s="227">
        <v>0</v>
      </c>
      <c r="R209" s="227">
        <f>Q209*H209</f>
        <v>0</v>
      </c>
      <c r="S209" s="227">
        <v>0.0020999999999999999</v>
      </c>
      <c r="T209" s="227">
        <f>S209*H209</f>
        <v>0.010499999999999999</v>
      </c>
      <c r="U209" s="228" t="s">
        <v>19</v>
      </c>
      <c r="V209" s="39"/>
      <c r="W209" s="39"/>
      <c r="X209" s="39"/>
      <c r="Y209" s="39"/>
      <c r="Z209" s="39"/>
      <c r="AA209" s="39"/>
      <c r="AB209" s="39"/>
      <c r="AC209" s="39"/>
      <c r="AD209" s="39"/>
      <c r="AE209" s="39"/>
      <c r="AR209" s="229" t="s">
        <v>210</v>
      </c>
      <c r="AT209" s="229" t="s">
        <v>128</v>
      </c>
      <c r="AU209" s="229" t="s">
        <v>79</v>
      </c>
      <c r="AY209" s="18" t="s">
        <v>125</v>
      </c>
      <c r="BE209" s="230">
        <f>IF(N209="základní",J209,0)</f>
        <v>0</v>
      </c>
      <c r="BF209" s="230">
        <f>IF(N209="snížená",J209,0)</f>
        <v>0</v>
      </c>
      <c r="BG209" s="230">
        <f>IF(N209="zákl. přenesená",J209,0)</f>
        <v>0</v>
      </c>
      <c r="BH209" s="230">
        <f>IF(N209="sníž. přenesená",J209,0)</f>
        <v>0</v>
      </c>
      <c r="BI209" s="230">
        <f>IF(N209="nulová",J209,0)</f>
        <v>0</v>
      </c>
      <c r="BJ209" s="18" t="s">
        <v>77</v>
      </c>
      <c r="BK209" s="230">
        <f>ROUND(I209*H209,2)</f>
        <v>0</v>
      </c>
      <c r="BL209" s="18" t="s">
        <v>210</v>
      </c>
      <c r="BM209" s="229" t="s">
        <v>389</v>
      </c>
    </row>
    <row r="210" s="2" customFormat="1">
      <c r="A210" s="39"/>
      <c r="B210" s="40"/>
      <c r="C210" s="41"/>
      <c r="D210" s="231" t="s">
        <v>135</v>
      </c>
      <c r="E210" s="41"/>
      <c r="F210" s="232" t="s">
        <v>390</v>
      </c>
      <c r="G210" s="41"/>
      <c r="H210" s="41"/>
      <c r="I210" s="137"/>
      <c r="J210" s="41"/>
      <c r="K210" s="41"/>
      <c r="L210" s="45"/>
      <c r="M210" s="233"/>
      <c r="N210" s="234"/>
      <c r="O210" s="85"/>
      <c r="P210" s="85"/>
      <c r="Q210" s="85"/>
      <c r="R210" s="85"/>
      <c r="S210" s="85"/>
      <c r="T210" s="85"/>
      <c r="U210" s="86"/>
      <c r="V210" s="39"/>
      <c r="W210" s="39"/>
      <c r="X210" s="39"/>
      <c r="Y210" s="39"/>
      <c r="Z210" s="39"/>
      <c r="AA210" s="39"/>
      <c r="AB210" s="39"/>
      <c r="AC210" s="39"/>
      <c r="AD210" s="39"/>
      <c r="AE210" s="39"/>
      <c r="AT210" s="18" t="s">
        <v>135</v>
      </c>
      <c r="AU210" s="18" t="s">
        <v>79</v>
      </c>
    </row>
    <row r="211" s="2" customFormat="1" ht="21.75" customHeight="1">
      <c r="A211" s="39"/>
      <c r="B211" s="40"/>
      <c r="C211" s="218" t="s">
        <v>391</v>
      </c>
      <c r="D211" s="218" t="s">
        <v>128</v>
      </c>
      <c r="E211" s="219" t="s">
        <v>392</v>
      </c>
      <c r="F211" s="220" t="s">
        <v>393</v>
      </c>
      <c r="G211" s="221" t="s">
        <v>237</v>
      </c>
      <c r="H211" s="222">
        <v>3.5</v>
      </c>
      <c r="I211" s="223"/>
      <c r="J211" s="224">
        <f>ROUND(I211*H211,2)</f>
        <v>0</v>
      </c>
      <c r="K211" s="220" t="s">
        <v>132</v>
      </c>
      <c r="L211" s="45"/>
      <c r="M211" s="225" t="s">
        <v>19</v>
      </c>
      <c r="N211" s="226" t="s">
        <v>40</v>
      </c>
      <c r="O211" s="85"/>
      <c r="P211" s="227">
        <f>O211*H211</f>
        <v>0</v>
      </c>
      <c r="Q211" s="227">
        <v>0</v>
      </c>
      <c r="R211" s="227">
        <f>Q211*H211</f>
        <v>0</v>
      </c>
      <c r="S211" s="227">
        <v>0.00198</v>
      </c>
      <c r="T211" s="227">
        <f>S211*H211</f>
        <v>0.0069300000000000004</v>
      </c>
      <c r="U211" s="228" t="s">
        <v>19</v>
      </c>
      <c r="V211" s="39"/>
      <c r="W211" s="39"/>
      <c r="X211" s="39"/>
      <c r="Y211" s="39"/>
      <c r="Z211" s="39"/>
      <c r="AA211" s="39"/>
      <c r="AB211" s="39"/>
      <c r="AC211" s="39"/>
      <c r="AD211" s="39"/>
      <c r="AE211" s="39"/>
      <c r="AR211" s="229" t="s">
        <v>210</v>
      </c>
      <c r="AT211" s="229" t="s">
        <v>128</v>
      </c>
      <c r="AU211" s="229" t="s">
        <v>79</v>
      </c>
      <c r="AY211" s="18" t="s">
        <v>125</v>
      </c>
      <c r="BE211" s="230">
        <f>IF(N211="základní",J211,0)</f>
        <v>0</v>
      </c>
      <c r="BF211" s="230">
        <f>IF(N211="snížená",J211,0)</f>
        <v>0</v>
      </c>
      <c r="BG211" s="230">
        <f>IF(N211="zákl. přenesená",J211,0)</f>
        <v>0</v>
      </c>
      <c r="BH211" s="230">
        <f>IF(N211="sníž. přenesená",J211,0)</f>
        <v>0</v>
      </c>
      <c r="BI211" s="230">
        <f>IF(N211="nulová",J211,0)</f>
        <v>0</v>
      </c>
      <c r="BJ211" s="18" t="s">
        <v>77</v>
      </c>
      <c r="BK211" s="230">
        <f>ROUND(I211*H211,2)</f>
        <v>0</v>
      </c>
      <c r="BL211" s="18" t="s">
        <v>210</v>
      </c>
      <c r="BM211" s="229" t="s">
        <v>394</v>
      </c>
    </row>
    <row r="212" s="2" customFormat="1">
      <c r="A212" s="39"/>
      <c r="B212" s="40"/>
      <c r="C212" s="41"/>
      <c r="D212" s="231" t="s">
        <v>135</v>
      </c>
      <c r="E212" s="41"/>
      <c r="F212" s="232" t="s">
        <v>390</v>
      </c>
      <c r="G212" s="41"/>
      <c r="H212" s="41"/>
      <c r="I212" s="137"/>
      <c r="J212" s="41"/>
      <c r="K212" s="41"/>
      <c r="L212" s="45"/>
      <c r="M212" s="233"/>
      <c r="N212" s="234"/>
      <c r="O212" s="85"/>
      <c r="P212" s="85"/>
      <c r="Q212" s="85"/>
      <c r="R212" s="85"/>
      <c r="S212" s="85"/>
      <c r="T212" s="85"/>
      <c r="U212" s="86"/>
      <c r="V212" s="39"/>
      <c r="W212" s="39"/>
      <c r="X212" s="39"/>
      <c r="Y212" s="39"/>
      <c r="Z212" s="39"/>
      <c r="AA212" s="39"/>
      <c r="AB212" s="39"/>
      <c r="AC212" s="39"/>
      <c r="AD212" s="39"/>
      <c r="AE212" s="39"/>
      <c r="AT212" s="18" t="s">
        <v>135</v>
      </c>
      <c r="AU212" s="18" t="s">
        <v>79</v>
      </c>
    </row>
    <row r="213" s="2" customFormat="1" ht="21.75" customHeight="1">
      <c r="A213" s="39"/>
      <c r="B213" s="40"/>
      <c r="C213" s="218" t="s">
        <v>395</v>
      </c>
      <c r="D213" s="218" t="s">
        <v>128</v>
      </c>
      <c r="E213" s="219" t="s">
        <v>396</v>
      </c>
      <c r="F213" s="220" t="s">
        <v>397</v>
      </c>
      <c r="G213" s="221" t="s">
        <v>237</v>
      </c>
      <c r="H213" s="222">
        <v>6.5</v>
      </c>
      <c r="I213" s="223"/>
      <c r="J213" s="224">
        <f>ROUND(I213*H213,2)</f>
        <v>0</v>
      </c>
      <c r="K213" s="220" t="s">
        <v>398</v>
      </c>
      <c r="L213" s="45"/>
      <c r="M213" s="225" t="s">
        <v>19</v>
      </c>
      <c r="N213" s="226" t="s">
        <v>40</v>
      </c>
      <c r="O213" s="85"/>
      <c r="P213" s="227">
        <f>O213*H213</f>
        <v>0</v>
      </c>
      <c r="Q213" s="227">
        <v>0.0017700000000000001</v>
      </c>
      <c r="R213" s="227">
        <f>Q213*H213</f>
        <v>0.011505000000000001</v>
      </c>
      <c r="S213" s="227">
        <v>0</v>
      </c>
      <c r="T213" s="227">
        <f>S213*H213</f>
        <v>0</v>
      </c>
      <c r="U213" s="228" t="s">
        <v>19</v>
      </c>
      <c r="V213" s="39"/>
      <c r="W213" s="39"/>
      <c r="X213" s="39"/>
      <c r="Y213" s="39"/>
      <c r="Z213" s="39"/>
      <c r="AA213" s="39"/>
      <c r="AB213" s="39"/>
      <c r="AC213" s="39"/>
      <c r="AD213" s="39"/>
      <c r="AE213" s="39"/>
      <c r="AR213" s="229" t="s">
        <v>210</v>
      </c>
      <c r="AT213" s="229" t="s">
        <v>128</v>
      </c>
      <c r="AU213" s="229" t="s">
        <v>79</v>
      </c>
      <c r="AY213" s="18" t="s">
        <v>125</v>
      </c>
      <c r="BE213" s="230">
        <f>IF(N213="základní",J213,0)</f>
        <v>0</v>
      </c>
      <c r="BF213" s="230">
        <f>IF(N213="snížená",J213,0)</f>
        <v>0</v>
      </c>
      <c r="BG213" s="230">
        <f>IF(N213="zákl. přenesená",J213,0)</f>
        <v>0</v>
      </c>
      <c r="BH213" s="230">
        <f>IF(N213="sníž. přenesená",J213,0)</f>
        <v>0</v>
      </c>
      <c r="BI213" s="230">
        <f>IF(N213="nulová",J213,0)</f>
        <v>0</v>
      </c>
      <c r="BJ213" s="18" t="s">
        <v>77</v>
      </c>
      <c r="BK213" s="230">
        <f>ROUND(I213*H213,2)</f>
        <v>0</v>
      </c>
      <c r="BL213" s="18" t="s">
        <v>210</v>
      </c>
      <c r="BM213" s="229" t="s">
        <v>399</v>
      </c>
    </row>
    <row r="214" s="2" customFormat="1" ht="21.75" customHeight="1">
      <c r="A214" s="39"/>
      <c r="B214" s="40"/>
      <c r="C214" s="218" t="s">
        <v>400</v>
      </c>
      <c r="D214" s="218" t="s">
        <v>128</v>
      </c>
      <c r="E214" s="219" t="s">
        <v>401</v>
      </c>
      <c r="F214" s="220" t="s">
        <v>402</v>
      </c>
      <c r="G214" s="221" t="s">
        <v>237</v>
      </c>
      <c r="H214" s="222">
        <v>10</v>
      </c>
      <c r="I214" s="223"/>
      <c r="J214" s="224">
        <f>ROUND(I214*H214,2)</f>
        <v>0</v>
      </c>
      <c r="K214" s="220" t="s">
        <v>398</v>
      </c>
      <c r="L214" s="45"/>
      <c r="M214" s="225" t="s">
        <v>19</v>
      </c>
      <c r="N214" s="226" t="s">
        <v>40</v>
      </c>
      <c r="O214" s="85"/>
      <c r="P214" s="227">
        <f>O214*H214</f>
        <v>0</v>
      </c>
      <c r="Q214" s="227">
        <v>0.00046000000000000001</v>
      </c>
      <c r="R214" s="227">
        <f>Q214*H214</f>
        <v>0.0045999999999999999</v>
      </c>
      <c r="S214" s="227">
        <v>0</v>
      </c>
      <c r="T214" s="227">
        <f>S214*H214</f>
        <v>0</v>
      </c>
      <c r="U214" s="228" t="s">
        <v>19</v>
      </c>
      <c r="V214" s="39"/>
      <c r="W214" s="39"/>
      <c r="X214" s="39"/>
      <c r="Y214" s="39"/>
      <c r="Z214" s="39"/>
      <c r="AA214" s="39"/>
      <c r="AB214" s="39"/>
      <c r="AC214" s="39"/>
      <c r="AD214" s="39"/>
      <c r="AE214" s="39"/>
      <c r="AR214" s="229" t="s">
        <v>210</v>
      </c>
      <c r="AT214" s="229" t="s">
        <v>128</v>
      </c>
      <c r="AU214" s="229" t="s">
        <v>79</v>
      </c>
      <c r="AY214" s="18" t="s">
        <v>125</v>
      </c>
      <c r="BE214" s="230">
        <f>IF(N214="základní",J214,0)</f>
        <v>0</v>
      </c>
      <c r="BF214" s="230">
        <f>IF(N214="snížená",J214,0)</f>
        <v>0</v>
      </c>
      <c r="BG214" s="230">
        <f>IF(N214="zákl. přenesená",J214,0)</f>
        <v>0</v>
      </c>
      <c r="BH214" s="230">
        <f>IF(N214="sníž. přenesená",J214,0)</f>
        <v>0</v>
      </c>
      <c r="BI214" s="230">
        <f>IF(N214="nulová",J214,0)</f>
        <v>0</v>
      </c>
      <c r="BJ214" s="18" t="s">
        <v>77</v>
      </c>
      <c r="BK214" s="230">
        <f>ROUND(I214*H214,2)</f>
        <v>0</v>
      </c>
      <c r="BL214" s="18" t="s">
        <v>210</v>
      </c>
      <c r="BM214" s="229" t="s">
        <v>403</v>
      </c>
    </row>
    <row r="215" s="2" customFormat="1" ht="21.75" customHeight="1">
      <c r="A215" s="39"/>
      <c r="B215" s="40"/>
      <c r="C215" s="218" t="s">
        <v>404</v>
      </c>
      <c r="D215" s="218" t="s">
        <v>128</v>
      </c>
      <c r="E215" s="219" t="s">
        <v>405</v>
      </c>
      <c r="F215" s="220" t="s">
        <v>406</v>
      </c>
      <c r="G215" s="221" t="s">
        <v>237</v>
      </c>
      <c r="H215" s="222">
        <v>4</v>
      </c>
      <c r="I215" s="223"/>
      <c r="J215" s="224">
        <f>ROUND(I215*H215,2)</f>
        <v>0</v>
      </c>
      <c r="K215" s="220" t="s">
        <v>398</v>
      </c>
      <c r="L215" s="45"/>
      <c r="M215" s="225" t="s">
        <v>19</v>
      </c>
      <c r="N215" s="226" t="s">
        <v>40</v>
      </c>
      <c r="O215" s="85"/>
      <c r="P215" s="227">
        <f>O215*H215</f>
        <v>0</v>
      </c>
      <c r="Q215" s="227">
        <v>0.00076999999999999996</v>
      </c>
      <c r="R215" s="227">
        <f>Q215*H215</f>
        <v>0.0030799999999999998</v>
      </c>
      <c r="S215" s="227">
        <v>0</v>
      </c>
      <c r="T215" s="227">
        <f>S215*H215</f>
        <v>0</v>
      </c>
      <c r="U215" s="228" t="s">
        <v>19</v>
      </c>
      <c r="V215" s="39"/>
      <c r="W215" s="39"/>
      <c r="X215" s="39"/>
      <c r="Y215" s="39"/>
      <c r="Z215" s="39"/>
      <c r="AA215" s="39"/>
      <c r="AB215" s="39"/>
      <c r="AC215" s="39"/>
      <c r="AD215" s="39"/>
      <c r="AE215" s="39"/>
      <c r="AR215" s="229" t="s">
        <v>210</v>
      </c>
      <c r="AT215" s="229" t="s">
        <v>128</v>
      </c>
      <c r="AU215" s="229" t="s">
        <v>79</v>
      </c>
      <c r="AY215" s="18" t="s">
        <v>125</v>
      </c>
      <c r="BE215" s="230">
        <f>IF(N215="základní",J215,0)</f>
        <v>0</v>
      </c>
      <c r="BF215" s="230">
        <f>IF(N215="snížená",J215,0)</f>
        <v>0</v>
      </c>
      <c r="BG215" s="230">
        <f>IF(N215="zákl. přenesená",J215,0)</f>
        <v>0</v>
      </c>
      <c r="BH215" s="230">
        <f>IF(N215="sníž. přenesená",J215,0)</f>
        <v>0</v>
      </c>
      <c r="BI215" s="230">
        <f>IF(N215="nulová",J215,0)</f>
        <v>0</v>
      </c>
      <c r="BJ215" s="18" t="s">
        <v>77</v>
      </c>
      <c r="BK215" s="230">
        <f>ROUND(I215*H215,2)</f>
        <v>0</v>
      </c>
      <c r="BL215" s="18" t="s">
        <v>210</v>
      </c>
      <c r="BM215" s="229" t="s">
        <v>407</v>
      </c>
    </row>
    <row r="216" s="2" customFormat="1" ht="21.75" customHeight="1">
      <c r="A216" s="39"/>
      <c r="B216" s="40"/>
      <c r="C216" s="218" t="s">
        <v>408</v>
      </c>
      <c r="D216" s="218" t="s">
        <v>128</v>
      </c>
      <c r="E216" s="219" t="s">
        <v>409</v>
      </c>
      <c r="F216" s="220" t="s">
        <v>410</v>
      </c>
      <c r="G216" s="221" t="s">
        <v>213</v>
      </c>
      <c r="H216" s="222">
        <v>8</v>
      </c>
      <c r="I216" s="223"/>
      <c r="J216" s="224">
        <f>ROUND(I216*H216,2)</f>
        <v>0</v>
      </c>
      <c r="K216" s="220" t="s">
        <v>132</v>
      </c>
      <c r="L216" s="45"/>
      <c r="M216" s="225" t="s">
        <v>19</v>
      </c>
      <c r="N216" s="226" t="s">
        <v>40</v>
      </c>
      <c r="O216" s="85"/>
      <c r="P216" s="227">
        <f>O216*H216</f>
        <v>0</v>
      </c>
      <c r="Q216" s="227">
        <v>0</v>
      </c>
      <c r="R216" s="227">
        <f>Q216*H216</f>
        <v>0</v>
      </c>
      <c r="S216" s="227">
        <v>0</v>
      </c>
      <c r="T216" s="227">
        <f>S216*H216</f>
        <v>0</v>
      </c>
      <c r="U216" s="228" t="s">
        <v>19</v>
      </c>
      <c r="V216" s="39"/>
      <c r="W216" s="39"/>
      <c r="X216" s="39"/>
      <c r="Y216" s="39"/>
      <c r="Z216" s="39"/>
      <c r="AA216" s="39"/>
      <c r="AB216" s="39"/>
      <c r="AC216" s="39"/>
      <c r="AD216" s="39"/>
      <c r="AE216" s="39"/>
      <c r="AR216" s="229" t="s">
        <v>210</v>
      </c>
      <c r="AT216" s="229" t="s">
        <v>128</v>
      </c>
      <c r="AU216" s="229" t="s">
        <v>79</v>
      </c>
      <c r="AY216" s="18" t="s">
        <v>125</v>
      </c>
      <c r="BE216" s="230">
        <f>IF(N216="základní",J216,0)</f>
        <v>0</v>
      </c>
      <c r="BF216" s="230">
        <f>IF(N216="snížená",J216,0)</f>
        <v>0</v>
      </c>
      <c r="BG216" s="230">
        <f>IF(N216="zákl. přenesená",J216,0)</f>
        <v>0</v>
      </c>
      <c r="BH216" s="230">
        <f>IF(N216="sníž. přenesená",J216,0)</f>
        <v>0</v>
      </c>
      <c r="BI216" s="230">
        <f>IF(N216="nulová",J216,0)</f>
        <v>0</v>
      </c>
      <c r="BJ216" s="18" t="s">
        <v>77</v>
      </c>
      <c r="BK216" s="230">
        <f>ROUND(I216*H216,2)</f>
        <v>0</v>
      </c>
      <c r="BL216" s="18" t="s">
        <v>210</v>
      </c>
      <c r="BM216" s="229" t="s">
        <v>411</v>
      </c>
    </row>
    <row r="217" s="2" customFormat="1">
      <c r="A217" s="39"/>
      <c r="B217" s="40"/>
      <c r="C217" s="41"/>
      <c r="D217" s="231" t="s">
        <v>135</v>
      </c>
      <c r="E217" s="41"/>
      <c r="F217" s="232" t="s">
        <v>412</v>
      </c>
      <c r="G217" s="41"/>
      <c r="H217" s="41"/>
      <c r="I217" s="137"/>
      <c r="J217" s="41"/>
      <c r="K217" s="41"/>
      <c r="L217" s="45"/>
      <c r="M217" s="233"/>
      <c r="N217" s="234"/>
      <c r="O217" s="85"/>
      <c r="P217" s="85"/>
      <c r="Q217" s="85"/>
      <c r="R217" s="85"/>
      <c r="S217" s="85"/>
      <c r="T217" s="85"/>
      <c r="U217" s="86"/>
      <c r="V217" s="39"/>
      <c r="W217" s="39"/>
      <c r="X217" s="39"/>
      <c r="Y217" s="39"/>
      <c r="Z217" s="39"/>
      <c r="AA217" s="39"/>
      <c r="AB217" s="39"/>
      <c r="AC217" s="39"/>
      <c r="AD217" s="39"/>
      <c r="AE217" s="39"/>
      <c r="AT217" s="18" t="s">
        <v>135</v>
      </c>
      <c r="AU217" s="18" t="s">
        <v>79</v>
      </c>
    </row>
    <row r="218" s="2" customFormat="1" ht="21.75" customHeight="1">
      <c r="A218" s="39"/>
      <c r="B218" s="40"/>
      <c r="C218" s="218" t="s">
        <v>413</v>
      </c>
      <c r="D218" s="218" t="s">
        <v>128</v>
      </c>
      <c r="E218" s="219" t="s">
        <v>414</v>
      </c>
      <c r="F218" s="220" t="s">
        <v>415</v>
      </c>
      <c r="G218" s="221" t="s">
        <v>237</v>
      </c>
      <c r="H218" s="222">
        <v>29</v>
      </c>
      <c r="I218" s="223"/>
      <c r="J218" s="224">
        <f>ROUND(I218*H218,2)</f>
        <v>0</v>
      </c>
      <c r="K218" s="220" t="s">
        <v>132</v>
      </c>
      <c r="L218" s="45"/>
      <c r="M218" s="225" t="s">
        <v>19</v>
      </c>
      <c r="N218" s="226" t="s">
        <v>40</v>
      </c>
      <c r="O218" s="85"/>
      <c r="P218" s="227">
        <f>O218*H218</f>
        <v>0</v>
      </c>
      <c r="Q218" s="227">
        <v>0</v>
      </c>
      <c r="R218" s="227">
        <f>Q218*H218</f>
        <v>0</v>
      </c>
      <c r="S218" s="227">
        <v>0</v>
      </c>
      <c r="T218" s="227">
        <f>S218*H218</f>
        <v>0</v>
      </c>
      <c r="U218" s="228" t="s">
        <v>19</v>
      </c>
      <c r="V218" s="39"/>
      <c r="W218" s="39"/>
      <c r="X218" s="39"/>
      <c r="Y218" s="39"/>
      <c r="Z218" s="39"/>
      <c r="AA218" s="39"/>
      <c r="AB218" s="39"/>
      <c r="AC218" s="39"/>
      <c r="AD218" s="39"/>
      <c r="AE218" s="39"/>
      <c r="AR218" s="229" t="s">
        <v>210</v>
      </c>
      <c r="AT218" s="229" t="s">
        <v>128</v>
      </c>
      <c r="AU218" s="229" t="s">
        <v>79</v>
      </c>
      <c r="AY218" s="18" t="s">
        <v>125</v>
      </c>
      <c r="BE218" s="230">
        <f>IF(N218="základní",J218,0)</f>
        <v>0</v>
      </c>
      <c r="BF218" s="230">
        <f>IF(N218="snížená",J218,0)</f>
        <v>0</v>
      </c>
      <c r="BG218" s="230">
        <f>IF(N218="zákl. přenesená",J218,0)</f>
        <v>0</v>
      </c>
      <c r="BH218" s="230">
        <f>IF(N218="sníž. přenesená",J218,0)</f>
        <v>0</v>
      </c>
      <c r="BI218" s="230">
        <f>IF(N218="nulová",J218,0)</f>
        <v>0</v>
      </c>
      <c r="BJ218" s="18" t="s">
        <v>77</v>
      </c>
      <c r="BK218" s="230">
        <f>ROUND(I218*H218,2)</f>
        <v>0</v>
      </c>
      <c r="BL218" s="18" t="s">
        <v>210</v>
      </c>
      <c r="BM218" s="229" t="s">
        <v>416</v>
      </c>
    </row>
    <row r="219" s="2" customFormat="1">
      <c r="A219" s="39"/>
      <c r="B219" s="40"/>
      <c r="C219" s="41"/>
      <c r="D219" s="231" t="s">
        <v>135</v>
      </c>
      <c r="E219" s="41"/>
      <c r="F219" s="232" t="s">
        <v>417</v>
      </c>
      <c r="G219" s="41"/>
      <c r="H219" s="41"/>
      <c r="I219" s="137"/>
      <c r="J219" s="41"/>
      <c r="K219" s="41"/>
      <c r="L219" s="45"/>
      <c r="M219" s="233"/>
      <c r="N219" s="234"/>
      <c r="O219" s="85"/>
      <c r="P219" s="85"/>
      <c r="Q219" s="85"/>
      <c r="R219" s="85"/>
      <c r="S219" s="85"/>
      <c r="T219" s="85"/>
      <c r="U219" s="86"/>
      <c r="V219" s="39"/>
      <c r="W219" s="39"/>
      <c r="X219" s="39"/>
      <c r="Y219" s="39"/>
      <c r="Z219" s="39"/>
      <c r="AA219" s="39"/>
      <c r="AB219" s="39"/>
      <c r="AC219" s="39"/>
      <c r="AD219" s="39"/>
      <c r="AE219" s="39"/>
      <c r="AT219" s="18" t="s">
        <v>135</v>
      </c>
      <c r="AU219" s="18" t="s">
        <v>79</v>
      </c>
    </row>
    <row r="220" s="2" customFormat="1" ht="33" customHeight="1">
      <c r="A220" s="39"/>
      <c r="B220" s="40"/>
      <c r="C220" s="218" t="s">
        <v>418</v>
      </c>
      <c r="D220" s="218" t="s">
        <v>128</v>
      </c>
      <c r="E220" s="219" t="s">
        <v>419</v>
      </c>
      <c r="F220" s="220" t="s">
        <v>420</v>
      </c>
      <c r="G220" s="221" t="s">
        <v>131</v>
      </c>
      <c r="H220" s="222">
        <v>0.017000000000000001</v>
      </c>
      <c r="I220" s="223"/>
      <c r="J220" s="224">
        <f>ROUND(I220*H220,2)</f>
        <v>0</v>
      </c>
      <c r="K220" s="220" t="s">
        <v>132</v>
      </c>
      <c r="L220" s="45"/>
      <c r="M220" s="225" t="s">
        <v>19</v>
      </c>
      <c r="N220" s="226" t="s">
        <v>40</v>
      </c>
      <c r="O220" s="85"/>
      <c r="P220" s="227">
        <f>O220*H220</f>
        <v>0</v>
      </c>
      <c r="Q220" s="227">
        <v>0</v>
      </c>
      <c r="R220" s="227">
        <f>Q220*H220</f>
        <v>0</v>
      </c>
      <c r="S220" s="227">
        <v>0</v>
      </c>
      <c r="T220" s="227">
        <f>S220*H220</f>
        <v>0</v>
      </c>
      <c r="U220" s="228" t="s">
        <v>19</v>
      </c>
      <c r="V220" s="39"/>
      <c r="W220" s="39"/>
      <c r="X220" s="39"/>
      <c r="Y220" s="39"/>
      <c r="Z220" s="39"/>
      <c r="AA220" s="39"/>
      <c r="AB220" s="39"/>
      <c r="AC220" s="39"/>
      <c r="AD220" s="39"/>
      <c r="AE220" s="39"/>
      <c r="AR220" s="229" t="s">
        <v>210</v>
      </c>
      <c r="AT220" s="229" t="s">
        <v>128</v>
      </c>
      <c r="AU220" s="229" t="s">
        <v>79</v>
      </c>
      <c r="AY220" s="18" t="s">
        <v>125</v>
      </c>
      <c r="BE220" s="230">
        <f>IF(N220="základní",J220,0)</f>
        <v>0</v>
      </c>
      <c r="BF220" s="230">
        <f>IF(N220="snížená",J220,0)</f>
        <v>0</v>
      </c>
      <c r="BG220" s="230">
        <f>IF(N220="zákl. přenesená",J220,0)</f>
        <v>0</v>
      </c>
      <c r="BH220" s="230">
        <f>IF(N220="sníž. přenesená",J220,0)</f>
        <v>0</v>
      </c>
      <c r="BI220" s="230">
        <f>IF(N220="nulová",J220,0)</f>
        <v>0</v>
      </c>
      <c r="BJ220" s="18" t="s">
        <v>77</v>
      </c>
      <c r="BK220" s="230">
        <f>ROUND(I220*H220,2)</f>
        <v>0</v>
      </c>
      <c r="BL220" s="18" t="s">
        <v>210</v>
      </c>
      <c r="BM220" s="229" t="s">
        <v>421</v>
      </c>
    </row>
    <row r="221" s="2" customFormat="1" ht="44.25" customHeight="1">
      <c r="A221" s="39"/>
      <c r="B221" s="40"/>
      <c r="C221" s="218" t="s">
        <v>422</v>
      </c>
      <c r="D221" s="218" t="s">
        <v>128</v>
      </c>
      <c r="E221" s="219" t="s">
        <v>423</v>
      </c>
      <c r="F221" s="220" t="s">
        <v>424</v>
      </c>
      <c r="G221" s="221" t="s">
        <v>131</v>
      </c>
      <c r="H221" s="222">
        <v>0.019</v>
      </c>
      <c r="I221" s="223"/>
      <c r="J221" s="224">
        <f>ROUND(I221*H221,2)</f>
        <v>0</v>
      </c>
      <c r="K221" s="220" t="s">
        <v>132</v>
      </c>
      <c r="L221" s="45"/>
      <c r="M221" s="225" t="s">
        <v>19</v>
      </c>
      <c r="N221" s="226" t="s">
        <v>40</v>
      </c>
      <c r="O221" s="85"/>
      <c r="P221" s="227">
        <f>O221*H221</f>
        <v>0</v>
      </c>
      <c r="Q221" s="227">
        <v>0</v>
      </c>
      <c r="R221" s="227">
        <f>Q221*H221</f>
        <v>0</v>
      </c>
      <c r="S221" s="227">
        <v>0</v>
      </c>
      <c r="T221" s="227">
        <f>S221*H221</f>
        <v>0</v>
      </c>
      <c r="U221" s="228" t="s">
        <v>19</v>
      </c>
      <c r="V221" s="39"/>
      <c r="W221" s="39"/>
      <c r="X221" s="39"/>
      <c r="Y221" s="39"/>
      <c r="Z221" s="39"/>
      <c r="AA221" s="39"/>
      <c r="AB221" s="39"/>
      <c r="AC221" s="39"/>
      <c r="AD221" s="39"/>
      <c r="AE221" s="39"/>
      <c r="AR221" s="229" t="s">
        <v>210</v>
      </c>
      <c r="AT221" s="229" t="s">
        <v>128</v>
      </c>
      <c r="AU221" s="229" t="s">
        <v>79</v>
      </c>
      <c r="AY221" s="18" t="s">
        <v>125</v>
      </c>
      <c r="BE221" s="230">
        <f>IF(N221="základní",J221,0)</f>
        <v>0</v>
      </c>
      <c r="BF221" s="230">
        <f>IF(N221="snížená",J221,0)</f>
        <v>0</v>
      </c>
      <c r="BG221" s="230">
        <f>IF(N221="zákl. přenesená",J221,0)</f>
        <v>0</v>
      </c>
      <c r="BH221" s="230">
        <f>IF(N221="sníž. přenesená",J221,0)</f>
        <v>0</v>
      </c>
      <c r="BI221" s="230">
        <f>IF(N221="nulová",J221,0)</f>
        <v>0</v>
      </c>
      <c r="BJ221" s="18" t="s">
        <v>77</v>
      </c>
      <c r="BK221" s="230">
        <f>ROUND(I221*H221,2)</f>
        <v>0</v>
      </c>
      <c r="BL221" s="18" t="s">
        <v>210</v>
      </c>
      <c r="BM221" s="229" t="s">
        <v>425</v>
      </c>
    </row>
    <row r="222" s="2" customFormat="1">
      <c r="A222" s="39"/>
      <c r="B222" s="40"/>
      <c r="C222" s="41"/>
      <c r="D222" s="231" t="s">
        <v>135</v>
      </c>
      <c r="E222" s="41"/>
      <c r="F222" s="232" t="s">
        <v>426</v>
      </c>
      <c r="G222" s="41"/>
      <c r="H222" s="41"/>
      <c r="I222" s="137"/>
      <c r="J222" s="41"/>
      <c r="K222" s="41"/>
      <c r="L222" s="45"/>
      <c r="M222" s="233"/>
      <c r="N222" s="234"/>
      <c r="O222" s="85"/>
      <c r="P222" s="85"/>
      <c r="Q222" s="85"/>
      <c r="R222" s="85"/>
      <c r="S222" s="85"/>
      <c r="T222" s="85"/>
      <c r="U222" s="86"/>
      <c r="V222" s="39"/>
      <c r="W222" s="39"/>
      <c r="X222" s="39"/>
      <c r="Y222" s="39"/>
      <c r="Z222" s="39"/>
      <c r="AA222" s="39"/>
      <c r="AB222" s="39"/>
      <c r="AC222" s="39"/>
      <c r="AD222" s="39"/>
      <c r="AE222" s="39"/>
      <c r="AT222" s="18" t="s">
        <v>135</v>
      </c>
      <c r="AU222" s="18" t="s">
        <v>79</v>
      </c>
    </row>
    <row r="223" s="12" customFormat="1" ht="22.8" customHeight="1">
      <c r="A223" s="12"/>
      <c r="B223" s="202"/>
      <c r="C223" s="203"/>
      <c r="D223" s="204" t="s">
        <v>68</v>
      </c>
      <c r="E223" s="216" t="s">
        <v>427</v>
      </c>
      <c r="F223" s="216" t="s">
        <v>428</v>
      </c>
      <c r="G223" s="203"/>
      <c r="H223" s="203"/>
      <c r="I223" s="206"/>
      <c r="J223" s="217">
        <f>BK223</f>
        <v>0</v>
      </c>
      <c r="K223" s="203"/>
      <c r="L223" s="208"/>
      <c r="M223" s="209"/>
      <c r="N223" s="210"/>
      <c r="O223" s="210"/>
      <c r="P223" s="211">
        <f>SUM(P224:P240)</f>
        <v>0</v>
      </c>
      <c r="Q223" s="210"/>
      <c r="R223" s="211">
        <f>SUM(R224:R240)</f>
        <v>0.026430000000000002</v>
      </c>
      <c r="S223" s="210"/>
      <c r="T223" s="211">
        <f>SUM(T224:T240)</f>
        <v>0.021299999999999999</v>
      </c>
      <c r="U223" s="212"/>
      <c r="V223" s="12"/>
      <c r="W223" s="12"/>
      <c r="X223" s="12"/>
      <c r="Y223" s="12"/>
      <c r="Z223" s="12"/>
      <c r="AA223" s="12"/>
      <c r="AB223" s="12"/>
      <c r="AC223" s="12"/>
      <c r="AD223" s="12"/>
      <c r="AE223" s="12"/>
      <c r="AR223" s="213" t="s">
        <v>79</v>
      </c>
      <c r="AT223" s="214" t="s">
        <v>68</v>
      </c>
      <c r="AU223" s="214" t="s">
        <v>77</v>
      </c>
      <c r="AY223" s="213" t="s">
        <v>125</v>
      </c>
      <c r="BK223" s="215">
        <f>SUM(BK224:BK240)</f>
        <v>0</v>
      </c>
    </row>
    <row r="224" s="2" customFormat="1" ht="21.75" customHeight="1">
      <c r="A224" s="39"/>
      <c r="B224" s="40"/>
      <c r="C224" s="218" t="s">
        <v>429</v>
      </c>
      <c r="D224" s="218" t="s">
        <v>128</v>
      </c>
      <c r="E224" s="219" t="s">
        <v>430</v>
      </c>
      <c r="F224" s="220" t="s">
        <v>431</v>
      </c>
      <c r="G224" s="221" t="s">
        <v>237</v>
      </c>
      <c r="H224" s="222">
        <v>10</v>
      </c>
      <c r="I224" s="223"/>
      <c r="J224" s="224">
        <f>ROUND(I224*H224,2)</f>
        <v>0</v>
      </c>
      <c r="K224" s="220" t="s">
        <v>132</v>
      </c>
      <c r="L224" s="45"/>
      <c r="M224" s="225" t="s">
        <v>19</v>
      </c>
      <c r="N224" s="226" t="s">
        <v>40</v>
      </c>
      <c r="O224" s="85"/>
      <c r="P224" s="227">
        <f>O224*H224</f>
        <v>0</v>
      </c>
      <c r="Q224" s="227">
        <v>0</v>
      </c>
      <c r="R224" s="227">
        <f>Q224*H224</f>
        <v>0</v>
      </c>
      <c r="S224" s="227">
        <v>0.0021299999999999999</v>
      </c>
      <c r="T224" s="227">
        <f>S224*H224</f>
        <v>0.021299999999999999</v>
      </c>
      <c r="U224" s="228" t="s">
        <v>19</v>
      </c>
      <c r="V224" s="39"/>
      <c r="W224" s="39"/>
      <c r="X224" s="39"/>
      <c r="Y224" s="39"/>
      <c r="Z224" s="39"/>
      <c r="AA224" s="39"/>
      <c r="AB224" s="39"/>
      <c r="AC224" s="39"/>
      <c r="AD224" s="39"/>
      <c r="AE224" s="39"/>
      <c r="AR224" s="229" t="s">
        <v>210</v>
      </c>
      <c r="AT224" s="229" t="s">
        <v>128</v>
      </c>
      <c r="AU224" s="229" t="s">
        <v>79</v>
      </c>
      <c r="AY224" s="18" t="s">
        <v>125</v>
      </c>
      <c r="BE224" s="230">
        <f>IF(N224="základní",J224,0)</f>
        <v>0</v>
      </c>
      <c r="BF224" s="230">
        <f>IF(N224="snížená",J224,0)</f>
        <v>0</v>
      </c>
      <c r="BG224" s="230">
        <f>IF(N224="zákl. přenesená",J224,0)</f>
        <v>0</v>
      </c>
      <c r="BH224" s="230">
        <f>IF(N224="sníž. přenesená",J224,0)</f>
        <v>0</v>
      </c>
      <c r="BI224" s="230">
        <f>IF(N224="nulová",J224,0)</f>
        <v>0</v>
      </c>
      <c r="BJ224" s="18" t="s">
        <v>77</v>
      </c>
      <c r="BK224" s="230">
        <f>ROUND(I224*H224,2)</f>
        <v>0</v>
      </c>
      <c r="BL224" s="18" t="s">
        <v>210</v>
      </c>
      <c r="BM224" s="229" t="s">
        <v>432</v>
      </c>
    </row>
    <row r="225" s="2" customFormat="1" ht="21.75" customHeight="1">
      <c r="A225" s="39"/>
      <c r="B225" s="40"/>
      <c r="C225" s="218" t="s">
        <v>433</v>
      </c>
      <c r="D225" s="218" t="s">
        <v>128</v>
      </c>
      <c r="E225" s="219" t="s">
        <v>434</v>
      </c>
      <c r="F225" s="220" t="s">
        <v>435</v>
      </c>
      <c r="G225" s="221" t="s">
        <v>237</v>
      </c>
      <c r="H225" s="222">
        <v>15</v>
      </c>
      <c r="I225" s="223"/>
      <c r="J225" s="224">
        <f>ROUND(I225*H225,2)</f>
        <v>0</v>
      </c>
      <c r="K225" s="220" t="s">
        <v>132</v>
      </c>
      <c r="L225" s="45"/>
      <c r="M225" s="225" t="s">
        <v>19</v>
      </c>
      <c r="N225" s="226" t="s">
        <v>40</v>
      </c>
      <c r="O225" s="85"/>
      <c r="P225" s="227">
        <f>O225*H225</f>
        <v>0</v>
      </c>
      <c r="Q225" s="227">
        <v>0.00034000000000000002</v>
      </c>
      <c r="R225" s="227">
        <f>Q225*H225</f>
        <v>0.0051000000000000004</v>
      </c>
      <c r="S225" s="227">
        <v>0</v>
      </c>
      <c r="T225" s="227">
        <f>S225*H225</f>
        <v>0</v>
      </c>
      <c r="U225" s="228" t="s">
        <v>19</v>
      </c>
      <c r="V225" s="39"/>
      <c r="W225" s="39"/>
      <c r="X225" s="39"/>
      <c r="Y225" s="39"/>
      <c r="Z225" s="39"/>
      <c r="AA225" s="39"/>
      <c r="AB225" s="39"/>
      <c r="AC225" s="39"/>
      <c r="AD225" s="39"/>
      <c r="AE225" s="39"/>
      <c r="AR225" s="229" t="s">
        <v>210</v>
      </c>
      <c r="AT225" s="229" t="s">
        <v>128</v>
      </c>
      <c r="AU225" s="229" t="s">
        <v>79</v>
      </c>
      <c r="AY225" s="18" t="s">
        <v>125</v>
      </c>
      <c r="BE225" s="230">
        <f>IF(N225="základní",J225,0)</f>
        <v>0</v>
      </c>
      <c r="BF225" s="230">
        <f>IF(N225="snížená",J225,0)</f>
        <v>0</v>
      </c>
      <c r="BG225" s="230">
        <f>IF(N225="zákl. přenesená",J225,0)</f>
        <v>0</v>
      </c>
      <c r="BH225" s="230">
        <f>IF(N225="sníž. přenesená",J225,0)</f>
        <v>0</v>
      </c>
      <c r="BI225" s="230">
        <f>IF(N225="nulová",J225,0)</f>
        <v>0</v>
      </c>
      <c r="BJ225" s="18" t="s">
        <v>77</v>
      </c>
      <c r="BK225" s="230">
        <f>ROUND(I225*H225,2)</f>
        <v>0</v>
      </c>
      <c r="BL225" s="18" t="s">
        <v>210</v>
      </c>
      <c r="BM225" s="229" t="s">
        <v>436</v>
      </c>
    </row>
    <row r="226" s="2" customFormat="1">
      <c r="A226" s="39"/>
      <c r="B226" s="40"/>
      <c r="C226" s="41"/>
      <c r="D226" s="231" t="s">
        <v>135</v>
      </c>
      <c r="E226" s="41"/>
      <c r="F226" s="232" t="s">
        <v>437</v>
      </c>
      <c r="G226" s="41"/>
      <c r="H226" s="41"/>
      <c r="I226" s="137"/>
      <c r="J226" s="41"/>
      <c r="K226" s="41"/>
      <c r="L226" s="45"/>
      <c r="M226" s="233"/>
      <c r="N226" s="234"/>
      <c r="O226" s="85"/>
      <c r="P226" s="85"/>
      <c r="Q226" s="85"/>
      <c r="R226" s="85"/>
      <c r="S226" s="85"/>
      <c r="T226" s="85"/>
      <c r="U226" s="86"/>
      <c r="V226" s="39"/>
      <c r="W226" s="39"/>
      <c r="X226" s="39"/>
      <c r="Y226" s="39"/>
      <c r="Z226" s="39"/>
      <c r="AA226" s="39"/>
      <c r="AB226" s="39"/>
      <c r="AC226" s="39"/>
      <c r="AD226" s="39"/>
      <c r="AE226" s="39"/>
      <c r="AT226" s="18" t="s">
        <v>135</v>
      </c>
      <c r="AU226" s="18" t="s">
        <v>79</v>
      </c>
    </row>
    <row r="227" s="2" customFormat="1" ht="16.5" customHeight="1">
      <c r="A227" s="39"/>
      <c r="B227" s="40"/>
      <c r="C227" s="257" t="s">
        <v>438</v>
      </c>
      <c r="D227" s="257" t="s">
        <v>259</v>
      </c>
      <c r="E227" s="258" t="s">
        <v>439</v>
      </c>
      <c r="F227" s="259" t="s">
        <v>440</v>
      </c>
      <c r="G227" s="260" t="s">
        <v>237</v>
      </c>
      <c r="H227" s="261">
        <v>15</v>
      </c>
      <c r="I227" s="262"/>
      <c r="J227" s="263">
        <f>ROUND(I227*H227,2)</f>
        <v>0</v>
      </c>
      <c r="K227" s="259" t="s">
        <v>132</v>
      </c>
      <c r="L227" s="264"/>
      <c r="M227" s="265" t="s">
        <v>19</v>
      </c>
      <c r="N227" s="266" t="s">
        <v>40</v>
      </c>
      <c r="O227" s="85"/>
      <c r="P227" s="227">
        <f>O227*H227</f>
        <v>0</v>
      </c>
      <c r="Q227" s="227">
        <v>0.00012999999999999999</v>
      </c>
      <c r="R227" s="227">
        <f>Q227*H227</f>
        <v>0.0019499999999999999</v>
      </c>
      <c r="S227" s="227">
        <v>0</v>
      </c>
      <c r="T227" s="227">
        <f>S227*H227</f>
        <v>0</v>
      </c>
      <c r="U227" s="228" t="s">
        <v>19</v>
      </c>
      <c r="V227" s="39"/>
      <c r="W227" s="39"/>
      <c r="X227" s="39"/>
      <c r="Y227" s="39"/>
      <c r="Z227" s="39"/>
      <c r="AA227" s="39"/>
      <c r="AB227" s="39"/>
      <c r="AC227" s="39"/>
      <c r="AD227" s="39"/>
      <c r="AE227" s="39"/>
      <c r="AR227" s="229" t="s">
        <v>294</v>
      </c>
      <c r="AT227" s="229" t="s">
        <v>259</v>
      </c>
      <c r="AU227" s="229" t="s">
        <v>79</v>
      </c>
      <c r="AY227" s="18" t="s">
        <v>125</v>
      </c>
      <c r="BE227" s="230">
        <f>IF(N227="základní",J227,0)</f>
        <v>0</v>
      </c>
      <c r="BF227" s="230">
        <f>IF(N227="snížená",J227,0)</f>
        <v>0</v>
      </c>
      <c r="BG227" s="230">
        <f>IF(N227="zákl. přenesená",J227,0)</f>
        <v>0</v>
      </c>
      <c r="BH227" s="230">
        <f>IF(N227="sníž. přenesená",J227,0)</f>
        <v>0</v>
      </c>
      <c r="BI227" s="230">
        <f>IF(N227="nulová",J227,0)</f>
        <v>0</v>
      </c>
      <c r="BJ227" s="18" t="s">
        <v>77</v>
      </c>
      <c r="BK227" s="230">
        <f>ROUND(I227*H227,2)</f>
        <v>0</v>
      </c>
      <c r="BL227" s="18" t="s">
        <v>210</v>
      </c>
      <c r="BM227" s="229" t="s">
        <v>441</v>
      </c>
    </row>
    <row r="228" s="2" customFormat="1" ht="21.75" customHeight="1">
      <c r="A228" s="39"/>
      <c r="B228" s="40"/>
      <c r="C228" s="218" t="s">
        <v>442</v>
      </c>
      <c r="D228" s="218" t="s">
        <v>128</v>
      </c>
      <c r="E228" s="219" t="s">
        <v>443</v>
      </c>
      <c r="F228" s="220" t="s">
        <v>444</v>
      </c>
      <c r="G228" s="221" t="s">
        <v>237</v>
      </c>
      <c r="H228" s="222">
        <v>18</v>
      </c>
      <c r="I228" s="223"/>
      <c r="J228" s="224">
        <f>ROUND(I228*H228,2)</f>
        <v>0</v>
      </c>
      <c r="K228" s="220" t="s">
        <v>132</v>
      </c>
      <c r="L228" s="45"/>
      <c r="M228" s="225" t="s">
        <v>19</v>
      </c>
      <c r="N228" s="226" t="s">
        <v>40</v>
      </c>
      <c r="O228" s="85"/>
      <c r="P228" s="227">
        <f>O228*H228</f>
        <v>0</v>
      </c>
      <c r="Q228" s="227">
        <v>0.00042999999999999999</v>
      </c>
      <c r="R228" s="227">
        <f>Q228*H228</f>
        <v>0.0077399999999999995</v>
      </c>
      <c r="S228" s="227">
        <v>0</v>
      </c>
      <c r="T228" s="227">
        <f>S228*H228</f>
        <v>0</v>
      </c>
      <c r="U228" s="228" t="s">
        <v>19</v>
      </c>
      <c r="V228" s="39"/>
      <c r="W228" s="39"/>
      <c r="X228" s="39"/>
      <c r="Y228" s="39"/>
      <c r="Z228" s="39"/>
      <c r="AA228" s="39"/>
      <c r="AB228" s="39"/>
      <c r="AC228" s="39"/>
      <c r="AD228" s="39"/>
      <c r="AE228" s="39"/>
      <c r="AR228" s="229" t="s">
        <v>210</v>
      </c>
      <c r="AT228" s="229" t="s">
        <v>128</v>
      </c>
      <c r="AU228" s="229" t="s">
        <v>79</v>
      </c>
      <c r="AY228" s="18" t="s">
        <v>125</v>
      </c>
      <c r="BE228" s="230">
        <f>IF(N228="základní",J228,0)</f>
        <v>0</v>
      </c>
      <c r="BF228" s="230">
        <f>IF(N228="snížená",J228,0)</f>
        <v>0</v>
      </c>
      <c r="BG228" s="230">
        <f>IF(N228="zákl. přenesená",J228,0)</f>
        <v>0</v>
      </c>
      <c r="BH228" s="230">
        <f>IF(N228="sníž. přenesená",J228,0)</f>
        <v>0</v>
      </c>
      <c r="BI228" s="230">
        <f>IF(N228="nulová",J228,0)</f>
        <v>0</v>
      </c>
      <c r="BJ228" s="18" t="s">
        <v>77</v>
      </c>
      <c r="BK228" s="230">
        <f>ROUND(I228*H228,2)</f>
        <v>0</v>
      </c>
      <c r="BL228" s="18" t="s">
        <v>210</v>
      </c>
      <c r="BM228" s="229" t="s">
        <v>445</v>
      </c>
    </row>
    <row r="229" s="2" customFormat="1">
      <c r="A229" s="39"/>
      <c r="B229" s="40"/>
      <c r="C229" s="41"/>
      <c r="D229" s="231" t="s">
        <v>135</v>
      </c>
      <c r="E229" s="41"/>
      <c r="F229" s="232" t="s">
        <v>437</v>
      </c>
      <c r="G229" s="41"/>
      <c r="H229" s="41"/>
      <c r="I229" s="137"/>
      <c r="J229" s="41"/>
      <c r="K229" s="41"/>
      <c r="L229" s="45"/>
      <c r="M229" s="233"/>
      <c r="N229" s="234"/>
      <c r="O229" s="85"/>
      <c r="P229" s="85"/>
      <c r="Q229" s="85"/>
      <c r="R229" s="85"/>
      <c r="S229" s="85"/>
      <c r="T229" s="85"/>
      <c r="U229" s="86"/>
      <c r="V229" s="39"/>
      <c r="W229" s="39"/>
      <c r="X229" s="39"/>
      <c r="Y229" s="39"/>
      <c r="Z229" s="39"/>
      <c r="AA229" s="39"/>
      <c r="AB229" s="39"/>
      <c r="AC229" s="39"/>
      <c r="AD229" s="39"/>
      <c r="AE229" s="39"/>
      <c r="AT229" s="18" t="s">
        <v>135</v>
      </c>
      <c r="AU229" s="18" t="s">
        <v>79</v>
      </c>
    </row>
    <row r="230" s="2" customFormat="1" ht="16.5" customHeight="1">
      <c r="A230" s="39"/>
      <c r="B230" s="40"/>
      <c r="C230" s="257" t="s">
        <v>446</v>
      </c>
      <c r="D230" s="257" t="s">
        <v>259</v>
      </c>
      <c r="E230" s="258" t="s">
        <v>447</v>
      </c>
      <c r="F230" s="259" t="s">
        <v>448</v>
      </c>
      <c r="G230" s="260" t="s">
        <v>237</v>
      </c>
      <c r="H230" s="261">
        <v>18</v>
      </c>
      <c r="I230" s="262"/>
      <c r="J230" s="263">
        <f>ROUND(I230*H230,2)</f>
        <v>0</v>
      </c>
      <c r="K230" s="259" t="s">
        <v>132</v>
      </c>
      <c r="L230" s="264"/>
      <c r="M230" s="265" t="s">
        <v>19</v>
      </c>
      <c r="N230" s="266" t="s">
        <v>40</v>
      </c>
      <c r="O230" s="85"/>
      <c r="P230" s="227">
        <f>O230*H230</f>
        <v>0</v>
      </c>
      <c r="Q230" s="227">
        <v>0.00038000000000000002</v>
      </c>
      <c r="R230" s="227">
        <f>Q230*H230</f>
        <v>0.0068400000000000006</v>
      </c>
      <c r="S230" s="227">
        <v>0</v>
      </c>
      <c r="T230" s="227">
        <f>S230*H230</f>
        <v>0</v>
      </c>
      <c r="U230" s="228" t="s">
        <v>19</v>
      </c>
      <c r="V230" s="39"/>
      <c r="W230" s="39"/>
      <c r="X230" s="39"/>
      <c r="Y230" s="39"/>
      <c r="Z230" s="39"/>
      <c r="AA230" s="39"/>
      <c r="AB230" s="39"/>
      <c r="AC230" s="39"/>
      <c r="AD230" s="39"/>
      <c r="AE230" s="39"/>
      <c r="AR230" s="229" t="s">
        <v>294</v>
      </c>
      <c r="AT230" s="229" t="s">
        <v>259</v>
      </c>
      <c r="AU230" s="229" t="s">
        <v>79</v>
      </c>
      <c r="AY230" s="18" t="s">
        <v>125</v>
      </c>
      <c r="BE230" s="230">
        <f>IF(N230="základní",J230,0)</f>
        <v>0</v>
      </c>
      <c r="BF230" s="230">
        <f>IF(N230="snížená",J230,0)</f>
        <v>0</v>
      </c>
      <c r="BG230" s="230">
        <f>IF(N230="zákl. přenesená",J230,0)</f>
        <v>0</v>
      </c>
      <c r="BH230" s="230">
        <f>IF(N230="sníž. přenesená",J230,0)</f>
        <v>0</v>
      </c>
      <c r="BI230" s="230">
        <f>IF(N230="nulová",J230,0)</f>
        <v>0</v>
      </c>
      <c r="BJ230" s="18" t="s">
        <v>77</v>
      </c>
      <c r="BK230" s="230">
        <f>ROUND(I230*H230,2)</f>
        <v>0</v>
      </c>
      <c r="BL230" s="18" t="s">
        <v>210</v>
      </c>
      <c r="BM230" s="229" t="s">
        <v>449</v>
      </c>
    </row>
    <row r="231" s="2" customFormat="1" ht="44.25" customHeight="1">
      <c r="A231" s="39"/>
      <c r="B231" s="40"/>
      <c r="C231" s="218" t="s">
        <v>450</v>
      </c>
      <c r="D231" s="218" t="s">
        <v>128</v>
      </c>
      <c r="E231" s="219" t="s">
        <v>451</v>
      </c>
      <c r="F231" s="220" t="s">
        <v>452</v>
      </c>
      <c r="G231" s="221" t="s">
        <v>237</v>
      </c>
      <c r="H231" s="222">
        <v>15</v>
      </c>
      <c r="I231" s="223"/>
      <c r="J231" s="224">
        <f>ROUND(I231*H231,2)</f>
        <v>0</v>
      </c>
      <c r="K231" s="220" t="s">
        <v>132</v>
      </c>
      <c r="L231" s="45"/>
      <c r="M231" s="225" t="s">
        <v>19</v>
      </c>
      <c r="N231" s="226" t="s">
        <v>40</v>
      </c>
      <c r="O231" s="85"/>
      <c r="P231" s="227">
        <f>O231*H231</f>
        <v>0</v>
      </c>
      <c r="Q231" s="227">
        <v>4.0000000000000003E-05</v>
      </c>
      <c r="R231" s="227">
        <f>Q231*H231</f>
        <v>0.00060000000000000006</v>
      </c>
      <c r="S231" s="227">
        <v>0</v>
      </c>
      <c r="T231" s="227">
        <f>S231*H231</f>
        <v>0</v>
      </c>
      <c r="U231" s="228" t="s">
        <v>19</v>
      </c>
      <c r="V231" s="39"/>
      <c r="W231" s="39"/>
      <c r="X231" s="39"/>
      <c r="Y231" s="39"/>
      <c r="Z231" s="39"/>
      <c r="AA231" s="39"/>
      <c r="AB231" s="39"/>
      <c r="AC231" s="39"/>
      <c r="AD231" s="39"/>
      <c r="AE231" s="39"/>
      <c r="AR231" s="229" t="s">
        <v>210</v>
      </c>
      <c r="AT231" s="229" t="s">
        <v>128</v>
      </c>
      <c r="AU231" s="229" t="s">
        <v>79</v>
      </c>
      <c r="AY231" s="18" t="s">
        <v>125</v>
      </c>
      <c r="BE231" s="230">
        <f>IF(N231="základní",J231,0)</f>
        <v>0</v>
      </c>
      <c r="BF231" s="230">
        <f>IF(N231="snížená",J231,0)</f>
        <v>0</v>
      </c>
      <c r="BG231" s="230">
        <f>IF(N231="zákl. přenesená",J231,0)</f>
        <v>0</v>
      </c>
      <c r="BH231" s="230">
        <f>IF(N231="sníž. přenesená",J231,0)</f>
        <v>0</v>
      </c>
      <c r="BI231" s="230">
        <f>IF(N231="nulová",J231,0)</f>
        <v>0</v>
      </c>
      <c r="BJ231" s="18" t="s">
        <v>77</v>
      </c>
      <c r="BK231" s="230">
        <f>ROUND(I231*H231,2)</f>
        <v>0</v>
      </c>
      <c r="BL231" s="18" t="s">
        <v>210</v>
      </c>
      <c r="BM231" s="229" t="s">
        <v>453</v>
      </c>
    </row>
    <row r="232" s="2" customFormat="1">
      <c r="A232" s="39"/>
      <c r="B232" s="40"/>
      <c r="C232" s="41"/>
      <c r="D232" s="231" t="s">
        <v>135</v>
      </c>
      <c r="E232" s="41"/>
      <c r="F232" s="232" t="s">
        <v>454</v>
      </c>
      <c r="G232" s="41"/>
      <c r="H232" s="41"/>
      <c r="I232" s="137"/>
      <c r="J232" s="41"/>
      <c r="K232" s="41"/>
      <c r="L232" s="45"/>
      <c r="M232" s="233"/>
      <c r="N232" s="234"/>
      <c r="O232" s="85"/>
      <c r="P232" s="85"/>
      <c r="Q232" s="85"/>
      <c r="R232" s="85"/>
      <c r="S232" s="85"/>
      <c r="T232" s="85"/>
      <c r="U232" s="86"/>
      <c r="V232" s="39"/>
      <c r="W232" s="39"/>
      <c r="X232" s="39"/>
      <c r="Y232" s="39"/>
      <c r="Z232" s="39"/>
      <c r="AA232" s="39"/>
      <c r="AB232" s="39"/>
      <c r="AC232" s="39"/>
      <c r="AD232" s="39"/>
      <c r="AE232" s="39"/>
      <c r="AT232" s="18" t="s">
        <v>135</v>
      </c>
      <c r="AU232" s="18" t="s">
        <v>79</v>
      </c>
    </row>
    <row r="233" s="2" customFormat="1" ht="44.25" customHeight="1">
      <c r="A233" s="39"/>
      <c r="B233" s="40"/>
      <c r="C233" s="218" t="s">
        <v>455</v>
      </c>
      <c r="D233" s="218" t="s">
        <v>128</v>
      </c>
      <c r="E233" s="219" t="s">
        <v>456</v>
      </c>
      <c r="F233" s="220" t="s">
        <v>457</v>
      </c>
      <c r="G233" s="221" t="s">
        <v>237</v>
      </c>
      <c r="H233" s="222">
        <v>18</v>
      </c>
      <c r="I233" s="223"/>
      <c r="J233" s="224">
        <f>ROUND(I233*H233,2)</f>
        <v>0</v>
      </c>
      <c r="K233" s="220" t="s">
        <v>132</v>
      </c>
      <c r="L233" s="45"/>
      <c r="M233" s="225" t="s">
        <v>19</v>
      </c>
      <c r="N233" s="226" t="s">
        <v>40</v>
      </c>
      <c r="O233" s="85"/>
      <c r="P233" s="227">
        <f>O233*H233</f>
        <v>0</v>
      </c>
      <c r="Q233" s="227">
        <v>4.0000000000000003E-05</v>
      </c>
      <c r="R233" s="227">
        <f>Q233*H233</f>
        <v>0.00072000000000000005</v>
      </c>
      <c r="S233" s="227">
        <v>0</v>
      </c>
      <c r="T233" s="227">
        <f>S233*H233</f>
        <v>0</v>
      </c>
      <c r="U233" s="228" t="s">
        <v>19</v>
      </c>
      <c r="V233" s="39"/>
      <c r="W233" s="39"/>
      <c r="X233" s="39"/>
      <c r="Y233" s="39"/>
      <c r="Z233" s="39"/>
      <c r="AA233" s="39"/>
      <c r="AB233" s="39"/>
      <c r="AC233" s="39"/>
      <c r="AD233" s="39"/>
      <c r="AE233" s="39"/>
      <c r="AR233" s="229" t="s">
        <v>210</v>
      </c>
      <c r="AT233" s="229" t="s">
        <v>128</v>
      </c>
      <c r="AU233" s="229" t="s">
        <v>79</v>
      </c>
      <c r="AY233" s="18" t="s">
        <v>125</v>
      </c>
      <c r="BE233" s="230">
        <f>IF(N233="základní",J233,0)</f>
        <v>0</v>
      </c>
      <c r="BF233" s="230">
        <f>IF(N233="snížená",J233,0)</f>
        <v>0</v>
      </c>
      <c r="BG233" s="230">
        <f>IF(N233="zákl. přenesená",J233,0)</f>
        <v>0</v>
      </c>
      <c r="BH233" s="230">
        <f>IF(N233="sníž. přenesená",J233,0)</f>
        <v>0</v>
      </c>
      <c r="BI233" s="230">
        <f>IF(N233="nulová",J233,0)</f>
        <v>0</v>
      </c>
      <c r="BJ233" s="18" t="s">
        <v>77</v>
      </c>
      <c r="BK233" s="230">
        <f>ROUND(I233*H233,2)</f>
        <v>0</v>
      </c>
      <c r="BL233" s="18" t="s">
        <v>210</v>
      </c>
      <c r="BM233" s="229" t="s">
        <v>458</v>
      </c>
    </row>
    <row r="234" s="2" customFormat="1">
      <c r="A234" s="39"/>
      <c r="B234" s="40"/>
      <c r="C234" s="41"/>
      <c r="D234" s="231" t="s">
        <v>135</v>
      </c>
      <c r="E234" s="41"/>
      <c r="F234" s="232" t="s">
        <v>454</v>
      </c>
      <c r="G234" s="41"/>
      <c r="H234" s="41"/>
      <c r="I234" s="137"/>
      <c r="J234" s="41"/>
      <c r="K234" s="41"/>
      <c r="L234" s="45"/>
      <c r="M234" s="233"/>
      <c r="N234" s="234"/>
      <c r="O234" s="85"/>
      <c r="P234" s="85"/>
      <c r="Q234" s="85"/>
      <c r="R234" s="85"/>
      <c r="S234" s="85"/>
      <c r="T234" s="85"/>
      <c r="U234" s="86"/>
      <c r="V234" s="39"/>
      <c r="W234" s="39"/>
      <c r="X234" s="39"/>
      <c r="Y234" s="39"/>
      <c r="Z234" s="39"/>
      <c r="AA234" s="39"/>
      <c r="AB234" s="39"/>
      <c r="AC234" s="39"/>
      <c r="AD234" s="39"/>
      <c r="AE234" s="39"/>
      <c r="AT234" s="18" t="s">
        <v>135</v>
      </c>
      <c r="AU234" s="18" t="s">
        <v>79</v>
      </c>
    </row>
    <row r="235" s="2" customFormat="1" ht="21.75" customHeight="1">
      <c r="A235" s="39"/>
      <c r="B235" s="40"/>
      <c r="C235" s="218" t="s">
        <v>459</v>
      </c>
      <c r="D235" s="218" t="s">
        <v>128</v>
      </c>
      <c r="E235" s="219" t="s">
        <v>460</v>
      </c>
      <c r="F235" s="220" t="s">
        <v>461</v>
      </c>
      <c r="G235" s="221" t="s">
        <v>213</v>
      </c>
      <c r="H235" s="222">
        <v>5</v>
      </c>
      <c r="I235" s="223"/>
      <c r="J235" s="224">
        <f>ROUND(I235*H235,2)</f>
        <v>0</v>
      </c>
      <c r="K235" s="220" t="s">
        <v>132</v>
      </c>
      <c r="L235" s="45"/>
      <c r="M235" s="225" t="s">
        <v>19</v>
      </c>
      <c r="N235" s="226" t="s">
        <v>40</v>
      </c>
      <c r="O235" s="85"/>
      <c r="P235" s="227">
        <f>O235*H235</f>
        <v>0</v>
      </c>
      <c r="Q235" s="227">
        <v>0</v>
      </c>
      <c r="R235" s="227">
        <f>Q235*H235</f>
        <v>0</v>
      </c>
      <c r="S235" s="227">
        <v>0</v>
      </c>
      <c r="T235" s="227">
        <f>S235*H235</f>
        <v>0</v>
      </c>
      <c r="U235" s="228" t="s">
        <v>19</v>
      </c>
      <c r="V235" s="39"/>
      <c r="W235" s="39"/>
      <c r="X235" s="39"/>
      <c r="Y235" s="39"/>
      <c r="Z235" s="39"/>
      <c r="AA235" s="39"/>
      <c r="AB235" s="39"/>
      <c r="AC235" s="39"/>
      <c r="AD235" s="39"/>
      <c r="AE235" s="39"/>
      <c r="AR235" s="229" t="s">
        <v>210</v>
      </c>
      <c r="AT235" s="229" t="s">
        <v>128</v>
      </c>
      <c r="AU235" s="229" t="s">
        <v>79</v>
      </c>
      <c r="AY235" s="18" t="s">
        <v>125</v>
      </c>
      <c r="BE235" s="230">
        <f>IF(N235="základní",J235,0)</f>
        <v>0</v>
      </c>
      <c r="BF235" s="230">
        <f>IF(N235="snížená",J235,0)</f>
        <v>0</v>
      </c>
      <c r="BG235" s="230">
        <f>IF(N235="zákl. přenesená",J235,0)</f>
        <v>0</v>
      </c>
      <c r="BH235" s="230">
        <f>IF(N235="sníž. přenesená",J235,0)</f>
        <v>0</v>
      </c>
      <c r="BI235" s="230">
        <f>IF(N235="nulová",J235,0)</f>
        <v>0</v>
      </c>
      <c r="BJ235" s="18" t="s">
        <v>77</v>
      </c>
      <c r="BK235" s="230">
        <f>ROUND(I235*H235,2)</f>
        <v>0</v>
      </c>
      <c r="BL235" s="18" t="s">
        <v>210</v>
      </c>
      <c r="BM235" s="229" t="s">
        <v>462</v>
      </c>
    </row>
    <row r="236" s="2" customFormat="1">
      <c r="A236" s="39"/>
      <c r="B236" s="40"/>
      <c r="C236" s="41"/>
      <c r="D236" s="231" t="s">
        <v>135</v>
      </c>
      <c r="E236" s="41"/>
      <c r="F236" s="232" t="s">
        <v>463</v>
      </c>
      <c r="G236" s="41"/>
      <c r="H236" s="41"/>
      <c r="I236" s="137"/>
      <c r="J236" s="41"/>
      <c r="K236" s="41"/>
      <c r="L236" s="45"/>
      <c r="M236" s="233"/>
      <c r="N236" s="234"/>
      <c r="O236" s="85"/>
      <c r="P236" s="85"/>
      <c r="Q236" s="85"/>
      <c r="R236" s="85"/>
      <c r="S236" s="85"/>
      <c r="T236" s="85"/>
      <c r="U236" s="86"/>
      <c r="V236" s="39"/>
      <c r="W236" s="39"/>
      <c r="X236" s="39"/>
      <c r="Y236" s="39"/>
      <c r="Z236" s="39"/>
      <c r="AA236" s="39"/>
      <c r="AB236" s="39"/>
      <c r="AC236" s="39"/>
      <c r="AD236" s="39"/>
      <c r="AE236" s="39"/>
      <c r="AT236" s="18" t="s">
        <v>135</v>
      </c>
      <c r="AU236" s="18" t="s">
        <v>79</v>
      </c>
    </row>
    <row r="237" s="2" customFormat="1" ht="16.5" customHeight="1">
      <c r="A237" s="39"/>
      <c r="B237" s="40"/>
      <c r="C237" s="218" t="s">
        <v>464</v>
      </c>
      <c r="D237" s="218" t="s">
        <v>128</v>
      </c>
      <c r="E237" s="219" t="s">
        <v>465</v>
      </c>
      <c r="F237" s="220" t="s">
        <v>466</v>
      </c>
      <c r="G237" s="221" t="s">
        <v>213</v>
      </c>
      <c r="H237" s="222">
        <v>12</v>
      </c>
      <c r="I237" s="223"/>
      <c r="J237" s="224">
        <f>ROUND(I237*H237,2)</f>
        <v>0</v>
      </c>
      <c r="K237" s="220" t="s">
        <v>132</v>
      </c>
      <c r="L237" s="45"/>
      <c r="M237" s="225" t="s">
        <v>19</v>
      </c>
      <c r="N237" s="226" t="s">
        <v>40</v>
      </c>
      <c r="O237" s="85"/>
      <c r="P237" s="227">
        <f>O237*H237</f>
        <v>0</v>
      </c>
      <c r="Q237" s="227">
        <v>0.00029</v>
      </c>
      <c r="R237" s="227">
        <f>Q237*H237</f>
        <v>0.00348</v>
      </c>
      <c r="S237" s="227">
        <v>0</v>
      </c>
      <c r="T237" s="227">
        <f>S237*H237</f>
        <v>0</v>
      </c>
      <c r="U237" s="228" t="s">
        <v>19</v>
      </c>
      <c r="V237" s="39"/>
      <c r="W237" s="39"/>
      <c r="X237" s="39"/>
      <c r="Y237" s="39"/>
      <c r="Z237" s="39"/>
      <c r="AA237" s="39"/>
      <c r="AB237" s="39"/>
      <c r="AC237" s="39"/>
      <c r="AD237" s="39"/>
      <c r="AE237" s="39"/>
      <c r="AR237" s="229" t="s">
        <v>210</v>
      </c>
      <c r="AT237" s="229" t="s">
        <v>128</v>
      </c>
      <c r="AU237" s="229" t="s">
        <v>79</v>
      </c>
      <c r="AY237" s="18" t="s">
        <v>125</v>
      </c>
      <c r="BE237" s="230">
        <f>IF(N237="základní",J237,0)</f>
        <v>0</v>
      </c>
      <c r="BF237" s="230">
        <f>IF(N237="snížená",J237,0)</f>
        <v>0</v>
      </c>
      <c r="BG237" s="230">
        <f>IF(N237="zákl. přenesená",J237,0)</f>
        <v>0</v>
      </c>
      <c r="BH237" s="230">
        <f>IF(N237="sníž. přenesená",J237,0)</f>
        <v>0</v>
      </c>
      <c r="BI237" s="230">
        <f>IF(N237="nulová",J237,0)</f>
        <v>0</v>
      </c>
      <c r="BJ237" s="18" t="s">
        <v>77</v>
      </c>
      <c r="BK237" s="230">
        <f>ROUND(I237*H237,2)</f>
        <v>0</v>
      </c>
      <c r="BL237" s="18" t="s">
        <v>210</v>
      </c>
      <c r="BM237" s="229" t="s">
        <v>467</v>
      </c>
    </row>
    <row r="238" s="2" customFormat="1" ht="33" customHeight="1">
      <c r="A238" s="39"/>
      <c r="B238" s="40"/>
      <c r="C238" s="218" t="s">
        <v>468</v>
      </c>
      <c r="D238" s="218" t="s">
        <v>128</v>
      </c>
      <c r="E238" s="219" t="s">
        <v>469</v>
      </c>
      <c r="F238" s="220" t="s">
        <v>470</v>
      </c>
      <c r="G238" s="221" t="s">
        <v>131</v>
      </c>
      <c r="H238" s="222">
        <v>0.021000000000000001</v>
      </c>
      <c r="I238" s="223"/>
      <c r="J238" s="224">
        <f>ROUND(I238*H238,2)</f>
        <v>0</v>
      </c>
      <c r="K238" s="220" t="s">
        <v>132</v>
      </c>
      <c r="L238" s="45"/>
      <c r="M238" s="225" t="s">
        <v>19</v>
      </c>
      <c r="N238" s="226" t="s">
        <v>40</v>
      </c>
      <c r="O238" s="85"/>
      <c r="P238" s="227">
        <f>O238*H238</f>
        <v>0</v>
      </c>
      <c r="Q238" s="227">
        <v>0</v>
      </c>
      <c r="R238" s="227">
        <f>Q238*H238</f>
        <v>0</v>
      </c>
      <c r="S238" s="227">
        <v>0</v>
      </c>
      <c r="T238" s="227">
        <f>S238*H238</f>
        <v>0</v>
      </c>
      <c r="U238" s="228" t="s">
        <v>19</v>
      </c>
      <c r="V238" s="39"/>
      <c r="W238" s="39"/>
      <c r="X238" s="39"/>
      <c r="Y238" s="39"/>
      <c r="Z238" s="39"/>
      <c r="AA238" s="39"/>
      <c r="AB238" s="39"/>
      <c r="AC238" s="39"/>
      <c r="AD238" s="39"/>
      <c r="AE238" s="39"/>
      <c r="AR238" s="229" t="s">
        <v>210</v>
      </c>
      <c r="AT238" s="229" t="s">
        <v>128</v>
      </c>
      <c r="AU238" s="229" t="s">
        <v>79</v>
      </c>
      <c r="AY238" s="18" t="s">
        <v>125</v>
      </c>
      <c r="BE238" s="230">
        <f>IF(N238="základní",J238,0)</f>
        <v>0</v>
      </c>
      <c r="BF238" s="230">
        <f>IF(N238="snížená",J238,0)</f>
        <v>0</v>
      </c>
      <c r="BG238" s="230">
        <f>IF(N238="zákl. přenesená",J238,0)</f>
        <v>0</v>
      </c>
      <c r="BH238" s="230">
        <f>IF(N238="sníž. přenesená",J238,0)</f>
        <v>0</v>
      </c>
      <c r="BI238" s="230">
        <f>IF(N238="nulová",J238,0)</f>
        <v>0</v>
      </c>
      <c r="BJ238" s="18" t="s">
        <v>77</v>
      </c>
      <c r="BK238" s="230">
        <f>ROUND(I238*H238,2)</f>
        <v>0</v>
      </c>
      <c r="BL238" s="18" t="s">
        <v>210</v>
      </c>
      <c r="BM238" s="229" t="s">
        <v>471</v>
      </c>
    </row>
    <row r="239" s="2" customFormat="1" ht="33" customHeight="1">
      <c r="A239" s="39"/>
      <c r="B239" s="40"/>
      <c r="C239" s="218" t="s">
        <v>472</v>
      </c>
      <c r="D239" s="218" t="s">
        <v>128</v>
      </c>
      <c r="E239" s="219" t="s">
        <v>473</v>
      </c>
      <c r="F239" s="220" t="s">
        <v>474</v>
      </c>
      <c r="G239" s="221" t="s">
        <v>131</v>
      </c>
      <c r="H239" s="222">
        <v>0.025999999999999999</v>
      </c>
      <c r="I239" s="223"/>
      <c r="J239" s="224">
        <f>ROUND(I239*H239,2)</f>
        <v>0</v>
      </c>
      <c r="K239" s="220" t="s">
        <v>132</v>
      </c>
      <c r="L239" s="45"/>
      <c r="M239" s="225" t="s">
        <v>19</v>
      </c>
      <c r="N239" s="226" t="s">
        <v>40</v>
      </c>
      <c r="O239" s="85"/>
      <c r="P239" s="227">
        <f>O239*H239</f>
        <v>0</v>
      </c>
      <c r="Q239" s="227">
        <v>0</v>
      </c>
      <c r="R239" s="227">
        <f>Q239*H239</f>
        <v>0</v>
      </c>
      <c r="S239" s="227">
        <v>0</v>
      </c>
      <c r="T239" s="227">
        <f>S239*H239</f>
        <v>0</v>
      </c>
      <c r="U239" s="228" t="s">
        <v>19</v>
      </c>
      <c r="V239" s="39"/>
      <c r="W239" s="39"/>
      <c r="X239" s="39"/>
      <c r="Y239" s="39"/>
      <c r="Z239" s="39"/>
      <c r="AA239" s="39"/>
      <c r="AB239" s="39"/>
      <c r="AC239" s="39"/>
      <c r="AD239" s="39"/>
      <c r="AE239" s="39"/>
      <c r="AR239" s="229" t="s">
        <v>210</v>
      </c>
      <c r="AT239" s="229" t="s">
        <v>128</v>
      </c>
      <c r="AU239" s="229" t="s">
        <v>79</v>
      </c>
      <c r="AY239" s="18" t="s">
        <v>125</v>
      </c>
      <c r="BE239" s="230">
        <f>IF(N239="základní",J239,0)</f>
        <v>0</v>
      </c>
      <c r="BF239" s="230">
        <f>IF(N239="snížená",J239,0)</f>
        <v>0</v>
      </c>
      <c r="BG239" s="230">
        <f>IF(N239="zákl. přenesená",J239,0)</f>
        <v>0</v>
      </c>
      <c r="BH239" s="230">
        <f>IF(N239="sníž. přenesená",J239,0)</f>
        <v>0</v>
      </c>
      <c r="BI239" s="230">
        <f>IF(N239="nulová",J239,0)</f>
        <v>0</v>
      </c>
      <c r="BJ239" s="18" t="s">
        <v>77</v>
      </c>
      <c r="BK239" s="230">
        <f>ROUND(I239*H239,2)</f>
        <v>0</v>
      </c>
      <c r="BL239" s="18" t="s">
        <v>210</v>
      </c>
      <c r="BM239" s="229" t="s">
        <v>475</v>
      </c>
    </row>
    <row r="240" s="2" customFormat="1">
      <c r="A240" s="39"/>
      <c r="B240" s="40"/>
      <c r="C240" s="41"/>
      <c r="D240" s="231" t="s">
        <v>135</v>
      </c>
      <c r="E240" s="41"/>
      <c r="F240" s="232" t="s">
        <v>476</v>
      </c>
      <c r="G240" s="41"/>
      <c r="H240" s="41"/>
      <c r="I240" s="137"/>
      <c r="J240" s="41"/>
      <c r="K240" s="41"/>
      <c r="L240" s="45"/>
      <c r="M240" s="233"/>
      <c r="N240" s="234"/>
      <c r="O240" s="85"/>
      <c r="P240" s="85"/>
      <c r="Q240" s="85"/>
      <c r="R240" s="85"/>
      <c r="S240" s="85"/>
      <c r="T240" s="85"/>
      <c r="U240" s="86"/>
      <c r="V240" s="39"/>
      <c r="W240" s="39"/>
      <c r="X240" s="39"/>
      <c r="Y240" s="39"/>
      <c r="Z240" s="39"/>
      <c r="AA240" s="39"/>
      <c r="AB240" s="39"/>
      <c r="AC240" s="39"/>
      <c r="AD240" s="39"/>
      <c r="AE240" s="39"/>
      <c r="AT240" s="18" t="s">
        <v>135</v>
      </c>
      <c r="AU240" s="18" t="s">
        <v>79</v>
      </c>
    </row>
    <row r="241" s="12" customFormat="1" ht="22.8" customHeight="1">
      <c r="A241" s="12"/>
      <c r="B241" s="202"/>
      <c r="C241" s="203"/>
      <c r="D241" s="204" t="s">
        <v>68</v>
      </c>
      <c r="E241" s="216" t="s">
        <v>477</v>
      </c>
      <c r="F241" s="216" t="s">
        <v>478</v>
      </c>
      <c r="G241" s="203"/>
      <c r="H241" s="203"/>
      <c r="I241" s="206"/>
      <c r="J241" s="217">
        <f>BK241</f>
        <v>0</v>
      </c>
      <c r="K241" s="203"/>
      <c r="L241" s="208"/>
      <c r="M241" s="209"/>
      <c r="N241" s="210"/>
      <c r="O241" s="210"/>
      <c r="P241" s="211">
        <f>SUM(P242:P264)</f>
        <v>0</v>
      </c>
      <c r="Q241" s="210"/>
      <c r="R241" s="211">
        <f>SUM(R242:R264)</f>
        <v>0.34265999999999996</v>
      </c>
      <c r="S241" s="210"/>
      <c r="T241" s="211">
        <f>SUM(T242:T264)</f>
        <v>0.01107</v>
      </c>
      <c r="U241" s="212"/>
      <c r="V241" s="12"/>
      <c r="W241" s="12"/>
      <c r="X241" s="12"/>
      <c r="Y241" s="12"/>
      <c r="Z241" s="12"/>
      <c r="AA241" s="12"/>
      <c r="AB241" s="12"/>
      <c r="AC241" s="12"/>
      <c r="AD241" s="12"/>
      <c r="AE241" s="12"/>
      <c r="AR241" s="213" t="s">
        <v>79</v>
      </c>
      <c r="AT241" s="214" t="s">
        <v>68</v>
      </c>
      <c r="AU241" s="214" t="s">
        <v>77</v>
      </c>
      <c r="AY241" s="213" t="s">
        <v>125</v>
      </c>
      <c r="BK241" s="215">
        <f>SUM(BK242:BK264)</f>
        <v>0</v>
      </c>
    </row>
    <row r="242" s="2" customFormat="1" ht="33.75" customHeight="1">
      <c r="A242" s="39"/>
      <c r="B242" s="40"/>
      <c r="C242" s="218" t="s">
        <v>479</v>
      </c>
      <c r="D242" s="218" t="s">
        <v>128</v>
      </c>
      <c r="E242" s="219" t="s">
        <v>480</v>
      </c>
      <c r="F242" s="220" t="s">
        <v>481</v>
      </c>
      <c r="G242" s="221" t="s">
        <v>482</v>
      </c>
      <c r="H242" s="222">
        <v>1</v>
      </c>
      <c r="I242" s="223"/>
      <c r="J242" s="224">
        <f>ROUND(I242*H242,2)</f>
        <v>0</v>
      </c>
      <c r="K242" s="220" t="s">
        <v>19</v>
      </c>
      <c r="L242" s="45"/>
      <c r="M242" s="225" t="s">
        <v>19</v>
      </c>
      <c r="N242" s="226" t="s">
        <v>40</v>
      </c>
      <c r="O242" s="85"/>
      <c r="P242" s="227">
        <f>O242*H242</f>
        <v>0</v>
      </c>
      <c r="Q242" s="227">
        <v>0</v>
      </c>
      <c r="R242" s="227">
        <f>Q242*H242</f>
        <v>0</v>
      </c>
      <c r="S242" s="227">
        <v>0.01107</v>
      </c>
      <c r="T242" s="227">
        <f>S242*H242</f>
        <v>0.01107</v>
      </c>
      <c r="U242" s="228" t="s">
        <v>19</v>
      </c>
      <c r="V242" s="39"/>
      <c r="W242" s="39"/>
      <c r="X242" s="39"/>
      <c r="Y242" s="39"/>
      <c r="Z242" s="39"/>
      <c r="AA242" s="39"/>
      <c r="AB242" s="39"/>
      <c r="AC242" s="39"/>
      <c r="AD242" s="39"/>
      <c r="AE242" s="39"/>
      <c r="AR242" s="229" t="s">
        <v>210</v>
      </c>
      <c r="AT242" s="229" t="s">
        <v>128</v>
      </c>
      <c r="AU242" s="229" t="s">
        <v>79</v>
      </c>
      <c r="AY242" s="18" t="s">
        <v>125</v>
      </c>
      <c r="BE242" s="230">
        <f>IF(N242="základní",J242,0)</f>
        <v>0</v>
      </c>
      <c r="BF242" s="230">
        <f>IF(N242="snížená",J242,0)</f>
        <v>0</v>
      </c>
      <c r="BG242" s="230">
        <f>IF(N242="zákl. přenesená",J242,0)</f>
        <v>0</v>
      </c>
      <c r="BH242" s="230">
        <f>IF(N242="sníž. přenesená",J242,0)</f>
        <v>0</v>
      </c>
      <c r="BI242" s="230">
        <f>IF(N242="nulová",J242,0)</f>
        <v>0</v>
      </c>
      <c r="BJ242" s="18" t="s">
        <v>77</v>
      </c>
      <c r="BK242" s="230">
        <f>ROUND(I242*H242,2)</f>
        <v>0</v>
      </c>
      <c r="BL242" s="18" t="s">
        <v>210</v>
      </c>
      <c r="BM242" s="229" t="s">
        <v>483</v>
      </c>
    </row>
    <row r="243" s="2" customFormat="1" ht="33" customHeight="1">
      <c r="A243" s="39"/>
      <c r="B243" s="40"/>
      <c r="C243" s="218" t="s">
        <v>484</v>
      </c>
      <c r="D243" s="218" t="s">
        <v>128</v>
      </c>
      <c r="E243" s="219" t="s">
        <v>485</v>
      </c>
      <c r="F243" s="220" t="s">
        <v>486</v>
      </c>
      <c r="G243" s="221" t="s">
        <v>482</v>
      </c>
      <c r="H243" s="222">
        <v>1</v>
      </c>
      <c r="I243" s="223"/>
      <c r="J243" s="224">
        <f>ROUND(I243*H243,2)</f>
        <v>0</v>
      </c>
      <c r="K243" s="220" t="s">
        <v>132</v>
      </c>
      <c r="L243" s="45"/>
      <c r="M243" s="225" t="s">
        <v>19</v>
      </c>
      <c r="N243" s="226" t="s">
        <v>40</v>
      </c>
      <c r="O243" s="85"/>
      <c r="P243" s="227">
        <f>O243*H243</f>
        <v>0</v>
      </c>
      <c r="Q243" s="227">
        <v>0.03637</v>
      </c>
      <c r="R243" s="227">
        <f>Q243*H243</f>
        <v>0.03637</v>
      </c>
      <c r="S243" s="227">
        <v>0</v>
      </c>
      <c r="T243" s="227">
        <f>S243*H243</f>
        <v>0</v>
      </c>
      <c r="U243" s="228" t="s">
        <v>19</v>
      </c>
      <c r="V243" s="39"/>
      <c r="W243" s="39"/>
      <c r="X243" s="39"/>
      <c r="Y243" s="39"/>
      <c r="Z243" s="39"/>
      <c r="AA243" s="39"/>
      <c r="AB243" s="39"/>
      <c r="AC243" s="39"/>
      <c r="AD243" s="39"/>
      <c r="AE243" s="39"/>
      <c r="AR243" s="229" t="s">
        <v>210</v>
      </c>
      <c r="AT243" s="229" t="s">
        <v>128</v>
      </c>
      <c r="AU243" s="229" t="s">
        <v>79</v>
      </c>
      <c r="AY243" s="18" t="s">
        <v>125</v>
      </c>
      <c r="BE243" s="230">
        <f>IF(N243="základní",J243,0)</f>
        <v>0</v>
      </c>
      <c r="BF243" s="230">
        <f>IF(N243="snížená",J243,0)</f>
        <v>0</v>
      </c>
      <c r="BG243" s="230">
        <f>IF(N243="zákl. přenesená",J243,0)</f>
        <v>0</v>
      </c>
      <c r="BH243" s="230">
        <f>IF(N243="sníž. přenesená",J243,0)</f>
        <v>0</v>
      </c>
      <c r="BI243" s="230">
        <f>IF(N243="nulová",J243,0)</f>
        <v>0</v>
      </c>
      <c r="BJ243" s="18" t="s">
        <v>77</v>
      </c>
      <c r="BK243" s="230">
        <f>ROUND(I243*H243,2)</f>
        <v>0</v>
      </c>
      <c r="BL243" s="18" t="s">
        <v>210</v>
      </c>
      <c r="BM243" s="229" t="s">
        <v>487</v>
      </c>
    </row>
    <row r="244" s="2" customFormat="1">
      <c r="A244" s="39"/>
      <c r="B244" s="40"/>
      <c r="C244" s="41"/>
      <c r="D244" s="231" t="s">
        <v>135</v>
      </c>
      <c r="E244" s="41"/>
      <c r="F244" s="232" t="s">
        <v>488</v>
      </c>
      <c r="G244" s="41"/>
      <c r="H244" s="41"/>
      <c r="I244" s="137"/>
      <c r="J244" s="41"/>
      <c r="K244" s="41"/>
      <c r="L244" s="45"/>
      <c r="M244" s="233"/>
      <c r="N244" s="234"/>
      <c r="O244" s="85"/>
      <c r="P244" s="85"/>
      <c r="Q244" s="85"/>
      <c r="R244" s="85"/>
      <c r="S244" s="85"/>
      <c r="T244" s="85"/>
      <c r="U244" s="86"/>
      <c r="V244" s="39"/>
      <c r="W244" s="39"/>
      <c r="X244" s="39"/>
      <c r="Y244" s="39"/>
      <c r="Z244" s="39"/>
      <c r="AA244" s="39"/>
      <c r="AB244" s="39"/>
      <c r="AC244" s="39"/>
      <c r="AD244" s="39"/>
      <c r="AE244" s="39"/>
      <c r="AT244" s="18" t="s">
        <v>135</v>
      </c>
      <c r="AU244" s="18" t="s">
        <v>79</v>
      </c>
    </row>
    <row r="245" s="2" customFormat="1" ht="16.5" customHeight="1">
      <c r="A245" s="39"/>
      <c r="B245" s="40"/>
      <c r="C245" s="257" t="s">
        <v>489</v>
      </c>
      <c r="D245" s="257" t="s">
        <v>259</v>
      </c>
      <c r="E245" s="258" t="s">
        <v>490</v>
      </c>
      <c r="F245" s="259" t="s">
        <v>491</v>
      </c>
      <c r="G245" s="260" t="s">
        <v>213</v>
      </c>
      <c r="H245" s="261">
        <v>4</v>
      </c>
      <c r="I245" s="262"/>
      <c r="J245" s="263">
        <f>ROUND(I245*H245,2)</f>
        <v>0</v>
      </c>
      <c r="K245" s="259" t="s">
        <v>398</v>
      </c>
      <c r="L245" s="264"/>
      <c r="M245" s="265" t="s">
        <v>19</v>
      </c>
      <c r="N245" s="266" t="s">
        <v>40</v>
      </c>
      <c r="O245" s="85"/>
      <c r="P245" s="227">
        <f>O245*H245</f>
        <v>0</v>
      </c>
      <c r="Q245" s="227">
        <v>0.014</v>
      </c>
      <c r="R245" s="227">
        <f>Q245*H245</f>
        <v>0.056000000000000001</v>
      </c>
      <c r="S245" s="227">
        <v>0</v>
      </c>
      <c r="T245" s="227">
        <f>S245*H245</f>
        <v>0</v>
      </c>
      <c r="U245" s="228" t="s">
        <v>19</v>
      </c>
      <c r="V245" s="39"/>
      <c r="W245" s="39"/>
      <c r="X245" s="39"/>
      <c r="Y245" s="39"/>
      <c r="Z245" s="39"/>
      <c r="AA245" s="39"/>
      <c r="AB245" s="39"/>
      <c r="AC245" s="39"/>
      <c r="AD245" s="39"/>
      <c r="AE245" s="39"/>
      <c r="AR245" s="229" t="s">
        <v>294</v>
      </c>
      <c r="AT245" s="229" t="s">
        <v>259</v>
      </c>
      <c r="AU245" s="229" t="s">
        <v>79</v>
      </c>
      <c r="AY245" s="18" t="s">
        <v>125</v>
      </c>
      <c r="BE245" s="230">
        <f>IF(N245="základní",J245,0)</f>
        <v>0</v>
      </c>
      <c r="BF245" s="230">
        <f>IF(N245="snížená",J245,0)</f>
        <v>0</v>
      </c>
      <c r="BG245" s="230">
        <f>IF(N245="zákl. přenesená",J245,0)</f>
        <v>0</v>
      </c>
      <c r="BH245" s="230">
        <f>IF(N245="sníž. přenesená",J245,0)</f>
        <v>0</v>
      </c>
      <c r="BI245" s="230">
        <f>IF(N245="nulová",J245,0)</f>
        <v>0</v>
      </c>
      <c r="BJ245" s="18" t="s">
        <v>77</v>
      </c>
      <c r="BK245" s="230">
        <f>ROUND(I245*H245,2)</f>
        <v>0</v>
      </c>
      <c r="BL245" s="18" t="s">
        <v>210</v>
      </c>
      <c r="BM245" s="229" t="s">
        <v>492</v>
      </c>
    </row>
    <row r="246" s="2" customFormat="1" ht="16.5" customHeight="1">
      <c r="A246" s="39"/>
      <c r="B246" s="40"/>
      <c r="C246" s="257" t="s">
        <v>493</v>
      </c>
      <c r="D246" s="257" t="s">
        <v>259</v>
      </c>
      <c r="E246" s="258" t="s">
        <v>494</v>
      </c>
      <c r="F246" s="259" t="s">
        <v>495</v>
      </c>
      <c r="G246" s="260" t="s">
        <v>213</v>
      </c>
      <c r="H246" s="261">
        <v>6</v>
      </c>
      <c r="I246" s="262"/>
      <c r="J246" s="263">
        <f>ROUND(I246*H246,2)</f>
        <v>0</v>
      </c>
      <c r="K246" s="259" t="s">
        <v>398</v>
      </c>
      <c r="L246" s="264"/>
      <c r="M246" s="265" t="s">
        <v>19</v>
      </c>
      <c r="N246" s="266" t="s">
        <v>40</v>
      </c>
      <c r="O246" s="85"/>
      <c r="P246" s="227">
        <f>O246*H246</f>
        <v>0</v>
      </c>
      <c r="Q246" s="227">
        <v>0.0018</v>
      </c>
      <c r="R246" s="227">
        <f>Q246*H246</f>
        <v>0.010800000000000001</v>
      </c>
      <c r="S246" s="227">
        <v>0</v>
      </c>
      <c r="T246" s="227">
        <f>S246*H246</f>
        <v>0</v>
      </c>
      <c r="U246" s="228" t="s">
        <v>19</v>
      </c>
      <c r="V246" s="39"/>
      <c r="W246" s="39"/>
      <c r="X246" s="39"/>
      <c r="Y246" s="39"/>
      <c r="Z246" s="39"/>
      <c r="AA246" s="39"/>
      <c r="AB246" s="39"/>
      <c r="AC246" s="39"/>
      <c r="AD246" s="39"/>
      <c r="AE246" s="39"/>
      <c r="AR246" s="229" t="s">
        <v>294</v>
      </c>
      <c r="AT246" s="229" t="s">
        <v>259</v>
      </c>
      <c r="AU246" s="229" t="s">
        <v>79</v>
      </c>
      <c r="AY246" s="18" t="s">
        <v>125</v>
      </c>
      <c r="BE246" s="230">
        <f>IF(N246="základní",J246,0)</f>
        <v>0</v>
      </c>
      <c r="BF246" s="230">
        <f>IF(N246="snížená",J246,0)</f>
        <v>0</v>
      </c>
      <c r="BG246" s="230">
        <f>IF(N246="zákl. přenesená",J246,0)</f>
        <v>0</v>
      </c>
      <c r="BH246" s="230">
        <f>IF(N246="sníž. přenesená",J246,0)</f>
        <v>0</v>
      </c>
      <c r="BI246" s="230">
        <f>IF(N246="nulová",J246,0)</f>
        <v>0</v>
      </c>
      <c r="BJ246" s="18" t="s">
        <v>77</v>
      </c>
      <c r="BK246" s="230">
        <f>ROUND(I246*H246,2)</f>
        <v>0</v>
      </c>
      <c r="BL246" s="18" t="s">
        <v>210</v>
      </c>
      <c r="BM246" s="229" t="s">
        <v>496</v>
      </c>
    </row>
    <row r="247" s="2" customFormat="1" ht="21.75" customHeight="1">
      <c r="A247" s="39"/>
      <c r="B247" s="40"/>
      <c r="C247" s="257" t="s">
        <v>497</v>
      </c>
      <c r="D247" s="257" t="s">
        <v>259</v>
      </c>
      <c r="E247" s="258" t="s">
        <v>498</v>
      </c>
      <c r="F247" s="259" t="s">
        <v>499</v>
      </c>
      <c r="G247" s="260" t="s">
        <v>213</v>
      </c>
      <c r="H247" s="261">
        <v>1</v>
      </c>
      <c r="I247" s="262"/>
      <c r="J247" s="263">
        <f>ROUND(I247*H247,2)</f>
        <v>0</v>
      </c>
      <c r="K247" s="259" t="s">
        <v>398</v>
      </c>
      <c r="L247" s="264"/>
      <c r="M247" s="265" t="s">
        <v>19</v>
      </c>
      <c r="N247" s="266" t="s">
        <v>40</v>
      </c>
      <c r="O247" s="85"/>
      <c r="P247" s="227">
        <f>O247*H247</f>
        <v>0</v>
      </c>
      <c r="Q247" s="227">
        <v>0.0074999999999999997</v>
      </c>
      <c r="R247" s="227">
        <f>Q247*H247</f>
        <v>0.0074999999999999997</v>
      </c>
      <c r="S247" s="227">
        <v>0</v>
      </c>
      <c r="T247" s="227">
        <f>S247*H247</f>
        <v>0</v>
      </c>
      <c r="U247" s="228" t="s">
        <v>19</v>
      </c>
      <c r="V247" s="39"/>
      <c r="W247" s="39"/>
      <c r="X247" s="39"/>
      <c r="Y247" s="39"/>
      <c r="Z247" s="39"/>
      <c r="AA247" s="39"/>
      <c r="AB247" s="39"/>
      <c r="AC247" s="39"/>
      <c r="AD247" s="39"/>
      <c r="AE247" s="39"/>
      <c r="AR247" s="229" t="s">
        <v>294</v>
      </c>
      <c r="AT247" s="229" t="s">
        <v>259</v>
      </c>
      <c r="AU247" s="229" t="s">
        <v>79</v>
      </c>
      <c r="AY247" s="18" t="s">
        <v>125</v>
      </c>
      <c r="BE247" s="230">
        <f>IF(N247="základní",J247,0)</f>
        <v>0</v>
      </c>
      <c r="BF247" s="230">
        <f>IF(N247="snížená",J247,0)</f>
        <v>0</v>
      </c>
      <c r="BG247" s="230">
        <f>IF(N247="zákl. přenesená",J247,0)</f>
        <v>0</v>
      </c>
      <c r="BH247" s="230">
        <f>IF(N247="sníž. přenesená",J247,0)</f>
        <v>0</v>
      </c>
      <c r="BI247" s="230">
        <f>IF(N247="nulová",J247,0)</f>
        <v>0</v>
      </c>
      <c r="BJ247" s="18" t="s">
        <v>77</v>
      </c>
      <c r="BK247" s="230">
        <f>ROUND(I247*H247,2)</f>
        <v>0</v>
      </c>
      <c r="BL247" s="18" t="s">
        <v>210</v>
      </c>
      <c r="BM247" s="229" t="s">
        <v>500</v>
      </c>
    </row>
    <row r="248" s="2" customFormat="1" ht="16.5" customHeight="1">
      <c r="A248" s="39"/>
      <c r="B248" s="40"/>
      <c r="C248" s="257" t="s">
        <v>501</v>
      </c>
      <c r="D248" s="257" t="s">
        <v>259</v>
      </c>
      <c r="E248" s="258" t="s">
        <v>502</v>
      </c>
      <c r="F248" s="259" t="s">
        <v>503</v>
      </c>
      <c r="G248" s="260" t="s">
        <v>504</v>
      </c>
      <c r="H248" s="261">
        <v>4</v>
      </c>
      <c r="I248" s="262"/>
      <c r="J248" s="263">
        <f>ROUND(I248*H248,2)</f>
        <v>0</v>
      </c>
      <c r="K248" s="259" t="s">
        <v>398</v>
      </c>
      <c r="L248" s="264"/>
      <c r="M248" s="265" t="s">
        <v>19</v>
      </c>
      <c r="N248" s="266" t="s">
        <v>40</v>
      </c>
      <c r="O248" s="85"/>
      <c r="P248" s="227">
        <f>O248*H248</f>
        <v>0</v>
      </c>
      <c r="Q248" s="227">
        <v>0.00080000000000000004</v>
      </c>
      <c r="R248" s="227">
        <f>Q248*H248</f>
        <v>0.0032000000000000002</v>
      </c>
      <c r="S248" s="227">
        <v>0</v>
      </c>
      <c r="T248" s="227">
        <f>S248*H248</f>
        <v>0</v>
      </c>
      <c r="U248" s="228" t="s">
        <v>19</v>
      </c>
      <c r="V248" s="39"/>
      <c r="W248" s="39"/>
      <c r="X248" s="39"/>
      <c r="Y248" s="39"/>
      <c r="Z248" s="39"/>
      <c r="AA248" s="39"/>
      <c r="AB248" s="39"/>
      <c r="AC248" s="39"/>
      <c r="AD248" s="39"/>
      <c r="AE248" s="39"/>
      <c r="AR248" s="229" t="s">
        <v>294</v>
      </c>
      <c r="AT248" s="229" t="s">
        <v>259</v>
      </c>
      <c r="AU248" s="229" t="s">
        <v>79</v>
      </c>
      <c r="AY248" s="18" t="s">
        <v>125</v>
      </c>
      <c r="BE248" s="230">
        <f>IF(N248="základní",J248,0)</f>
        <v>0</v>
      </c>
      <c r="BF248" s="230">
        <f>IF(N248="snížená",J248,0)</f>
        <v>0</v>
      </c>
      <c r="BG248" s="230">
        <f>IF(N248="zákl. přenesená",J248,0)</f>
        <v>0</v>
      </c>
      <c r="BH248" s="230">
        <f>IF(N248="sníž. přenesená",J248,0)</f>
        <v>0</v>
      </c>
      <c r="BI248" s="230">
        <f>IF(N248="nulová",J248,0)</f>
        <v>0</v>
      </c>
      <c r="BJ248" s="18" t="s">
        <v>77</v>
      </c>
      <c r="BK248" s="230">
        <f>ROUND(I248*H248,2)</f>
        <v>0</v>
      </c>
      <c r="BL248" s="18" t="s">
        <v>210</v>
      </c>
      <c r="BM248" s="229" t="s">
        <v>505</v>
      </c>
    </row>
    <row r="249" s="2" customFormat="1" ht="16.5" customHeight="1">
      <c r="A249" s="39"/>
      <c r="B249" s="40"/>
      <c r="C249" s="257" t="s">
        <v>506</v>
      </c>
      <c r="D249" s="257" t="s">
        <v>259</v>
      </c>
      <c r="E249" s="258" t="s">
        <v>507</v>
      </c>
      <c r="F249" s="259" t="s">
        <v>508</v>
      </c>
      <c r="G249" s="260" t="s">
        <v>213</v>
      </c>
      <c r="H249" s="261">
        <v>4</v>
      </c>
      <c r="I249" s="262"/>
      <c r="J249" s="263">
        <f>ROUND(I249*H249,2)</f>
        <v>0</v>
      </c>
      <c r="K249" s="259" t="s">
        <v>398</v>
      </c>
      <c r="L249" s="264"/>
      <c r="M249" s="265" t="s">
        <v>19</v>
      </c>
      <c r="N249" s="266" t="s">
        <v>40</v>
      </c>
      <c r="O249" s="85"/>
      <c r="P249" s="227">
        <f>O249*H249</f>
        <v>0</v>
      </c>
      <c r="Q249" s="227">
        <v>0.00125</v>
      </c>
      <c r="R249" s="227">
        <f>Q249*H249</f>
        <v>0.0050000000000000001</v>
      </c>
      <c r="S249" s="227">
        <v>0</v>
      </c>
      <c r="T249" s="227">
        <f>S249*H249</f>
        <v>0</v>
      </c>
      <c r="U249" s="228" t="s">
        <v>19</v>
      </c>
      <c r="V249" s="39"/>
      <c r="W249" s="39"/>
      <c r="X249" s="39"/>
      <c r="Y249" s="39"/>
      <c r="Z249" s="39"/>
      <c r="AA249" s="39"/>
      <c r="AB249" s="39"/>
      <c r="AC249" s="39"/>
      <c r="AD249" s="39"/>
      <c r="AE249" s="39"/>
      <c r="AR249" s="229" t="s">
        <v>294</v>
      </c>
      <c r="AT249" s="229" t="s">
        <v>259</v>
      </c>
      <c r="AU249" s="229" t="s">
        <v>79</v>
      </c>
      <c r="AY249" s="18" t="s">
        <v>125</v>
      </c>
      <c r="BE249" s="230">
        <f>IF(N249="základní",J249,0)</f>
        <v>0</v>
      </c>
      <c r="BF249" s="230">
        <f>IF(N249="snížená",J249,0)</f>
        <v>0</v>
      </c>
      <c r="BG249" s="230">
        <f>IF(N249="zákl. přenesená",J249,0)</f>
        <v>0</v>
      </c>
      <c r="BH249" s="230">
        <f>IF(N249="sníž. přenesená",J249,0)</f>
        <v>0</v>
      </c>
      <c r="BI249" s="230">
        <f>IF(N249="nulová",J249,0)</f>
        <v>0</v>
      </c>
      <c r="BJ249" s="18" t="s">
        <v>77</v>
      </c>
      <c r="BK249" s="230">
        <f>ROUND(I249*H249,2)</f>
        <v>0</v>
      </c>
      <c r="BL249" s="18" t="s">
        <v>210</v>
      </c>
      <c r="BM249" s="229" t="s">
        <v>509</v>
      </c>
    </row>
    <row r="250" s="2" customFormat="1" ht="21.75" customHeight="1">
      <c r="A250" s="39"/>
      <c r="B250" s="40"/>
      <c r="C250" s="257" t="s">
        <v>510</v>
      </c>
      <c r="D250" s="257" t="s">
        <v>259</v>
      </c>
      <c r="E250" s="258" t="s">
        <v>511</v>
      </c>
      <c r="F250" s="259" t="s">
        <v>512</v>
      </c>
      <c r="G250" s="260" t="s">
        <v>213</v>
      </c>
      <c r="H250" s="261">
        <v>4</v>
      </c>
      <c r="I250" s="262"/>
      <c r="J250" s="263">
        <f>ROUND(I250*H250,2)</f>
        <v>0</v>
      </c>
      <c r="K250" s="259" t="s">
        <v>398</v>
      </c>
      <c r="L250" s="264"/>
      <c r="M250" s="265" t="s">
        <v>19</v>
      </c>
      <c r="N250" s="266" t="s">
        <v>40</v>
      </c>
      <c r="O250" s="85"/>
      <c r="P250" s="227">
        <f>O250*H250</f>
        <v>0</v>
      </c>
      <c r="Q250" s="227">
        <v>0.0089999999999999993</v>
      </c>
      <c r="R250" s="227">
        <f>Q250*H250</f>
        <v>0.035999999999999997</v>
      </c>
      <c r="S250" s="227">
        <v>0</v>
      </c>
      <c r="T250" s="227">
        <f>S250*H250</f>
        <v>0</v>
      </c>
      <c r="U250" s="228" t="s">
        <v>19</v>
      </c>
      <c r="V250" s="39"/>
      <c r="W250" s="39"/>
      <c r="X250" s="39"/>
      <c r="Y250" s="39"/>
      <c r="Z250" s="39"/>
      <c r="AA250" s="39"/>
      <c r="AB250" s="39"/>
      <c r="AC250" s="39"/>
      <c r="AD250" s="39"/>
      <c r="AE250" s="39"/>
      <c r="AR250" s="229" t="s">
        <v>294</v>
      </c>
      <c r="AT250" s="229" t="s">
        <v>259</v>
      </c>
      <c r="AU250" s="229" t="s">
        <v>79</v>
      </c>
      <c r="AY250" s="18" t="s">
        <v>125</v>
      </c>
      <c r="BE250" s="230">
        <f>IF(N250="základní",J250,0)</f>
        <v>0</v>
      </c>
      <c r="BF250" s="230">
        <f>IF(N250="snížená",J250,0)</f>
        <v>0</v>
      </c>
      <c r="BG250" s="230">
        <f>IF(N250="zákl. přenesená",J250,0)</f>
        <v>0</v>
      </c>
      <c r="BH250" s="230">
        <f>IF(N250="sníž. přenesená",J250,0)</f>
        <v>0</v>
      </c>
      <c r="BI250" s="230">
        <f>IF(N250="nulová",J250,0)</f>
        <v>0</v>
      </c>
      <c r="BJ250" s="18" t="s">
        <v>77</v>
      </c>
      <c r="BK250" s="230">
        <f>ROUND(I250*H250,2)</f>
        <v>0</v>
      </c>
      <c r="BL250" s="18" t="s">
        <v>210</v>
      </c>
      <c r="BM250" s="229" t="s">
        <v>513</v>
      </c>
    </row>
    <row r="251" s="2" customFormat="1" ht="16.5" customHeight="1">
      <c r="A251" s="39"/>
      <c r="B251" s="40"/>
      <c r="C251" s="257" t="s">
        <v>514</v>
      </c>
      <c r="D251" s="257" t="s">
        <v>259</v>
      </c>
      <c r="E251" s="258" t="s">
        <v>515</v>
      </c>
      <c r="F251" s="259" t="s">
        <v>516</v>
      </c>
      <c r="G251" s="260" t="s">
        <v>213</v>
      </c>
      <c r="H251" s="261">
        <v>6</v>
      </c>
      <c r="I251" s="262"/>
      <c r="J251" s="263">
        <f>ROUND(I251*H251,2)</f>
        <v>0</v>
      </c>
      <c r="K251" s="259" t="s">
        <v>398</v>
      </c>
      <c r="L251" s="264"/>
      <c r="M251" s="265" t="s">
        <v>19</v>
      </c>
      <c r="N251" s="266" t="s">
        <v>40</v>
      </c>
      <c r="O251" s="85"/>
      <c r="P251" s="227">
        <f>O251*H251</f>
        <v>0</v>
      </c>
      <c r="Q251" s="227">
        <v>0.012</v>
      </c>
      <c r="R251" s="227">
        <f>Q251*H251</f>
        <v>0.072000000000000008</v>
      </c>
      <c r="S251" s="227">
        <v>0</v>
      </c>
      <c r="T251" s="227">
        <f>S251*H251</f>
        <v>0</v>
      </c>
      <c r="U251" s="228" t="s">
        <v>19</v>
      </c>
      <c r="V251" s="39"/>
      <c r="W251" s="39"/>
      <c r="X251" s="39"/>
      <c r="Y251" s="39"/>
      <c r="Z251" s="39"/>
      <c r="AA251" s="39"/>
      <c r="AB251" s="39"/>
      <c r="AC251" s="39"/>
      <c r="AD251" s="39"/>
      <c r="AE251" s="39"/>
      <c r="AR251" s="229" t="s">
        <v>294</v>
      </c>
      <c r="AT251" s="229" t="s">
        <v>259</v>
      </c>
      <c r="AU251" s="229" t="s">
        <v>79</v>
      </c>
      <c r="AY251" s="18" t="s">
        <v>125</v>
      </c>
      <c r="BE251" s="230">
        <f>IF(N251="základní",J251,0)</f>
        <v>0</v>
      </c>
      <c r="BF251" s="230">
        <f>IF(N251="snížená",J251,0)</f>
        <v>0</v>
      </c>
      <c r="BG251" s="230">
        <f>IF(N251="zákl. přenesená",J251,0)</f>
        <v>0</v>
      </c>
      <c r="BH251" s="230">
        <f>IF(N251="sníž. přenesená",J251,0)</f>
        <v>0</v>
      </c>
      <c r="BI251" s="230">
        <f>IF(N251="nulová",J251,0)</f>
        <v>0</v>
      </c>
      <c r="BJ251" s="18" t="s">
        <v>77</v>
      </c>
      <c r="BK251" s="230">
        <f>ROUND(I251*H251,2)</f>
        <v>0</v>
      </c>
      <c r="BL251" s="18" t="s">
        <v>210</v>
      </c>
      <c r="BM251" s="229" t="s">
        <v>517</v>
      </c>
    </row>
    <row r="252" s="2" customFormat="1" ht="21.75" customHeight="1">
      <c r="A252" s="39"/>
      <c r="B252" s="40"/>
      <c r="C252" s="257" t="s">
        <v>518</v>
      </c>
      <c r="D252" s="257" t="s">
        <v>259</v>
      </c>
      <c r="E252" s="258" t="s">
        <v>519</v>
      </c>
      <c r="F252" s="259" t="s">
        <v>520</v>
      </c>
      <c r="G252" s="260" t="s">
        <v>213</v>
      </c>
      <c r="H252" s="261">
        <v>1</v>
      </c>
      <c r="I252" s="262"/>
      <c r="J252" s="263">
        <f>ROUND(I252*H252,2)</f>
        <v>0</v>
      </c>
      <c r="K252" s="259" t="s">
        <v>132</v>
      </c>
      <c r="L252" s="264"/>
      <c r="M252" s="265" t="s">
        <v>19</v>
      </c>
      <c r="N252" s="266" t="s">
        <v>40</v>
      </c>
      <c r="O252" s="85"/>
      <c r="P252" s="227">
        <f>O252*H252</f>
        <v>0</v>
      </c>
      <c r="Q252" s="227">
        <v>0.010999999999999999</v>
      </c>
      <c r="R252" s="227">
        <f>Q252*H252</f>
        <v>0.010999999999999999</v>
      </c>
      <c r="S252" s="227">
        <v>0</v>
      </c>
      <c r="T252" s="227">
        <f>S252*H252</f>
        <v>0</v>
      </c>
      <c r="U252" s="228" t="s">
        <v>19</v>
      </c>
      <c r="V252" s="39"/>
      <c r="W252" s="39"/>
      <c r="X252" s="39"/>
      <c r="Y252" s="39"/>
      <c r="Z252" s="39"/>
      <c r="AA252" s="39"/>
      <c r="AB252" s="39"/>
      <c r="AC252" s="39"/>
      <c r="AD252" s="39"/>
      <c r="AE252" s="39"/>
      <c r="AR252" s="229" t="s">
        <v>294</v>
      </c>
      <c r="AT252" s="229" t="s">
        <v>259</v>
      </c>
      <c r="AU252" s="229" t="s">
        <v>79</v>
      </c>
      <c r="AY252" s="18" t="s">
        <v>125</v>
      </c>
      <c r="BE252" s="230">
        <f>IF(N252="základní",J252,0)</f>
        <v>0</v>
      </c>
      <c r="BF252" s="230">
        <f>IF(N252="snížená",J252,0)</f>
        <v>0</v>
      </c>
      <c r="BG252" s="230">
        <f>IF(N252="zákl. přenesená",J252,0)</f>
        <v>0</v>
      </c>
      <c r="BH252" s="230">
        <f>IF(N252="sníž. přenesená",J252,0)</f>
        <v>0</v>
      </c>
      <c r="BI252" s="230">
        <f>IF(N252="nulová",J252,0)</f>
        <v>0</v>
      </c>
      <c r="BJ252" s="18" t="s">
        <v>77</v>
      </c>
      <c r="BK252" s="230">
        <f>ROUND(I252*H252,2)</f>
        <v>0</v>
      </c>
      <c r="BL252" s="18" t="s">
        <v>210</v>
      </c>
      <c r="BM252" s="229" t="s">
        <v>521</v>
      </c>
    </row>
    <row r="253" s="2" customFormat="1" ht="21.75" customHeight="1">
      <c r="A253" s="39"/>
      <c r="B253" s="40"/>
      <c r="C253" s="257" t="s">
        <v>522</v>
      </c>
      <c r="D253" s="257" t="s">
        <v>259</v>
      </c>
      <c r="E253" s="258" t="s">
        <v>523</v>
      </c>
      <c r="F253" s="259" t="s">
        <v>524</v>
      </c>
      <c r="G253" s="260" t="s">
        <v>213</v>
      </c>
      <c r="H253" s="261">
        <v>1</v>
      </c>
      <c r="I253" s="262"/>
      <c r="J253" s="263">
        <f>ROUND(I253*H253,2)</f>
        <v>0</v>
      </c>
      <c r="K253" s="259" t="s">
        <v>19</v>
      </c>
      <c r="L253" s="264"/>
      <c r="M253" s="265" t="s">
        <v>19</v>
      </c>
      <c r="N253" s="266" t="s">
        <v>40</v>
      </c>
      <c r="O253" s="85"/>
      <c r="P253" s="227">
        <f>O253*H253</f>
        <v>0</v>
      </c>
      <c r="Q253" s="227">
        <v>0.00167</v>
      </c>
      <c r="R253" s="227">
        <f>Q253*H253</f>
        <v>0.00167</v>
      </c>
      <c r="S253" s="227">
        <v>0</v>
      </c>
      <c r="T253" s="227">
        <f>S253*H253</f>
        <v>0</v>
      </c>
      <c r="U253" s="228" t="s">
        <v>19</v>
      </c>
      <c r="V253" s="39"/>
      <c r="W253" s="39"/>
      <c r="X253" s="39"/>
      <c r="Y253" s="39"/>
      <c r="Z253" s="39"/>
      <c r="AA253" s="39"/>
      <c r="AB253" s="39"/>
      <c r="AC253" s="39"/>
      <c r="AD253" s="39"/>
      <c r="AE253" s="39"/>
      <c r="AR253" s="229" t="s">
        <v>294</v>
      </c>
      <c r="AT253" s="229" t="s">
        <v>259</v>
      </c>
      <c r="AU253" s="229" t="s">
        <v>79</v>
      </c>
      <c r="AY253" s="18" t="s">
        <v>125</v>
      </c>
      <c r="BE253" s="230">
        <f>IF(N253="základní",J253,0)</f>
        <v>0</v>
      </c>
      <c r="BF253" s="230">
        <f>IF(N253="snížená",J253,0)</f>
        <v>0</v>
      </c>
      <c r="BG253" s="230">
        <f>IF(N253="zákl. přenesená",J253,0)</f>
        <v>0</v>
      </c>
      <c r="BH253" s="230">
        <f>IF(N253="sníž. přenesená",J253,0)</f>
        <v>0</v>
      </c>
      <c r="BI253" s="230">
        <f>IF(N253="nulová",J253,0)</f>
        <v>0</v>
      </c>
      <c r="BJ253" s="18" t="s">
        <v>77</v>
      </c>
      <c r="BK253" s="230">
        <f>ROUND(I253*H253,2)</f>
        <v>0</v>
      </c>
      <c r="BL253" s="18" t="s">
        <v>210</v>
      </c>
      <c r="BM253" s="229" t="s">
        <v>525</v>
      </c>
    </row>
    <row r="254" s="2" customFormat="1" ht="16.5" customHeight="1">
      <c r="A254" s="39"/>
      <c r="B254" s="40"/>
      <c r="C254" s="257" t="s">
        <v>526</v>
      </c>
      <c r="D254" s="257" t="s">
        <v>259</v>
      </c>
      <c r="E254" s="258" t="s">
        <v>527</v>
      </c>
      <c r="F254" s="259" t="s">
        <v>528</v>
      </c>
      <c r="G254" s="260" t="s">
        <v>213</v>
      </c>
      <c r="H254" s="261">
        <v>1</v>
      </c>
      <c r="I254" s="262"/>
      <c r="J254" s="263">
        <f>ROUND(I254*H254,2)</f>
        <v>0</v>
      </c>
      <c r="K254" s="259" t="s">
        <v>19</v>
      </c>
      <c r="L254" s="264"/>
      <c r="M254" s="265" t="s">
        <v>19</v>
      </c>
      <c r="N254" s="266" t="s">
        <v>40</v>
      </c>
      <c r="O254" s="85"/>
      <c r="P254" s="227">
        <f>O254*H254</f>
        <v>0</v>
      </c>
      <c r="Q254" s="227">
        <v>0.00992</v>
      </c>
      <c r="R254" s="227">
        <f>Q254*H254</f>
        <v>0.00992</v>
      </c>
      <c r="S254" s="227">
        <v>0</v>
      </c>
      <c r="T254" s="227">
        <f>S254*H254</f>
        <v>0</v>
      </c>
      <c r="U254" s="228" t="s">
        <v>19</v>
      </c>
      <c r="V254" s="39"/>
      <c r="W254" s="39"/>
      <c r="X254" s="39"/>
      <c r="Y254" s="39"/>
      <c r="Z254" s="39"/>
      <c r="AA254" s="39"/>
      <c r="AB254" s="39"/>
      <c r="AC254" s="39"/>
      <c r="AD254" s="39"/>
      <c r="AE254" s="39"/>
      <c r="AR254" s="229" t="s">
        <v>294</v>
      </c>
      <c r="AT254" s="229" t="s">
        <v>259</v>
      </c>
      <c r="AU254" s="229" t="s">
        <v>79</v>
      </c>
      <c r="AY254" s="18" t="s">
        <v>125</v>
      </c>
      <c r="BE254" s="230">
        <f>IF(N254="základní",J254,0)</f>
        <v>0</v>
      </c>
      <c r="BF254" s="230">
        <f>IF(N254="snížená",J254,0)</f>
        <v>0</v>
      </c>
      <c r="BG254" s="230">
        <f>IF(N254="zákl. přenesená",J254,0)</f>
        <v>0</v>
      </c>
      <c r="BH254" s="230">
        <f>IF(N254="sníž. přenesená",J254,0)</f>
        <v>0</v>
      </c>
      <c r="BI254" s="230">
        <f>IF(N254="nulová",J254,0)</f>
        <v>0</v>
      </c>
      <c r="BJ254" s="18" t="s">
        <v>77</v>
      </c>
      <c r="BK254" s="230">
        <f>ROUND(I254*H254,2)</f>
        <v>0</v>
      </c>
      <c r="BL254" s="18" t="s">
        <v>210</v>
      </c>
      <c r="BM254" s="229" t="s">
        <v>529</v>
      </c>
    </row>
    <row r="255" s="2" customFormat="1" ht="21.75" customHeight="1">
      <c r="A255" s="39"/>
      <c r="B255" s="40"/>
      <c r="C255" s="257" t="s">
        <v>530</v>
      </c>
      <c r="D255" s="257" t="s">
        <v>259</v>
      </c>
      <c r="E255" s="258" t="s">
        <v>531</v>
      </c>
      <c r="F255" s="259" t="s">
        <v>532</v>
      </c>
      <c r="G255" s="260" t="s">
        <v>213</v>
      </c>
      <c r="H255" s="261">
        <v>1</v>
      </c>
      <c r="I255" s="262"/>
      <c r="J255" s="263">
        <f>ROUND(I255*H255,2)</f>
        <v>0</v>
      </c>
      <c r="K255" s="259" t="s">
        <v>19</v>
      </c>
      <c r="L255" s="264"/>
      <c r="M255" s="265" t="s">
        <v>19</v>
      </c>
      <c r="N255" s="266" t="s">
        <v>40</v>
      </c>
      <c r="O255" s="85"/>
      <c r="P255" s="227">
        <f>O255*H255</f>
        <v>0</v>
      </c>
      <c r="Q255" s="227">
        <v>0.001</v>
      </c>
      <c r="R255" s="227">
        <f>Q255*H255</f>
        <v>0.001</v>
      </c>
      <c r="S255" s="227">
        <v>0</v>
      </c>
      <c r="T255" s="227">
        <f>S255*H255</f>
        <v>0</v>
      </c>
      <c r="U255" s="228" t="s">
        <v>19</v>
      </c>
      <c r="V255" s="39"/>
      <c r="W255" s="39"/>
      <c r="X255" s="39"/>
      <c r="Y255" s="39"/>
      <c r="Z255" s="39"/>
      <c r="AA255" s="39"/>
      <c r="AB255" s="39"/>
      <c r="AC255" s="39"/>
      <c r="AD255" s="39"/>
      <c r="AE255" s="39"/>
      <c r="AR255" s="229" t="s">
        <v>294</v>
      </c>
      <c r="AT255" s="229" t="s">
        <v>259</v>
      </c>
      <c r="AU255" s="229" t="s">
        <v>79</v>
      </c>
      <c r="AY255" s="18" t="s">
        <v>125</v>
      </c>
      <c r="BE255" s="230">
        <f>IF(N255="základní",J255,0)</f>
        <v>0</v>
      </c>
      <c r="BF255" s="230">
        <f>IF(N255="snížená",J255,0)</f>
        <v>0</v>
      </c>
      <c r="BG255" s="230">
        <f>IF(N255="zákl. přenesená",J255,0)</f>
        <v>0</v>
      </c>
      <c r="BH255" s="230">
        <f>IF(N255="sníž. přenesená",J255,0)</f>
        <v>0</v>
      </c>
      <c r="BI255" s="230">
        <f>IF(N255="nulová",J255,0)</f>
        <v>0</v>
      </c>
      <c r="BJ255" s="18" t="s">
        <v>77</v>
      </c>
      <c r="BK255" s="230">
        <f>ROUND(I255*H255,2)</f>
        <v>0</v>
      </c>
      <c r="BL255" s="18" t="s">
        <v>210</v>
      </c>
      <c r="BM255" s="229" t="s">
        <v>533</v>
      </c>
    </row>
    <row r="256" s="2" customFormat="1" ht="21.75" customHeight="1">
      <c r="A256" s="39"/>
      <c r="B256" s="40"/>
      <c r="C256" s="218" t="s">
        <v>534</v>
      </c>
      <c r="D256" s="218" t="s">
        <v>128</v>
      </c>
      <c r="E256" s="219" t="s">
        <v>535</v>
      </c>
      <c r="F256" s="220" t="s">
        <v>536</v>
      </c>
      <c r="G256" s="221" t="s">
        <v>482</v>
      </c>
      <c r="H256" s="222">
        <v>4</v>
      </c>
      <c r="I256" s="223"/>
      <c r="J256" s="224">
        <f>ROUND(I256*H256,2)</f>
        <v>0</v>
      </c>
      <c r="K256" s="220" t="s">
        <v>132</v>
      </c>
      <c r="L256" s="45"/>
      <c r="M256" s="225" t="s">
        <v>19</v>
      </c>
      <c r="N256" s="226" t="s">
        <v>40</v>
      </c>
      <c r="O256" s="85"/>
      <c r="P256" s="227">
        <f>O256*H256</f>
        <v>0</v>
      </c>
      <c r="Q256" s="227">
        <v>0.016969999999999999</v>
      </c>
      <c r="R256" s="227">
        <f>Q256*H256</f>
        <v>0.067879999999999996</v>
      </c>
      <c r="S256" s="227">
        <v>0</v>
      </c>
      <c r="T256" s="227">
        <f>S256*H256</f>
        <v>0</v>
      </c>
      <c r="U256" s="228" t="s">
        <v>19</v>
      </c>
      <c r="V256" s="39"/>
      <c r="W256" s="39"/>
      <c r="X256" s="39"/>
      <c r="Y256" s="39"/>
      <c r="Z256" s="39"/>
      <c r="AA256" s="39"/>
      <c r="AB256" s="39"/>
      <c r="AC256" s="39"/>
      <c r="AD256" s="39"/>
      <c r="AE256" s="39"/>
      <c r="AR256" s="229" t="s">
        <v>210</v>
      </c>
      <c r="AT256" s="229" t="s">
        <v>128</v>
      </c>
      <c r="AU256" s="229" t="s">
        <v>79</v>
      </c>
      <c r="AY256" s="18" t="s">
        <v>125</v>
      </c>
      <c r="BE256" s="230">
        <f>IF(N256="základní",J256,0)</f>
        <v>0</v>
      </c>
      <c r="BF256" s="230">
        <f>IF(N256="snížená",J256,0)</f>
        <v>0</v>
      </c>
      <c r="BG256" s="230">
        <f>IF(N256="zákl. přenesená",J256,0)</f>
        <v>0</v>
      </c>
      <c r="BH256" s="230">
        <f>IF(N256="sníž. přenesená",J256,0)</f>
        <v>0</v>
      </c>
      <c r="BI256" s="230">
        <f>IF(N256="nulová",J256,0)</f>
        <v>0</v>
      </c>
      <c r="BJ256" s="18" t="s">
        <v>77</v>
      </c>
      <c r="BK256" s="230">
        <f>ROUND(I256*H256,2)</f>
        <v>0</v>
      </c>
      <c r="BL256" s="18" t="s">
        <v>210</v>
      </c>
      <c r="BM256" s="229" t="s">
        <v>537</v>
      </c>
    </row>
    <row r="257" s="2" customFormat="1">
      <c r="A257" s="39"/>
      <c r="B257" s="40"/>
      <c r="C257" s="41"/>
      <c r="D257" s="231" t="s">
        <v>135</v>
      </c>
      <c r="E257" s="41"/>
      <c r="F257" s="232" t="s">
        <v>538</v>
      </c>
      <c r="G257" s="41"/>
      <c r="H257" s="41"/>
      <c r="I257" s="137"/>
      <c r="J257" s="41"/>
      <c r="K257" s="41"/>
      <c r="L257" s="45"/>
      <c r="M257" s="233"/>
      <c r="N257" s="234"/>
      <c r="O257" s="85"/>
      <c r="P257" s="85"/>
      <c r="Q257" s="85"/>
      <c r="R257" s="85"/>
      <c r="S257" s="85"/>
      <c r="T257" s="85"/>
      <c r="U257" s="86"/>
      <c r="V257" s="39"/>
      <c r="W257" s="39"/>
      <c r="X257" s="39"/>
      <c r="Y257" s="39"/>
      <c r="Z257" s="39"/>
      <c r="AA257" s="39"/>
      <c r="AB257" s="39"/>
      <c r="AC257" s="39"/>
      <c r="AD257" s="39"/>
      <c r="AE257" s="39"/>
      <c r="AT257" s="18" t="s">
        <v>135</v>
      </c>
      <c r="AU257" s="18" t="s">
        <v>79</v>
      </c>
    </row>
    <row r="258" s="2" customFormat="1" ht="16.5" customHeight="1">
      <c r="A258" s="39"/>
      <c r="B258" s="40"/>
      <c r="C258" s="257" t="s">
        <v>539</v>
      </c>
      <c r="D258" s="257" t="s">
        <v>259</v>
      </c>
      <c r="E258" s="258" t="s">
        <v>540</v>
      </c>
      <c r="F258" s="259" t="s">
        <v>541</v>
      </c>
      <c r="G258" s="260" t="s">
        <v>213</v>
      </c>
      <c r="H258" s="261">
        <v>4</v>
      </c>
      <c r="I258" s="262"/>
      <c r="J258" s="263">
        <f>ROUND(I258*H258,2)</f>
        <v>0</v>
      </c>
      <c r="K258" s="259" t="s">
        <v>19</v>
      </c>
      <c r="L258" s="264"/>
      <c r="M258" s="265" t="s">
        <v>19</v>
      </c>
      <c r="N258" s="266" t="s">
        <v>40</v>
      </c>
      <c r="O258" s="85"/>
      <c r="P258" s="227">
        <f>O258*H258</f>
        <v>0</v>
      </c>
      <c r="Q258" s="227">
        <v>0.0050000000000000001</v>
      </c>
      <c r="R258" s="227">
        <f>Q258*H258</f>
        <v>0.02</v>
      </c>
      <c r="S258" s="227">
        <v>0</v>
      </c>
      <c r="T258" s="227">
        <f>S258*H258</f>
        <v>0</v>
      </c>
      <c r="U258" s="228" t="s">
        <v>19</v>
      </c>
      <c r="V258" s="39"/>
      <c r="W258" s="39"/>
      <c r="X258" s="39"/>
      <c r="Y258" s="39"/>
      <c r="Z258" s="39"/>
      <c r="AA258" s="39"/>
      <c r="AB258" s="39"/>
      <c r="AC258" s="39"/>
      <c r="AD258" s="39"/>
      <c r="AE258" s="39"/>
      <c r="AR258" s="229" t="s">
        <v>294</v>
      </c>
      <c r="AT258" s="229" t="s">
        <v>259</v>
      </c>
      <c r="AU258" s="229" t="s">
        <v>79</v>
      </c>
      <c r="AY258" s="18" t="s">
        <v>125</v>
      </c>
      <c r="BE258" s="230">
        <f>IF(N258="základní",J258,0)</f>
        <v>0</v>
      </c>
      <c r="BF258" s="230">
        <f>IF(N258="snížená",J258,0)</f>
        <v>0</v>
      </c>
      <c r="BG258" s="230">
        <f>IF(N258="zákl. přenesená",J258,0)</f>
        <v>0</v>
      </c>
      <c r="BH258" s="230">
        <f>IF(N258="sníž. přenesená",J258,0)</f>
        <v>0</v>
      </c>
      <c r="BI258" s="230">
        <f>IF(N258="nulová",J258,0)</f>
        <v>0</v>
      </c>
      <c r="BJ258" s="18" t="s">
        <v>77</v>
      </c>
      <c r="BK258" s="230">
        <f>ROUND(I258*H258,2)</f>
        <v>0</v>
      </c>
      <c r="BL258" s="18" t="s">
        <v>210</v>
      </c>
      <c r="BM258" s="229" t="s">
        <v>542</v>
      </c>
    </row>
    <row r="259" s="15" customFormat="1">
      <c r="A259" s="15"/>
      <c r="B259" s="267"/>
      <c r="C259" s="268"/>
      <c r="D259" s="231" t="s">
        <v>137</v>
      </c>
      <c r="E259" s="269" t="s">
        <v>19</v>
      </c>
      <c r="F259" s="270" t="s">
        <v>543</v>
      </c>
      <c r="G259" s="268"/>
      <c r="H259" s="269" t="s">
        <v>19</v>
      </c>
      <c r="I259" s="271"/>
      <c r="J259" s="268"/>
      <c r="K259" s="268"/>
      <c r="L259" s="272"/>
      <c r="M259" s="273"/>
      <c r="N259" s="274"/>
      <c r="O259" s="274"/>
      <c r="P259" s="274"/>
      <c r="Q259" s="274"/>
      <c r="R259" s="274"/>
      <c r="S259" s="274"/>
      <c r="T259" s="274"/>
      <c r="U259" s="275"/>
      <c r="V259" s="15"/>
      <c r="W259" s="15"/>
      <c r="X259" s="15"/>
      <c r="Y259" s="15"/>
      <c r="Z259" s="15"/>
      <c r="AA259" s="15"/>
      <c r="AB259" s="15"/>
      <c r="AC259" s="15"/>
      <c r="AD259" s="15"/>
      <c r="AE259" s="15"/>
      <c r="AT259" s="276" t="s">
        <v>137</v>
      </c>
      <c r="AU259" s="276" t="s">
        <v>79</v>
      </c>
      <c r="AV259" s="15" t="s">
        <v>77</v>
      </c>
      <c r="AW259" s="15" t="s">
        <v>31</v>
      </c>
      <c r="AX259" s="15" t="s">
        <v>69</v>
      </c>
      <c r="AY259" s="276" t="s">
        <v>125</v>
      </c>
    </row>
    <row r="260" s="13" customFormat="1">
      <c r="A260" s="13"/>
      <c r="B260" s="235"/>
      <c r="C260" s="236"/>
      <c r="D260" s="231" t="s">
        <v>137</v>
      </c>
      <c r="E260" s="237" t="s">
        <v>19</v>
      </c>
      <c r="F260" s="238" t="s">
        <v>133</v>
      </c>
      <c r="G260" s="236"/>
      <c r="H260" s="239">
        <v>4</v>
      </c>
      <c r="I260" s="240"/>
      <c r="J260" s="236"/>
      <c r="K260" s="236"/>
      <c r="L260" s="241"/>
      <c r="M260" s="242"/>
      <c r="N260" s="243"/>
      <c r="O260" s="243"/>
      <c r="P260" s="243"/>
      <c r="Q260" s="243"/>
      <c r="R260" s="243"/>
      <c r="S260" s="243"/>
      <c r="T260" s="243"/>
      <c r="U260" s="244"/>
      <c r="V260" s="13"/>
      <c r="W260" s="13"/>
      <c r="X260" s="13"/>
      <c r="Y260" s="13"/>
      <c r="Z260" s="13"/>
      <c r="AA260" s="13"/>
      <c r="AB260" s="13"/>
      <c r="AC260" s="13"/>
      <c r="AD260" s="13"/>
      <c r="AE260" s="13"/>
      <c r="AT260" s="245" t="s">
        <v>137</v>
      </c>
      <c r="AU260" s="245" t="s">
        <v>79</v>
      </c>
      <c r="AV260" s="13" t="s">
        <v>79</v>
      </c>
      <c r="AW260" s="13" t="s">
        <v>31</v>
      </c>
      <c r="AX260" s="13" t="s">
        <v>77</v>
      </c>
      <c r="AY260" s="245" t="s">
        <v>125</v>
      </c>
    </row>
    <row r="261" s="2" customFormat="1" ht="21.75" customHeight="1">
      <c r="A261" s="39"/>
      <c r="B261" s="40"/>
      <c r="C261" s="218" t="s">
        <v>544</v>
      </c>
      <c r="D261" s="218" t="s">
        <v>128</v>
      </c>
      <c r="E261" s="219" t="s">
        <v>545</v>
      </c>
      <c r="F261" s="220" t="s">
        <v>546</v>
      </c>
      <c r="G261" s="221" t="s">
        <v>482</v>
      </c>
      <c r="H261" s="222">
        <v>7</v>
      </c>
      <c r="I261" s="223"/>
      <c r="J261" s="224">
        <f>ROUND(I261*H261,2)</f>
        <v>0</v>
      </c>
      <c r="K261" s="220" t="s">
        <v>132</v>
      </c>
      <c r="L261" s="45"/>
      <c r="M261" s="225" t="s">
        <v>19</v>
      </c>
      <c r="N261" s="226" t="s">
        <v>40</v>
      </c>
      <c r="O261" s="85"/>
      <c r="P261" s="227">
        <f>O261*H261</f>
        <v>0</v>
      </c>
      <c r="Q261" s="227">
        <v>0.00032000000000000003</v>
      </c>
      <c r="R261" s="227">
        <f>Q261*H261</f>
        <v>0.0022400000000000002</v>
      </c>
      <c r="S261" s="227">
        <v>0</v>
      </c>
      <c r="T261" s="227">
        <f>S261*H261</f>
        <v>0</v>
      </c>
      <c r="U261" s="228" t="s">
        <v>19</v>
      </c>
      <c r="V261" s="39"/>
      <c r="W261" s="39"/>
      <c r="X261" s="39"/>
      <c r="Y261" s="39"/>
      <c r="Z261" s="39"/>
      <c r="AA261" s="39"/>
      <c r="AB261" s="39"/>
      <c r="AC261" s="39"/>
      <c r="AD261" s="39"/>
      <c r="AE261" s="39"/>
      <c r="AR261" s="229" t="s">
        <v>210</v>
      </c>
      <c r="AT261" s="229" t="s">
        <v>128</v>
      </c>
      <c r="AU261" s="229" t="s">
        <v>79</v>
      </c>
      <c r="AY261" s="18" t="s">
        <v>125</v>
      </c>
      <c r="BE261" s="230">
        <f>IF(N261="základní",J261,0)</f>
        <v>0</v>
      </c>
      <c r="BF261" s="230">
        <f>IF(N261="snížená",J261,0)</f>
        <v>0</v>
      </c>
      <c r="BG261" s="230">
        <f>IF(N261="zákl. přenesená",J261,0)</f>
        <v>0</v>
      </c>
      <c r="BH261" s="230">
        <f>IF(N261="sníž. přenesená",J261,0)</f>
        <v>0</v>
      </c>
      <c r="BI261" s="230">
        <f>IF(N261="nulová",J261,0)</f>
        <v>0</v>
      </c>
      <c r="BJ261" s="18" t="s">
        <v>77</v>
      </c>
      <c r="BK261" s="230">
        <f>ROUND(I261*H261,2)</f>
        <v>0</v>
      </c>
      <c r="BL261" s="18" t="s">
        <v>210</v>
      </c>
      <c r="BM261" s="229" t="s">
        <v>547</v>
      </c>
    </row>
    <row r="262" s="2" customFormat="1" ht="21.75" customHeight="1">
      <c r="A262" s="39"/>
      <c r="B262" s="40"/>
      <c r="C262" s="218" t="s">
        <v>548</v>
      </c>
      <c r="D262" s="218" t="s">
        <v>128</v>
      </c>
      <c r="E262" s="219" t="s">
        <v>549</v>
      </c>
      <c r="F262" s="220" t="s">
        <v>550</v>
      </c>
      <c r="G262" s="221" t="s">
        <v>482</v>
      </c>
      <c r="H262" s="222">
        <v>4</v>
      </c>
      <c r="I262" s="223"/>
      <c r="J262" s="224">
        <f>ROUND(I262*H262,2)</f>
        <v>0</v>
      </c>
      <c r="K262" s="220" t="s">
        <v>132</v>
      </c>
      <c r="L262" s="45"/>
      <c r="M262" s="225" t="s">
        <v>19</v>
      </c>
      <c r="N262" s="226" t="s">
        <v>40</v>
      </c>
      <c r="O262" s="85"/>
      <c r="P262" s="227">
        <f>O262*H262</f>
        <v>0</v>
      </c>
      <c r="Q262" s="227">
        <v>0.00051999999999999995</v>
      </c>
      <c r="R262" s="227">
        <f>Q262*H262</f>
        <v>0.0020799999999999998</v>
      </c>
      <c r="S262" s="227">
        <v>0</v>
      </c>
      <c r="T262" s="227">
        <f>S262*H262</f>
        <v>0</v>
      </c>
      <c r="U262" s="228" t="s">
        <v>19</v>
      </c>
      <c r="V262" s="39"/>
      <c r="W262" s="39"/>
      <c r="X262" s="39"/>
      <c r="Y262" s="39"/>
      <c r="Z262" s="39"/>
      <c r="AA262" s="39"/>
      <c r="AB262" s="39"/>
      <c r="AC262" s="39"/>
      <c r="AD262" s="39"/>
      <c r="AE262" s="39"/>
      <c r="AR262" s="229" t="s">
        <v>210</v>
      </c>
      <c r="AT262" s="229" t="s">
        <v>128</v>
      </c>
      <c r="AU262" s="229" t="s">
        <v>79</v>
      </c>
      <c r="AY262" s="18" t="s">
        <v>125</v>
      </c>
      <c r="BE262" s="230">
        <f>IF(N262="základní",J262,0)</f>
        <v>0</v>
      </c>
      <c r="BF262" s="230">
        <f>IF(N262="snížená",J262,0)</f>
        <v>0</v>
      </c>
      <c r="BG262" s="230">
        <f>IF(N262="zákl. přenesená",J262,0)</f>
        <v>0</v>
      </c>
      <c r="BH262" s="230">
        <f>IF(N262="sníž. přenesená",J262,0)</f>
        <v>0</v>
      </c>
      <c r="BI262" s="230">
        <f>IF(N262="nulová",J262,0)</f>
        <v>0</v>
      </c>
      <c r="BJ262" s="18" t="s">
        <v>77</v>
      </c>
      <c r="BK262" s="230">
        <f>ROUND(I262*H262,2)</f>
        <v>0</v>
      </c>
      <c r="BL262" s="18" t="s">
        <v>210</v>
      </c>
      <c r="BM262" s="229" t="s">
        <v>551</v>
      </c>
    </row>
    <row r="263" s="2" customFormat="1" ht="33" customHeight="1">
      <c r="A263" s="39"/>
      <c r="B263" s="40"/>
      <c r="C263" s="218" t="s">
        <v>552</v>
      </c>
      <c r="D263" s="218" t="s">
        <v>128</v>
      </c>
      <c r="E263" s="219" t="s">
        <v>553</v>
      </c>
      <c r="F263" s="220" t="s">
        <v>554</v>
      </c>
      <c r="G263" s="221" t="s">
        <v>131</v>
      </c>
      <c r="H263" s="222">
        <v>0.34300000000000003</v>
      </c>
      <c r="I263" s="223"/>
      <c r="J263" s="224">
        <f>ROUND(I263*H263,2)</f>
        <v>0</v>
      </c>
      <c r="K263" s="220" t="s">
        <v>132</v>
      </c>
      <c r="L263" s="45"/>
      <c r="M263" s="225" t="s">
        <v>19</v>
      </c>
      <c r="N263" s="226" t="s">
        <v>40</v>
      </c>
      <c r="O263" s="85"/>
      <c r="P263" s="227">
        <f>O263*H263</f>
        <v>0</v>
      </c>
      <c r="Q263" s="227">
        <v>0</v>
      </c>
      <c r="R263" s="227">
        <f>Q263*H263</f>
        <v>0</v>
      </c>
      <c r="S263" s="227">
        <v>0</v>
      </c>
      <c r="T263" s="227">
        <f>S263*H263</f>
        <v>0</v>
      </c>
      <c r="U263" s="228" t="s">
        <v>19</v>
      </c>
      <c r="V263" s="39"/>
      <c r="W263" s="39"/>
      <c r="X263" s="39"/>
      <c r="Y263" s="39"/>
      <c r="Z263" s="39"/>
      <c r="AA263" s="39"/>
      <c r="AB263" s="39"/>
      <c r="AC263" s="39"/>
      <c r="AD263" s="39"/>
      <c r="AE263" s="39"/>
      <c r="AR263" s="229" t="s">
        <v>210</v>
      </c>
      <c r="AT263" s="229" t="s">
        <v>128</v>
      </c>
      <c r="AU263" s="229" t="s">
        <v>79</v>
      </c>
      <c r="AY263" s="18" t="s">
        <v>125</v>
      </c>
      <c r="BE263" s="230">
        <f>IF(N263="základní",J263,0)</f>
        <v>0</v>
      </c>
      <c r="BF263" s="230">
        <f>IF(N263="snížená",J263,0)</f>
        <v>0</v>
      </c>
      <c r="BG263" s="230">
        <f>IF(N263="zákl. přenesená",J263,0)</f>
        <v>0</v>
      </c>
      <c r="BH263" s="230">
        <f>IF(N263="sníž. přenesená",J263,0)</f>
        <v>0</v>
      </c>
      <c r="BI263" s="230">
        <f>IF(N263="nulová",J263,0)</f>
        <v>0</v>
      </c>
      <c r="BJ263" s="18" t="s">
        <v>77</v>
      </c>
      <c r="BK263" s="230">
        <f>ROUND(I263*H263,2)</f>
        <v>0</v>
      </c>
      <c r="BL263" s="18" t="s">
        <v>210</v>
      </c>
      <c r="BM263" s="229" t="s">
        <v>555</v>
      </c>
    </row>
    <row r="264" s="2" customFormat="1">
      <c r="A264" s="39"/>
      <c r="B264" s="40"/>
      <c r="C264" s="41"/>
      <c r="D264" s="231" t="s">
        <v>135</v>
      </c>
      <c r="E264" s="41"/>
      <c r="F264" s="232" t="s">
        <v>556</v>
      </c>
      <c r="G264" s="41"/>
      <c r="H264" s="41"/>
      <c r="I264" s="137"/>
      <c r="J264" s="41"/>
      <c r="K264" s="41"/>
      <c r="L264" s="45"/>
      <c r="M264" s="233"/>
      <c r="N264" s="234"/>
      <c r="O264" s="85"/>
      <c r="P264" s="85"/>
      <c r="Q264" s="85"/>
      <c r="R264" s="85"/>
      <c r="S264" s="85"/>
      <c r="T264" s="85"/>
      <c r="U264" s="86"/>
      <c r="V264" s="39"/>
      <c r="W264" s="39"/>
      <c r="X264" s="39"/>
      <c r="Y264" s="39"/>
      <c r="Z264" s="39"/>
      <c r="AA264" s="39"/>
      <c r="AB264" s="39"/>
      <c r="AC264" s="39"/>
      <c r="AD264" s="39"/>
      <c r="AE264" s="39"/>
      <c r="AT264" s="18" t="s">
        <v>135</v>
      </c>
      <c r="AU264" s="18" t="s">
        <v>79</v>
      </c>
    </row>
    <row r="265" s="12" customFormat="1" ht="22.8" customHeight="1">
      <c r="A265" s="12"/>
      <c r="B265" s="202"/>
      <c r="C265" s="203"/>
      <c r="D265" s="204" t="s">
        <v>68</v>
      </c>
      <c r="E265" s="216" t="s">
        <v>557</v>
      </c>
      <c r="F265" s="216" t="s">
        <v>558</v>
      </c>
      <c r="G265" s="203"/>
      <c r="H265" s="203"/>
      <c r="I265" s="206"/>
      <c r="J265" s="217">
        <f>BK265</f>
        <v>0</v>
      </c>
      <c r="K265" s="203"/>
      <c r="L265" s="208"/>
      <c r="M265" s="209"/>
      <c r="N265" s="210"/>
      <c r="O265" s="210"/>
      <c r="P265" s="211">
        <f>SUM(P266:P269)</f>
        <v>0</v>
      </c>
      <c r="Q265" s="210"/>
      <c r="R265" s="211">
        <f>SUM(R266:R269)</f>
        <v>0.036799999999999999</v>
      </c>
      <c r="S265" s="210"/>
      <c r="T265" s="211">
        <f>SUM(T266:T269)</f>
        <v>0</v>
      </c>
      <c r="U265" s="212"/>
      <c r="V265" s="12"/>
      <c r="W265" s="12"/>
      <c r="X265" s="12"/>
      <c r="Y265" s="12"/>
      <c r="Z265" s="12"/>
      <c r="AA265" s="12"/>
      <c r="AB265" s="12"/>
      <c r="AC265" s="12"/>
      <c r="AD265" s="12"/>
      <c r="AE265" s="12"/>
      <c r="AR265" s="213" t="s">
        <v>79</v>
      </c>
      <c r="AT265" s="214" t="s">
        <v>68</v>
      </c>
      <c r="AU265" s="214" t="s">
        <v>77</v>
      </c>
      <c r="AY265" s="213" t="s">
        <v>125</v>
      </c>
      <c r="BK265" s="215">
        <f>SUM(BK266:BK269)</f>
        <v>0</v>
      </c>
    </row>
    <row r="266" s="2" customFormat="1" ht="33" customHeight="1">
      <c r="A266" s="39"/>
      <c r="B266" s="40"/>
      <c r="C266" s="218" t="s">
        <v>559</v>
      </c>
      <c r="D266" s="218" t="s">
        <v>128</v>
      </c>
      <c r="E266" s="219" t="s">
        <v>560</v>
      </c>
      <c r="F266" s="220" t="s">
        <v>561</v>
      </c>
      <c r="G266" s="221" t="s">
        <v>482</v>
      </c>
      <c r="H266" s="222">
        <v>4</v>
      </c>
      <c r="I266" s="223"/>
      <c r="J266" s="224">
        <f>ROUND(I266*H266,2)</f>
        <v>0</v>
      </c>
      <c r="K266" s="220" t="s">
        <v>132</v>
      </c>
      <c r="L266" s="45"/>
      <c r="M266" s="225" t="s">
        <v>19</v>
      </c>
      <c r="N266" s="226" t="s">
        <v>40</v>
      </c>
      <c r="O266" s="85"/>
      <c r="P266" s="227">
        <f>O266*H266</f>
        <v>0</v>
      </c>
      <c r="Q266" s="227">
        <v>0.0091999999999999998</v>
      </c>
      <c r="R266" s="227">
        <f>Q266*H266</f>
        <v>0.036799999999999999</v>
      </c>
      <c r="S266" s="227">
        <v>0</v>
      </c>
      <c r="T266" s="227">
        <f>S266*H266</f>
        <v>0</v>
      </c>
      <c r="U266" s="228" t="s">
        <v>19</v>
      </c>
      <c r="V266" s="39"/>
      <c r="W266" s="39"/>
      <c r="X266" s="39"/>
      <c r="Y266" s="39"/>
      <c r="Z266" s="39"/>
      <c r="AA266" s="39"/>
      <c r="AB266" s="39"/>
      <c r="AC266" s="39"/>
      <c r="AD266" s="39"/>
      <c r="AE266" s="39"/>
      <c r="AR266" s="229" t="s">
        <v>210</v>
      </c>
      <c r="AT266" s="229" t="s">
        <v>128</v>
      </c>
      <c r="AU266" s="229" t="s">
        <v>79</v>
      </c>
      <c r="AY266" s="18" t="s">
        <v>125</v>
      </c>
      <c r="BE266" s="230">
        <f>IF(N266="základní",J266,0)</f>
        <v>0</v>
      </c>
      <c r="BF266" s="230">
        <f>IF(N266="snížená",J266,0)</f>
        <v>0</v>
      </c>
      <c r="BG266" s="230">
        <f>IF(N266="zákl. přenesená",J266,0)</f>
        <v>0</v>
      </c>
      <c r="BH266" s="230">
        <f>IF(N266="sníž. přenesená",J266,0)</f>
        <v>0</v>
      </c>
      <c r="BI266" s="230">
        <f>IF(N266="nulová",J266,0)</f>
        <v>0</v>
      </c>
      <c r="BJ266" s="18" t="s">
        <v>77</v>
      </c>
      <c r="BK266" s="230">
        <f>ROUND(I266*H266,2)</f>
        <v>0</v>
      </c>
      <c r="BL266" s="18" t="s">
        <v>210</v>
      </c>
      <c r="BM266" s="229" t="s">
        <v>562</v>
      </c>
    </row>
    <row r="267" s="2" customFormat="1">
      <c r="A267" s="39"/>
      <c r="B267" s="40"/>
      <c r="C267" s="41"/>
      <c r="D267" s="231" t="s">
        <v>135</v>
      </c>
      <c r="E267" s="41"/>
      <c r="F267" s="232" t="s">
        <v>563</v>
      </c>
      <c r="G267" s="41"/>
      <c r="H267" s="41"/>
      <c r="I267" s="137"/>
      <c r="J267" s="41"/>
      <c r="K267" s="41"/>
      <c r="L267" s="45"/>
      <c r="M267" s="233"/>
      <c r="N267" s="234"/>
      <c r="O267" s="85"/>
      <c r="P267" s="85"/>
      <c r="Q267" s="85"/>
      <c r="R267" s="85"/>
      <c r="S267" s="85"/>
      <c r="T267" s="85"/>
      <c r="U267" s="86"/>
      <c r="V267" s="39"/>
      <c r="W267" s="39"/>
      <c r="X267" s="39"/>
      <c r="Y267" s="39"/>
      <c r="Z267" s="39"/>
      <c r="AA267" s="39"/>
      <c r="AB267" s="39"/>
      <c r="AC267" s="39"/>
      <c r="AD267" s="39"/>
      <c r="AE267" s="39"/>
      <c r="AT267" s="18" t="s">
        <v>135</v>
      </c>
      <c r="AU267" s="18" t="s">
        <v>79</v>
      </c>
    </row>
    <row r="268" s="2" customFormat="1" ht="44.25" customHeight="1">
      <c r="A268" s="39"/>
      <c r="B268" s="40"/>
      <c r="C268" s="218" t="s">
        <v>564</v>
      </c>
      <c r="D268" s="218" t="s">
        <v>128</v>
      </c>
      <c r="E268" s="219" t="s">
        <v>565</v>
      </c>
      <c r="F268" s="220" t="s">
        <v>566</v>
      </c>
      <c r="G268" s="221" t="s">
        <v>131</v>
      </c>
      <c r="H268" s="222">
        <v>0.036999999999999998</v>
      </c>
      <c r="I268" s="223"/>
      <c r="J268" s="224">
        <f>ROUND(I268*H268,2)</f>
        <v>0</v>
      </c>
      <c r="K268" s="220" t="s">
        <v>132</v>
      </c>
      <c r="L268" s="45"/>
      <c r="M268" s="225" t="s">
        <v>19</v>
      </c>
      <c r="N268" s="226" t="s">
        <v>40</v>
      </c>
      <c r="O268" s="85"/>
      <c r="P268" s="227">
        <f>O268*H268</f>
        <v>0</v>
      </c>
      <c r="Q268" s="227">
        <v>0</v>
      </c>
      <c r="R268" s="227">
        <f>Q268*H268</f>
        <v>0</v>
      </c>
      <c r="S268" s="227">
        <v>0</v>
      </c>
      <c r="T268" s="227">
        <f>S268*H268</f>
        <v>0</v>
      </c>
      <c r="U268" s="228" t="s">
        <v>19</v>
      </c>
      <c r="V268" s="39"/>
      <c r="W268" s="39"/>
      <c r="X268" s="39"/>
      <c r="Y268" s="39"/>
      <c r="Z268" s="39"/>
      <c r="AA268" s="39"/>
      <c r="AB268" s="39"/>
      <c r="AC268" s="39"/>
      <c r="AD268" s="39"/>
      <c r="AE268" s="39"/>
      <c r="AR268" s="229" t="s">
        <v>210</v>
      </c>
      <c r="AT268" s="229" t="s">
        <v>128</v>
      </c>
      <c r="AU268" s="229" t="s">
        <v>79</v>
      </c>
      <c r="AY268" s="18" t="s">
        <v>125</v>
      </c>
      <c r="BE268" s="230">
        <f>IF(N268="základní",J268,0)</f>
        <v>0</v>
      </c>
      <c r="BF268" s="230">
        <f>IF(N268="snížená",J268,0)</f>
        <v>0</v>
      </c>
      <c r="BG268" s="230">
        <f>IF(N268="zákl. přenesená",J268,0)</f>
        <v>0</v>
      </c>
      <c r="BH268" s="230">
        <f>IF(N268="sníž. přenesená",J268,0)</f>
        <v>0</v>
      </c>
      <c r="BI268" s="230">
        <f>IF(N268="nulová",J268,0)</f>
        <v>0</v>
      </c>
      <c r="BJ268" s="18" t="s">
        <v>77</v>
      </c>
      <c r="BK268" s="230">
        <f>ROUND(I268*H268,2)</f>
        <v>0</v>
      </c>
      <c r="BL268" s="18" t="s">
        <v>210</v>
      </c>
      <c r="BM268" s="229" t="s">
        <v>567</v>
      </c>
    </row>
    <row r="269" s="2" customFormat="1">
      <c r="A269" s="39"/>
      <c r="B269" s="40"/>
      <c r="C269" s="41"/>
      <c r="D269" s="231" t="s">
        <v>135</v>
      </c>
      <c r="E269" s="41"/>
      <c r="F269" s="232" t="s">
        <v>568</v>
      </c>
      <c r="G269" s="41"/>
      <c r="H269" s="41"/>
      <c r="I269" s="137"/>
      <c r="J269" s="41"/>
      <c r="K269" s="41"/>
      <c r="L269" s="45"/>
      <c r="M269" s="233"/>
      <c r="N269" s="234"/>
      <c r="O269" s="85"/>
      <c r="P269" s="85"/>
      <c r="Q269" s="85"/>
      <c r="R269" s="85"/>
      <c r="S269" s="85"/>
      <c r="T269" s="85"/>
      <c r="U269" s="86"/>
      <c r="V269" s="39"/>
      <c r="W269" s="39"/>
      <c r="X269" s="39"/>
      <c r="Y269" s="39"/>
      <c r="Z269" s="39"/>
      <c r="AA269" s="39"/>
      <c r="AB269" s="39"/>
      <c r="AC269" s="39"/>
      <c r="AD269" s="39"/>
      <c r="AE269" s="39"/>
      <c r="AT269" s="18" t="s">
        <v>135</v>
      </c>
      <c r="AU269" s="18" t="s">
        <v>79</v>
      </c>
    </row>
    <row r="270" s="12" customFormat="1" ht="22.8" customHeight="1">
      <c r="A270" s="12"/>
      <c r="B270" s="202"/>
      <c r="C270" s="203"/>
      <c r="D270" s="204" t="s">
        <v>68</v>
      </c>
      <c r="E270" s="216" t="s">
        <v>569</v>
      </c>
      <c r="F270" s="216" t="s">
        <v>570</v>
      </c>
      <c r="G270" s="203"/>
      <c r="H270" s="203"/>
      <c r="I270" s="206"/>
      <c r="J270" s="217">
        <f>BK270</f>
        <v>0</v>
      </c>
      <c r="K270" s="203"/>
      <c r="L270" s="208"/>
      <c r="M270" s="209"/>
      <c r="N270" s="210"/>
      <c r="O270" s="210"/>
      <c r="P270" s="211">
        <f>P271</f>
        <v>0</v>
      </c>
      <c r="Q270" s="210"/>
      <c r="R270" s="211">
        <f>R271</f>
        <v>0</v>
      </c>
      <c r="S270" s="210"/>
      <c r="T270" s="211">
        <f>T271</f>
        <v>0</v>
      </c>
      <c r="U270" s="212"/>
      <c r="V270" s="12"/>
      <c r="W270" s="12"/>
      <c r="X270" s="12"/>
      <c r="Y270" s="12"/>
      <c r="Z270" s="12"/>
      <c r="AA270" s="12"/>
      <c r="AB270" s="12"/>
      <c r="AC270" s="12"/>
      <c r="AD270" s="12"/>
      <c r="AE270" s="12"/>
      <c r="AR270" s="213" t="s">
        <v>79</v>
      </c>
      <c r="AT270" s="214" t="s">
        <v>68</v>
      </c>
      <c r="AU270" s="214" t="s">
        <v>77</v>
      </c>
      <c r="AY270" s="213" t="s">
        <v>125</v>
      </c>
      <c r="BK270" s="215">
        <f>BK271</f>
        <v>0</v>
      </c>
    </row>
    <row r="271" s="2" customFormat="1" ht="45" customHeight="1">
      <c r="A271" s="39"/>
      <c r="B271" s="40"/>
      <c r="C271" s="218" t="s">
        <v>571</v>
      </c>
      <c r="D271" s="218" t="s">
        <v>128</v>
      </c>
      <c r="E271" s="219" t="s">
        <v>572</v>
      </c>
      <c r="F271" s="220" t="s">
        <v>573</v>
      </c>
      <c r="G271" s="221" t="s">
        <v>574</v>
      </c>
      <c r="H271" s="222">
        <v>1</v>
      </c>
      <c r="I271" s="223"/>
      <c r="J271" s="224">
        <f>ROUND(I271*H271,2)</f>
        <v>0</v>
      </c>
      <c r="K271" s="220" t="s">
        <v>19</v>
      </c>
      <c r="L271" s="45"/>
      <c r="M271" s="225" t="s">
        <v>19</v>
      </c>
      <c r="N271" s="226" t="s">
        <v>40</v>
      </c>
      <c r="O271" s="85"/>
      <c r="P271" s="227">
        <f>O271*H271</f>
        <v>0</v>
      </c>
      <c r="Q271" s="227">
        <v>0</v>
      </c>
      <c r="R271" s="227">
        <f>Q271*H271</f>
        <v>0</v>
      </c>
      <c r="S271" s="227">
        <v>0</v>
      </c>
      <c r="T271" s="227">
        <f>S271*H271</f>
        <v>0</v>
      </c>
      <c r="U271" s="228" t="s">
        <v>19</v>
      </c>
      <c r="V271" s="39"/>
      <c r="W271" s="39"/>
      <c r="X271" s="39"/>
      <c r="Y271" s="39"/>
      <c r="Z271" s="39"/>
      <c r="AA271" s="39"/>
      <c r="AB271" s="39"/>
      <c r="AC271" s="39"/>
      <c r="AD271" s="39"/>
      <c r="AE271" s="39"/>
      <c r="AR271" s="229" t="s">
        <v>575</v>
      </c>
      <c r="AT271" s="229" t="s">
        <v>128</v>
      </c>
      <c r="AU271" s="229" t="s">
        <v>79</v>
      </c>
      <c r="AY271" s="18" t="s">
        <v>125</v>
      </c>
      <c r="BE271" s="230">
        <f>IF(N271="základní",J271,0)</f>
        <v>0</v>
      </c>
      <c r="BF271" s="230">
        <f>IF(N271="snížená",J271,0)</f>
        <v>0</v>
      </c>
      <c r="BG271" s="230">
        <f>IF(N271="zákl. přenesená",J271,0)</f>
        <v>0</v>
      </c>
      <c r="BH271" s="230">
        <f>IF(N271="sníž. přenesená",J271,0)</f>
        <v>0</v>
      </c>
      <c r="BI271" s="230">
        <f>IF(N271="nulová",J271,0)</f>
        <v>0</v>
      </c>
      <c r="BJ271" s="18" t="s">
        <v>77</v>
      </c>
      <c r="BK271" s="230">
        <f>ROUND(I271*H271,2)</f>
        <v>0</v>
      </c>
      <c r="BL271" s="18" t="s">
        <v>575</v>
      </c>
      <c r="BM271" s="229" t="s">
        <v>576</v>
      </c>
    </row>
    <row r="272" s="12" customFormat="1" ht="22.8" customHeight="1">
      <c r="A272" s="12"/>
      <c r="B272" s="202"/>
      <c r="C272" s="203"/>
      <c r="D272" s="204" t="s">
        <v>68</v>
      </c>
      <c r="E272" s="216" t="s">
        <v>577</v>
      </c>
      <c r="F272" s="216" t="s">
        <v>578</v>
      </c>
      <c r="G272" s="203"/>
      <c r="H272" s="203"/>
      <c r="I272" s="206"/>
      <c r="J272" s="217">
        <f>BK272</f>
        <v>0</v>
      </c>
      <c r="K272" s="203"/>
      <c r="L272" s="208"/>
      <c r="M272" s="209"/>
      <c r="N272" s="210"/>
      <c r="O272" s="210"/>
      <c r="P272" s="211">
        <f>SUM(P273:P274)</f>
        <v>0</v>
      </c>
      <c r="Q272" s="210"/>
      <c r="R272" s="211">
        <f>SUM(R273:R274)</f>
        <v>0</v>
      </c>
      <c r="S272" s="210"/>
      <c r="T272" s="211">
        <f>SUM(T273:T274)</f>
        <v>0</v>
      </c>
      <c r="U272" s="212"/>
      <c r="V272" s="12"/>
      <c r="W272" s="12"/>
      <c r="X272" s="12"/>
      <c r="Y272" s="12"/>
      <c r="Z272" s="12"/>
      <c r="AA272" s="12"/>
      <c r="AB272" s="12"/>
      <c r="AC272" s="12"/>
      <c r="AD272" s="12"/>
      <c r="AE272" s="12"/>
      <c r="AR272" s="213" t="s">
        <v>79</v>
      </c>
      <c r="AT272" s="214" t="s">
        <v>68</v>
      </c>
      <c r="AU272" s="214" t="s">
        <v>77</v>
      </c>
      <c r="AY272" s="213" t="s">
        <v>125</v>
      </c>
      <c r="BK272" s="215">
        <f>SUM(BK273:BK274)</f>
        <v>0</v>
      </c>
    </row>
    <row r="273" s="2" customFormat="1" ht="33" customHeight="1">
      <c r="A273" s="39"/>
      <c r="B273" s="40"/>
      <c r="C273" s="218" t="s">
        <v>579</v>
      </c>
      <c r="D273" s="218" t="s">
        <v>128</v>
      </c>
      <c r="E273" s="219" t="s">
        <v>580</v>
      </c>
      <c r="F273" s="220" t="s">
        <v>581</v>
      </c>
      <c r="G273" s="221" t="s">
        <v>213</v>
      </c>
      <c r="H273" s="222">
        <v>1</v>
      </c>
      <c r="I273" s="223"/>
      <c r="J273" s="224">
        <f>ROUND(I273*H273,2)</f>
        <v>0</v>
      </c>
      <c r="K273" s="220" t="s">
        <v>398</v>
      </c>
      <c r="L273" s="45"/>
      <c r="M273" s="225" t="s">
        <v>19</v>
      </c>
      <c r="N273" s="226" t="s">
        <v>40</v>
      </c>
      <c r="O273" s="85"/>
      <c r="P273" s="227">
        <f>O273*H273</f>
        <v>0</v>
      </c>
      <c r="Q273" s="227">
        <v>0</v>
      </c>
      <c r="R273" s="227">
        <f>Q273*H273</f>
        <v>0</v>
      </c>
      <c r="S273" s="227">
        <v>0</v>
      </c>
      <c r="T273" s="227">
        <f>S273*H273</f>
        <v>0</v>
      </c>
      <c r="U273" s="228" t="s">
        <v>19</v>
      </c>
      <c r="V273" s="39"/>
      <c r="W273" s="39"/>
      <c r="X273" s="39"/>
      <c r="Y273" s="39"/>
      <c r="Z273" s="39"/>
      <c r="AA273" s="39"/>
      <c r="AB273" s="39"/>
      <c r="AC273" s="39"/>
      <c r="AD273" s="39"/>
      <c r="AE273" s="39"/>
      <c r="AR273" s="229" t="s">
        <v>210</v>
      </c>
      <c r="AT273" s="229" t="s">
        <v>128</v>
      </c>
      <c r="AU273" s="229" t="s">
        <v>79</v>
      </c>
      <c r="AY273" s="18" t="s">
        <v>125</v>
      </c>
      <c r="BE273" s="230">
        <f>IF(N273="základní",J273,0)</f>
        <v>0</v>
      </c>
      <c r="BF273" s="230">
        <f>IF(N273="snížená",J273,0)</f>
        <v>0</v>
      </c>
      <c r="BG273" s="230">
        <f>IF(N273="zákl. přenesená",J273,0)</f>
        <v>0</v>
      </c>
      <c r="BH273" s="230">
        <f>IF(N273="sníž. přenesená",J273,0)</f>
        <v>0</v>
      </c>
      <c r="BI273" s="230">
        <f>IF(N273="nulová",J273,0)</f>
        <v>0</v>
      </c>
      <c r="BJ273" s="18" t="s">
        <v>77</v>
      </c>
      <c r="BK273" s="230">
        <f>ROUND(I273*H273,2)</f>
        <v>0</v>
      </c>
      <c r="BL273" s="18" t="s">
        <v>210</v>
      </c>
      <c r="BM273" s="229" t="s">
        <v>582</v>
      </c>
    </row>
    <row r="274" s="2" customFormat="1">
      <c r="A274" s="39"/>
      <c r="B274" s="40"/>
      <c r="C274" s="41"/>
      <c r="D274" s="231" t="s">
        <v>135</v>
      </c>
      <c r="E274" s="41"/>
      <c r="F274" s="232" t="s">
        <v>583</v>
      </c>
      <c r="G274" s="41"/>
      <c r="H274" s="41"/>
      <c r="I274" s="137"/>
      <c r="J274" s="41"/>
      <c r="K274" s="41"/>
      <c r="L274" s="45"/>
      <c r="M274" s="233"/>
      <c r="N274" s="234"/>
      <c r="O274" s="85"/>
      <c r="P274" s="85"/>
      <c r="Q274" s="85"/>
      <c r="R274" s="85"/>
      <c r="S274" s="85"/>
      <c r="T274" s="85"/>
      <c r="U274" s="86"/>
      <c r="V274" s="39"/>
      <c r="W274" s="39"/>
      <c r="X274" s="39"/>
      <c r="Y274" s="39"/>
      <c r="Z274" s="39"/>
      <c r="AA274" s="39"/>
      <c r="AB274" s="39"/>
      <c r="AC274" s="39"/>
      <c r="AD274" s="39"/>
      <c r="AE274" s="39"/>
      <c r="AT274" s="18" t="s">
        <v>135</v>
      </c>
      <c r="AU274" s="18" t="s">
        <v>79</v>
      </c>
    </row>
    <row r="275" s="12" customFormat="1" ht="22.8" customHeight="1">
      <c r="A275" s="12"/>
      <c r="B275" s="202"/>
      <c r="C275" s="203"/>
      <c r="D275" s="204" t="s">
        <v>68</v>
      </c>
      <c r="E275" s="216" t="s">
        <v>584</v>
      </c>
      <c r="F275" s="216" t="s">
        <v>585</v>
      </c>
      <c r="G275" s="203"/>
      <c r="H275" s="203"/>
      <c r="I275" s="206"/>
      <c r="J275" s="217">
        <f>BK275</f>
        <v>0</v>
      </c>
      <c r="K275" s="203"/>
      <c r="L275" s="208"/>
      <c r="M275" s="209"/>
      <c r="N275" s="210"/>
      <c r="O275" s="210"/>
      <c r="P275" s="211">
        <f>SUM(P276:P292)</f>
        <v>0</v>
      </c>
      <c r="Q275" s="210"/>
      <c r="R275" s="211">
        <f>SUM(R276:R292)</f>
        <v>0.57031200000000004</v>
      </c>
      <c r="S275" s="210"/>
      <c r="T275" s="211">
        <f>SUM(T276:T292)</f>
        <v>0</v>
      </c>
      <c r="U275" s="212"/>
      <c r="V275" s="12"/>
      <c r="W275" s="12"/>
      <c r="X275" s="12"/>
      <c r="Y275" s="12"/>
      <c r="Z275" s="12"/>
      <c r="AA275" s="12"/>
      <c r="AB275" s="12"/>
      <c r="AC275" s="12"/>
      <c r="AD275" s="12"/>
      <c r="AE275" s="12"/>
      <c r="AR275" s="213" t="s">
        <v>79</v>
      </c>
      <c r="AT275" s="214" t="s">
        <v>68</v>
      </c>
      <c r="AU275" s="214" t="s">
        <v>77</v>
      </c>
      <c r="AY275" s="213" t="s">
        <v>125</v>
      </c>
      <c r="BK275" s="215">
        <f>SUM(BK276:BK292)</f>
        <v>0</v>
      </c>
    </row>
    <row r="276" s="2" customFormat="1" ht="21.75" customHeight="1">
      <c r="A276" s="39"/>
      <c r="B276" s="40"/>
      <c r="C276" s="218" t="s">
        <v>586</v>
      </c>
      <c r="D276" s="218" t="s">
        <v>128</v>
      </c>
      <c r="E276" s="219" t="s">
        <v>587</v>
      </c>
      <c r="F276" s="220" t="s">
        <v>588</v>
      </c>
      <c r="G276" s="221" t="s">
        <v>141</v>
      </c>
      <c r="H276" s="222">
        <v>16.920000000000002</v>
      </c>
      <c r="I276" s="223"/>
      <c r="J276" s="224">
        <f>ROUND(I276*H276,2)</f>
        <v>0</v>
      </c>
      <c r="K276" s="220" t="s">
        <v>132</v>
      </c>
      <c r="L276" s="45"/>
      <c r="M276" s="225" t="s">
        <v>19</v>
      </c>
      <c r="N276" s="226" t="s">
        <v>40</v>
      </c>
      <c r="O276" s="85"/>
      <c r="P276" s="227">
        <f>O276*H276</f>
        <v>0</v>
      </c>
      <c r="Q276" s="227">
        <v>0</v>
      </c>
      <c r="R276" s="227">
        <f>Q276*H276</f>
        <v>0</v>
      </c>
      <c r="S276" s="227">
        <v>0</v>
      </c>
      <c r="T276" s="227">
        <f>S276*H276</f>
        <v>0</v>
      </c>
      <c r="U276" s="228" t="s">
        <v>19</v>
      </c>
      <c r="V276" s="39"/>
      <c r="W276" s="39"/>
      <c r="X276" s="39"/>
      <c r="Y276" s="39"/>
      <c r="Z276" s="39"/>
      <c r="AA276" s="39"/>
      <c r="AB276" s="39"/>
      <c r="AC276" s="39"/>
      <c r="AD276" s="39"/>
      <c r="AE276" s="39"/>
      <c r="AR276" s="229" t="s">
        <v>210</v>
      </c>
      <c r="AT276" s="229" t="s">
        <v>128</v>
      </c>
      <c r="AU276" s="229" t="s">
        <v>79</v>
      </c>
      <c r="AY276" s="18" t="s">
        <v>125</v>
      </c>
      <c r="BE276" s="230">
        <f>IF(N276="základní",J276,0)</f>
        <v>0</v>
      </c>
      <c r="BF276" s="230">
        <f>IF(N276="snížená",J276,0)</f>
        <v>0</v>
      </c>
      <c r="BG276" s="230">
        <f>IF(N276="zákl. přenesená",J276,0)</f>
        <v>0</v>
      </c>
      <c r="BH276" s="230">
        <f>IF(N276="sníž. přenesená",J276,0)</f>
        <v>0</v>
      </c>
      <c r="BI276" s="230">
        <f>IF(N276="nulová",J276,0)</f>
        <v>0</v>
      </c>
      <c r="BJ276" s="18" t="s">
        <v>77</v>
      </c>
      <c r="BK276" s="230">
        <f>ROUND(I276*H276,2)</f>
        <v>0</v>
      </c>
      <c r="BL276" s="18" t="s">
        <v>210</v>
      </c>
      <c r="BM276" s="229" t="s">
        <v>589</v>
      </c>
    </row>
    <row r="277" s="2" customFormat="1">
      <c r="A277" s="39"/>
      <c r="B277" s="40"/>
      <c r="C277" s="41"/>
      <c r="D277" s="231" t="s">
        <v>135</v>
      </c>
      <c r="E277" s="41"/>
      <c r="F277" s="232" t="s">
        <v>590</v>
      </c>
      <c r="G277" s="41"/>
      <c r="H277" s="41"/>
      <c r="I277" s="137"/>
      <c r="J277" s="41"/>
      <c r="K277" s="41"/>
      <c r="L277" s="45"/>
      <c r="M277" s="233"/>
      <c r="N277" s="234"/>
      <c r="O277" s="85"/>
      <c r="P277" s="85"/>
      <c r="Q277" s="85"/>
      <c r="R277" s="85"/>
      <c r="S277" s="85"/>
      <c r="T277" s="85"/>
      <c r="U277" s="86"/>
      <c r="V277" s="39"/>
      <c r="W277" s="39"/>
      <c r="X277" s="39"/>
      <c r="Y277" s="39"/>
      <c r="Z277" s="39"/>
      <c r="AA277" s="39"/>
      <c r="AB277" s="39"/>
      <c r="AC277" s="39"/>
      <c r="AD277" s="39"/>
      <c r="AE277" s="39"/>
      <c r="AT277" s="18" t="s">
        <v>135</v>
      </c>
      <c r="AU277" s="18" t="s">
        <v>79</v>
      </c>
    </row>
    <row r="278" s="2" customFormat="1" ht="21.75" customHeight="1">
      <c r="A278" s="39"/>
      <c r="B278" s="40"/>
      <c r="C278" s="218" t="s">
        <v>591</v>
      </c>
      <c r="D278" s="218" t="s">
        <v>128</v>
      </c>
      <c r="E278" s="219" t="s">
        <v>592</v>
      </c>
      <c r="F278" s="220" t="s">
        <v>593</v>
      </c>
      <c r="G278" s="221" t="s">
        <v>141</v>
      </c>
      <c r="H278" s="222">
        <v>16.920000000000002</v>
      </c>
      <c r="I278" s="223"/>
      <c r="J278" s="224">
        <f>ROUND(I278*H278,2)</f>
        <v>0</v>
      </c>
      <c r="K278" s="220" t="s">
        <v>132</v>
      </c>
      <c r="L278" s="45"/>
      <c r="M278" s="225" t="s">
        <v>19</v>
      </c>
      <c r="N278" s="226" t="s">
        <v>40</v>
      </c>
      <c r="O278" s="85"/>
      <c r="P278" s="227">
        <f>O278*H278</f>
        <v>0</v>
      </c>
      <c r="Q278" s="227">
        <v>0.00029999999999999997</v>
      </c>
      <c r="R278" s="227">
        <f>Q278*H278</f>
        <v>0.0050759999999999998</v>
      </c>
      <c r="S278" s="227">
        <v>0</v>
      </c>
      <c r="T278" s="227">
        <f>S278*H278</f>
        <v>0</v>
      </c>
      <c r="U278" s="228" t="s">
        <v>19</v>
      </c>
      <c r="V278" s="39"/>
      <c r="W278" s="39"/>
      <c r="X278" s="39"/>
      <c r="Y278" s="39"/>
      <c r="Z278" s="39"/>
      <c r="AA278" s="39"/>
      <c r="AB278" s="39"/>
      <c r="AC278" s="39"/>
      <c r="AD278" s="39"/>
      <c r="AE278" s="39"/>
      <c r="AR278" s="229" t="s">
        <v>210</v>
      </c>
      <c r="AT278" s="229" t="s">
        <v>128</v>
      </c>
      <c r="AU278" s="229" t="s">
        <v>79</v>
      </c>
      <c r="AY278" s="18" t="s">
        <v>125</v>
      </c>
      <c r="BE278" s="230">
        <f>IF(N278="základní",J278,0)</f>
        <v>0</v>
      </c>
      <c r="BF278" s="230">
        <f>IF(N278="snížená",J278,0)</f>
        <v>0</v>
      </c>
      <c r="BG278" s="230">
        <f>IF(N278="zákl. přenesená",J278,0)</f>
        <v>0</v>
      </c>
      <c r="BH278" s="230">
        <f>IF(N278="sníž. přenesená",J278,0)</f>
        <v>0</v>
      </c>
      <c r="BI278" s="230">
        <f>IF(N278="nulová",J278,0)</f>
        <v>0</v>
      </c>
      <c r="BJ278" s="18" t="s">
        <v>77</v>
      </c>
      <c r="BK278" s="230">
        <f>ROUND(I278*H278,2)</f>
        <v>0</v>
      </c>
      <c r="BL278" s="18" t="s">
        <v>210</v>
      </c>
      <c r="BM278" s="229" t="s">
        <v>594</v>
      </c>
    </row>
    <row r="279" s="2" customFormat="1">
      <c r="A279" s="39"/>
      <c r="B279" s="40"/>
      <c r="C279" s="41"/>
      <c r="D279" s="231" t="s">
        <v>135</v>
      </c>
      <c r="E279" s="41"/>
      <c r="F279" s="232" t="s">
        <v>590</v>
      </c>
      <c r="G279" s="41"/>
      <c r="H279" s="41"/>
      <c r="I279" s="137"/>
      <c r="J279" s="41"/>
      <c r="K279" s="41"/>
      <c r="L279" s="45"/>
      <c r="M279" s="233"/>
      <c r="N279" s="234"/>
      <c r="O279" s="85"/>
      <c r="P279" s="85"/>
      <c r="Q279" s="85"/>
      <c r="R279" s="85"/>
      <c r="S279" s="85"/>
      <c r="T279" s="85"/>
      <c r="U279" s="86"/>
      <c r="V279" s="39"/>
      <c r="W279" s="39"/>
      <c r="X279" s="39"/>
      <c r="Y279" s="39"/>
      <c r="Z279" s="39"/>
      <c r="AA279" s="39"/>
      <c r="AB279" s="39"/>
      <c r="AC279" s="39"/>
      <c r="AD279" s="39"/>
      <c r="AE279" s="39"/>
      <c r="AT279" s="18" t="s">
        <v>135</v>
      </c>
      <c r="AU279" s="18" t="s">
        <v>79</v>
      </c>
    </row>
    <row r="280" s="2" customFormat="1" ht="33" customHeight="1">
      <c r="A280" s="39"/>
      <c r="B280" s="40"/>
      <c r="C280" s="218" t="s">
        <v>595</v>
      </c>
      <c r="D280" s="218" t="s">
        <v>128</v>
      </c>
      <c r="E280" s="219" t="s">
        <v>596</v>
      </c>
      <c r="F280" s="220" t="s">
        <v>597</v>
      </c>
      <c r="G280" s="221" t="s">
        <v>141</v>
      </c>
      <c r="H280" s="222">
        <v>16.920000000000002</v>
      </c>
      <c r="I280" s="223"/>
      <c r="J280" s="224">
        <f>ROUND(I280*H280,2)</f>
        <v>0</v>
      </c>
      <c r="K280" s="220" t="s">
        <v>132</v>
      </c>
      <c r="L280" s="45"/>
      <c r="M280" s="225" t="s">
        <v>19</v>
      </c>
      <c r="N280" s="226" t="s">
        <v>40</v>
      </c>
      <c r="O280" s="85"/>
      <c r="P280" s="227">
        <f>O280*H280</f>
        <v>0</v>
      </c>
      <c r="Q280" s="227">
        <v>0.0045500000000000002</v>
      </c>
      <c r="R280" s="227">
        <f>Q280*H280</f>
        <v>0.076986000000000013</v>
      </c>
      <c r="S280" s="227">
        <v>0</v>
      </c>
      <c r="T280" s="227">
        <f>S280*H280</f>
        <v>0</v>
      </c>
      <c r="U280" s="228" t="s">
        <v>19</v>
      </c>
      <c r="V280" s="39"/>
      <c r="W280" s="39"/>
      <c r="X280" s="39"/>
      <c r="Y280" s="39"/>
      <c r="Z280" s="39"/>
      <c r="AA280" s="39"/>
      <c r="AB280" s="39"/>
      <c r="AC280" s="39"/>
      <c r="AD280" s="39"/>
      <c r="AE280" s="39"/>
      <c r="AR280" s="229" t="s">
        <v>210</v>
      </c>
      <c r="AT280" s="229" t="s">
        <v>128</v>
      </c>
      <c r="AU280" s="229" t="s">
        <v>79</v>
      </c>
      <c r="AY280" s="18" t="s">
        <v>125</v>
      </c>
      <c r="BE280" s="230">
        <f>IF(N280="základní",J280,0)</f>
        <v>0</v>
      </c>
      <c r="BF280" s="230">
        <f>IF(N280="snížená",J280,0)</f>
        <v>0</v>
      </c>
      <c r="BG280" s="230">
        <f>IF(N280="zákl. přenesená",J280,0)</f>
        <v>0</v>
      </c>
      <c r="BH280" s="230">
        <f>IF(N280="sníž. přenesená",J280,0)</f>
        <v>0</v>
      </c>
      <c r="BI280" s="230">
        <f>IF(N280="nulová",J280,0)</f>
        <v>0</v>
      </c>
      <c r="BJ280" s="18" t="s">
        <v>77</v>
      </c>
      <c r="BK280" s="230">
        <f>ROUND(I280*H280,2)</f>
        <v>0</v>
      </c>
      <c r="BL280" s="18" t="s">
        <v>210</v>
      </c>
      <c r="BM280" s="229" t="s">
        <v>598</v>
      </c>
    </row>
    <row r="281" s="2" customFormat="1">
      <c r="A281" s="39"/>
      <c r="B281" s="40"/>
      <c r="C281" s="41"/>
      <c r="D281" s="231" t="s">
        <v>135</v>
      </c>
      <c r="E281" s="41"/>
      <c r="F281" s="232" t="s">
        <v>590</v>
      </c>
      <c r="G281" s="41"/>
      <c r="H281" s="41"/>
      <c r="I281" s="137"/>
      <c r="J281" s="41"/>
      <c r="K281" s="41"/>
      <c r="L281" s="45"/>
      <c r="M281" s="233"/>
      <c r="N281" s="234"/>
      <c r="O281" s="85"/>
      <c r="P281" s="85"/>
      <c r="Q281" s="85"/>
      <c r="R281" s="85"/>
      <c r="S281" s="85"/>
      <c r="T281" s="85"/>
      <c r="U281" s="86"/>
      <c r="V281" s="39"/>
      <c r="W281" s="39"/>
      <c r="X281" s="39"/>
      <c r="Y281" s="39"/>
      <c r="Z281" s="39"/>
      <c r="AA281" s="39"/>
      <c r="AB281" s="39"/>
      <c r="AC281" s="39"/>
      <c r="AD281" s="39"/>
      <c r="AE281" s="39"/>
      <c r="AT281" s="18" t="s">
        <v>135</v>
      </c>
      <c r="AU281" s="18" t="s">
        <v>79</v>
      </c>
    </row>
    <row r="282" s="2" customFormat="1" ht="33" customHeight="1">
      <c r="A282" s="39"/>
      <c r="B282" s="40"/>
      <c r="C282" s="218" t="s">
        <v>599</v>
      </c>
      <c r="D282" s="218" t="s">
        <v>128</v>
      </c>
      <c r="E282" s="219" t="s">
        <v>600</v>
      </c>
      <c r="F282" s="220" t="s">
        <v>601</v>
      </c>
      <c r="G282" s="221" t="s">
        <v>141</v>
      </c>
      <c r="H282" s="222">
        <v>16.920000000000002</v>
      </c>
      <c r="I282" s="223"/>
      <c r="J282" s="224">
        <f>ROUND(I282*H282,2)</f>
        <v>0</v>
      </c>
      <c r="K282" s="220" t="s">
        <v>132</v>
      </c>
      <c r="L282" s="45"/>
      <c r="M282" s="225" t="s">
        <v>19</v>
      </c>
      <c r="N282" s="226" t="s">
        <v>40</v>
      </c>
      <c r="O282" s="85"/>
      <c r="P282" s="227">
        <f>O282*H282</f>
        <v>0</v>
      </c>
      <c r="Q282" s="227">
        <v>0.0074999999999999997</v>
      </c>
      <c r="R282" s="227">
        <f>Q282*H282</f>
        <v>0.12690000000000001</v>
      </c>
      <c r="S282" s="227">
        <v>0</v>
      </c>
      <c r="T282" s="227">
        <f>S282*H282</f>
        <v>0</v>
      </c>
      <c r="U282" s="228" t="s">
        <v>19</v>
      </c>
      <c r="V282" s="39"/>
      <c r="W282" s="39"/>
      <c r="X282" s="39"/>
      <c r="Y282" s="39"/>
      <c r="Z282" s="39"/>
      <c r="AA282" s="39"/>
      <c r="AB282" s="39"/>
      <c r="AC282" s="39"/>
      <c r="AD282" s="39"/>
      <c r="AE282" s="39"/>
      <c r="AR282" s="229" t="s">
        <v>210</v>
      </c>
      <c r="AT282" s="229" t="s">
        <v>128</v>
      </c>
      <c r="AU282" s="229" t="s">
        <v>79</v>
      </c>
      <c r="AY282" s="18" t="s">
        <v>125</v>
      </c>
      <c r="BE282" s="230">
        <f>IF(N282="základní",J282,0)</f>
        <v>0</v>
      </c>
      <c r="BF282" s="230">
        <f>IF(N282="snížená",J282,0)</f>
        <v>0</v>
      </c>
      <c r="BG282" s="230">
        <f>IF(N282="zákl. přenesená",J282,0)</f>
        <v>0</v>
      </c>
      <c r="BH282" s="230">
        <f>IF(N282="sníž. přenesená",J282,0)</f>
        <v>0</v>
      </c>
      <c r="BI282" s="230">
        <f>IF(N282="nulová",J282,0)</f>
        <v>0</v>
      </c>
      <c r="BJ282" s="18" t="s">
        <v>77</v>
      </c>
      <c r="BK282" s="230">
        <f>ROUND(I282*H282,2)</f>
        <v>0</v>
      </c>
      <c r="BL282" s="18" t="s">
        <v>210</v>
      </c>
      <c r="BM282" s="229" t="s">
        <v>602</v>
      </c>
    </row>
    <row r="283" s="2" customFormat="1">
      <c r="A283" s="39"/>
      <c r="B283" s="40"/>
      <c r="C283" s="41"/>
      <c r="D283" s="231" t="s">
        <v>135</v>
      </c>
      <c r="E283" s="41"/>
      <c r="F283" s="232" t="s">
        <v>603</v>
      </c>
      <c r="G283" s="41"/>
      <c r="H283" s="41"/>
      <c r="I283" s="137"/>
      <c r="J283" s="41"/>
      <c r="K283" s="41"/>
      <c r="L283" s="45"/>
      <c r="M283" s="233"/>
      <c r="N283" s="234"/>
      <c r="O283" s="85"/>
      <c r="P283" s="85"/>
      <c r="Q283" s="85"/>
      <c r="R283" s="85"/>
      <c r="S283" s="85"/>
      <c r="T283" s="85"/>
      <c r="U283" s="86"/>
      <c r="V283" s="39"/>
      <c r="W283" s="39"/>
      <c r="X283" s="39"/>
      <c r="Y283" s="39"/>
      <c r="Z283" s="39"/>
      <c r="AA283" s="39"/>
      <c r="AB283" s="39"/>
      <c r="AC283" s="39"/>
      <c r="AD283" s="39"/>
      <c r="AE283" s="39"/>
      <c r="AT283" s="18" t="s">
        <v>135</v>
      </c>
      <c r="AU283" s="18" t="s">
        <v>79</v>
      </c>
    </row>
    <row r="284" s="2" customFormat="1" ht="21.75" customHeight="1">
      <c r="A284" s="39"/>
      <c r="B284" s="40"/>
      <c r="C284" s="257" t="s">
        <v>604</v>
      </c>
      <c r="D284" s="257" t="s">
        <v>259</v>
      </c>
      <c r="E284" s="258" t="s">
        <v>605</v>
      </c>
      <c r="F284" s="259" t="s">
        <v>606</v>
      </c>
      <c r="G284" s="260" t="s">
        <v>141</v>
      </c>
      <c r="H284" s="261">
        <v>18.611999999999998</v>
      </c>
      <c r="I284" s="262"/>
      <c r="J284" s="263">
        <f>ROUND(I284*H284,2)</f>
        <v>0</v>
      </c>
      <c r="K284" s="259" t="s">
        <v>132</v>
      </c>
      <c r="L284" s="264"/>
      <c r="M284" s="265" t="s">
        <v>19</v>
      </c>
      <c r="N284" s="266" t="s">
        <v>40</v>
      </c>
      <c r="O284" s="85"/>
      <c r="P284" s="227">
        <f>O284*H284</f>
        <v>0</v>
      </c>
      <c r="Q284" s="227">
        <v>0.0177</v>
      </c>
      <c r="R284" s="227">
        <f>Q284*H284</f>
        <v>0.32943239999999996</v>
      </c>
      <c r="S284" s="227">
        <v>0</v>
      </c>
      <c r="T284" s="227">
        <f>S284*H284</f>
        <v>0</v>
      </c>
      <c r="U284" s="228" t="s">
        <v>19</v>
      </c>
      <c r="V284" s="39"/>
      <c r="W284" s="39"/>
      <c r="X284" s="39"/>
      <c r="Y284" s="39"/>
      <c r="Z284" s="39"/>
      <c r="AA284" s="39"/>
      <c r="AB284" s="39"/>
      <c r="AC284" s="39"/>
      <c r="AD284" s="39"/>
      <c r="AE284" s="39"/>
      <c r="AR284" s="229" t="s">
        <v>294</v>
      </c>
      <c r="AT284" s="229" t="s">
        <v>259</v>
      </c>
      <c r="AU284" s="229" t="s">
        <v>79</v>
      </c>
      <c r="AY284" s="18" t="s">
        <v>125</v>
      </c>
      <c r="BE284" s="230">
        <f>IF(N284="základní",J284,0)</f>
        <v>0</v>
      </c>
      <c r="BF284" s="230">
        <f>IF(N284="snížená",J284,0)</f>
        <v>0</v>
      </c>
      <c r="BG284" s="230">
        <f>IF(N284="zákl. přenesená",J284,0)</f>
        <v>0</v>
      </c>
      <c r="BH284" s="230">
        <f>IF(N284="sníž. přenesená",J284,0)</f>
        <v>0</v>
      </c>
      <c r="BI284" s="230">
        <f>IF(N284="nulová",J284,0)</f>
        <v>0</v>
      </c>
      <c r="BJ284" s="18" t="s">
        <v>77</v>
      </c>
      <c r="BK284" s="230">
        <f>ROUND(I284*H284,2)</f>
        <v>0</v>
      </c>
      <c r="BL284" s="18" t="s">
        <v>210</v>
      </c>
      <c r="BM284" s="229" t="s">
        <v>607</v>
      </c>
    </row>
    <row r="285" s="13" customFormat="1">
      <c r="A285" s="13"/>
      <c r="B285" s="235"/>
      <c r="C285" s="236"/>
      <c r="D285" s="231" t="s">
        <v>137</v>
      </c>
      <c r="E285" s="236"/>
      <c r="F285" s="238" t="s">
        <v>608</v>
      </c>
      <c r="G285" s="236"/>
      <c r="H285" s="239">
        <v>18.611999999999998</v>
      </c>
      <c r="I285" s="240"/>
      <c r="J285" s="236"/>
      <c r="K285" s="236"/>
      <c r="L285" s="241"/>
      <c r="M285" s="242"/>
      <c r="N285" s="243"/>
      <c r="O285" s="243"/>
      <c r="P285" s="243"/>
      <c r="Q285" s="243"/>
      <c r="R285" s="243"/>
      <c r="S285" s="243"/>
      <c r="T285" s="243"/>
      <c r="U285" s="244"/>
      <c r="V285" s="13"/>
      <c r="W285" s="13"/>
      <c r="X285" s="13"/>
      <c r="Y285" s="13"/>
      <c r="Z285" s="13"/>
      <c r="AA285" s="13"/>
      <c r="AB285" s="13"/>
      <c r="AC285" s="13"/>
      <c r="AD285" s="13"/>
      <c r="AE285" s="13"/>
      <c r="AT285" s="245" t="s">
        <v>137</v>
      </c>
      <c r="AU285" s="245" t="s">
        <v>79</v>
      </c>
      <c r="AV285" s="13" t="s">
        <v>79</v>
      </c>
      <c r="AW285" s="13" t="s">
        <v>4</v>
      </c>
      <c r="AX285" s="13" t="s">
        <v>77</v>
      </c>
      <c r="AY285" s="245" t="s">
        <v>125</v>
      </c>
    </row>
    <row r="286" s="2" customFormat="1" ht="21.75" customHeight="1">
      <c r="A286" s="39"/>
      <c r="B286" s="40"/>
      <c r="C286" s="218" t="s">
        <v>609</v>
      </c>
      <c r="D286" s="218" t="s">
        <v>128</v>
      </c>
      <c r="E286" s="219" t="s">
        <v>610</v>
      </c>
      <c r="F286" s="220" t="s">
        <v>611</v>
      </c>
      <c r="G286" s="221" t="s">
        <v>141</v>
      </c>
      <c r="H286" s="222">
        <v>16.920000000000002</v>
      </c>
      <c r="I286" s="223"/>
      <c r="J286" s="224">
        <f>ROUND(I286*H286,2)</f>
        <v>0</v>
      </c>
      <c r="K286" s="220" t="s">
        <v>132</v>
      </c>
      <c r="L286" s="45"/>
      <c r="M286" s="225" t="s">
        <v>19</v>
      </c>
      <c r="N286" s="226" t="s">
        <v>40</v>
      </c>
      <c r="O286" s="85"/>
      <c r="P286" s="227">
        <f>O286*H286</f>
        <v>0</v>
      </c>
      <c r="Q286" s="227">
        <v>0.0015</v>
      </c>
      <c r="R286" s="227">
        <f>Q286*H286</f>
        <v>0.025380000000000003</v>
      </c>
      <c r="S286" s="227">
        <v>0</v>
      </c>
      <c r="T286" s="227">
        <f>S286*H286</f>
        <v>0</v>
      </c>
      <c r="U286" s="228" t="s">
        <v>19</v>
      </c>
      <c r="V286" s="39"/>
      <c r="W286" s="39"/>
      <c r="X286" s="39"/>
      <c r="Y286" s="39"/>
      <c r="Z286" s="39"/>
      <c r="AA286" s="39"/>
      <c r="AB286" s="39"/>
      <c r="AC286" s="39"/>
      <c r="AD286" s="39"/>
      <c r="AE286" s="39"/>
      <c r="AR286" s="229" t="s">
        <v>210</v>
      </c>
      <c r="AT286" s="229" t="s">
        <v>128</v>
      </c>
      <c r="AU286" s="229" t="s">
        <v>79</v>
      </c>
      <c r="AY286" s="18" t="s">
        <v>125</v>
      </c>
      <c r="BE286" s="230">
        <f>IF(N286="základní",J286,0)</f>
        <v>0</v>
      </c>
      <c r="BF286" s="230">
        <f>IF(N286="snížená",J286,0)</f>
        <v>0</v>
      </c>
      <c r="BG286" s="230">
        <f>IF(N286="zákl. přenesená",J286,0)</f>
        <v>0</v>
      </c>
      <c r="BH286" s="230">
        <f>IF(N286="sníž. přenesená",J286,0)</f>
        <v>0</v>
      </c>
      <c r="BI286" s="230">
        <f>IF(N286="nulová",J286,0)</f>
        <v>0</v>
      </c>
      <c r="BJ286" s="18" t="s">
        <v>77</v>
      </c>
      <c r="BK286" s="230">
        <f>ROUND(I286*H286,2)</f>
        <v>0</v>
      </c>
      <c r="BL286" s="18" t="s">
        <v>210</v>
      </c>
      <c r="BM286" s="229" t="s">
        <v>612</v>
      </c>
    </row>
    <row r="287" s="2" customFormat="1">
      <c r="A287" s="39"/>
      <c r="B287" s="40"/>
      <c r="C287" s="41"/>
      <c r="D287" s="231" t="s">
        <v>135</v>
      </c>
      <c r="E287" s="41"/>
      <c r="F287" s="232" t="s">
        <v>613</v>
      </c>
      <c r="G287" s="41"/>
      <c r="H287" s="41"/>
      <c r="I287" s="137"/>
      <c r="J287" s="41"/>
      <c r="K287" s="41"/>
      <c r="L287" s="45"/>
      <c r="M287" s="233"/>
      <c r="N287" s="234"/>
      <c r="O287" s="85"/>
      <c r="P287" s="85"/>
      <c r="Q287" s="85"/>
      <c r="R287" s="85"/>
      <c r="S287" s="85"/>
      <c r="T287" s="85"/>
      <c r="U287" s="86"/>
      <c r="V287" s="39"/>
      <c r="W287" s="39"/>
      <c r="X287" s="39"/>
      <c r="Y287" s="39"/>
      <c r="Z287" s="39"/>
      <c r="AA287" s="39"/>
      <c r="AB287" s="39"/>
      <c r="AC287" s="39"/>
      <c r="AD287" s="39"/>
      <c r="AE287" s="39"/>
      <c r="AT287" s="18" t="s">
        <v>135</v>
      </c>
      <c r="AU287" s="18" t="s">
        <v>79</v>
      </c>
    </row>
    <row r="288" s="2" customFormat="1" ht="21.75" customHeight="1">
      <c r="A288" s="39"/>
      <c r="B288" s="40"/>
      <c r="C288" s="218" t="s">
        <v>614</v>
      </c>
      <c r="D288" s="218" t="s">
        <v>128</v>
      </c>
      <c r="E288" s="219" t="s">
        <v>615</v>
      </c>
      <c r="F288" s="220" t="s">
        <v>616</v>
      </c>
      <c r="G288" s="221" t="s">
        <v>237</v>
      </c>
      <c r="H288" s="222">
        <v>20.43</v>
      </c>
      <c r="I288" s="223"/>
      <c r="J288" s="224">
        <f>ROUND(I288*H288,2)</f>
        <v>0</v>
      </c>
      <c r="K288" s="220" t="s">
        <v>132</v>
      </c>
      <c r="L288" s="45"/>
      <c r="M288" s="225" t="s">
        <v>19</v>
      </c>
      <c r="N288" s="226" t="s">
        <v>40</v>
      </c>
      <c r="O288" s="85"/>
      <c r="P288" s="227">
        <f>O288*H288</f>
        <v>0</v>
      </c>
      <c r="Q288" s="227">
        <v>0.00032000000000000003</v>
      </c>
      <c r="R288" s="227">
        <f>Q288*H288</f>
        <v>0.0065376000000000002</v>
      </c>
      <c r="S288" s="227">
        <v>0</v>
      </c>
      <c r="T288" s="227">
        <f>S288*H288</f>
        <v>0</v>
      </c>
      <c r="U288" s="228" t="s">
        <v>19</v>
      </c>
      <c r="V288" s="39"/>
      <c r="W288" s="39"/>
      <c r="X288" s="39"/>
      <c r="Y288" s="39"/>
      <c r="Z288" s="39"/>
      <c r="AA288" s="39"/>
      <c r="AB288" s="39"/>
      <c r="AC288" s="39"/>
      <c r="AD288" s="39"/>
      <c r="AE288" s="39"/>
      <c r="AR288" s="229" t="s">
        <v>210</v>
      </c>
      <c r="AT288" s="229" t="s">
        <v>128</v>
      </c>
      <c r="AU288" s="229" t="s">
        <v>79</v>
      </c>
      <c r="AY288" s="18" t="s">
        <v>125</v>
      </c>
      <c r="BE288" s="230">
        <f>IF(N288="základní",J288,0)</f>
        <v>0</v>
      </c>
      <c r="BF288" s="230">
        <f>IF(N288="snížená",J288,0)</f>
        <v>0</v>
      </c>
      <c r="BG288" s="230">
        <f>IF(N288="zákl. přenesená",J288,0)</f>
        <v>0</v>
      </c>
      <c r="BH288" s="230">
        <f>IF(N288="sníž. přenesená",J288,0)</f>
        <v>0</v>
      </c>
      <c r="BI288" s="230">
        <f>IF(N288="nulová",J288,0)</f>
        <v>0</v>
      </c>
      <c r="BJ288" s="18" t="s">
        <v>77</v>
      </c>
      <c r="BK288" s="230">
        <f>ROUND(I288*H288,2)</f>
        <v>0</v>
      </c>
      <c r="BL288" s="18" t="s">
        <v>210</v>
      </c>
      <c r="BM288" s="229" t="s">
        <v>617</v>
      </c>
    </row>
    <row r="289" s="2" customFormat="1">
      <c r="A289" s="39"/>
      <c r="B289" s="40"/>
      <c r="C289" s="41"/>
      <c r="D289" s="231" t="s">
        <v>135</v>
      </c>
      <c r="E289" s="41"/>
      <c r="F289" s="232" t="s">
        <v>613</v>
      </c>
      <c r="G289" s="41"/>
      <c r="H289" s="41"/>
      <c r="I289" s="137"/>
      <c r="J289" s="41"/>
      <c r="K289" s="41"/>
      <c r="L289" s="45"/>
      <c r="M289" s="233"/>
      <c r="N289" s="234"/>
      <c r="O289" s="85"/>
      <c r="P289" s="85"/>
      <c r="Q289" s="85"/>
      <c r="R289" s="85"/>
      <c r="S289" s="85"/>
      <c r="T289" s="85"/>
      <c r="U289" s="86"/>
      <c r="V289" s="39"/>
      <c r="W289" s="39"/>
      <c r="X289" s="39"/>
      <c r="Y289" s="39"/>
      <c r="Z289" s="39"/>
      <c r="AA289" s="39"/>
      <c r="AB289" s="39"/>
      <c r="AC289" s="39"/>
      <c r="AD289" s="39"/>
      <c r="AE289" s="39"/>
      <c r="AT289" s="18" t="s">
        <v>135</v>
      </c>
      <c r="AU289" s="18" t="s">
        <v>79</v>
      </c>
    </row>
    <row r="290" s="13" customFormat="1">
      <c r="A290" s="13"/>
      <c r="B290" s="235"/>
      <c r="C290" s="236"/>
      <c r="D290" s="231" t="s">
        <v>137</v>
      </c>
      <c r="E290" s="237" t="s">
        <v>19</v>
      </c>
      <c r="F290" s="238" t="s">
        <v>618</v>
      </c>
      <c r="G290" s="236"/>
      <c r="H290" s="239">
        <v>20.43</v>
      </c>
      <c r="I290" s="240"/>
      <c r="J290" s="236"/>
      <c r="K290" s="236"/>
      <c r="L290" s="241"/>
      <c r="M290" s="242"/>
      <c r="N290" s="243"/>
      <c r="O290" s="243"/>
      <c r="P290" s="243"/>
      <c r="Q290" s="243"/>
      <c r="R290" s="243"/>
      <c r="S290" s="243"/>
      <c r="T290" s="243"/>
      <c r="U290" s="244"/>
      <c r="V290" s="13"/>
      <c r="W290" s="13"/>
      <c r="X290" s="13"/>
      <c r="Y290" s="13"/>
      <c r="Z290" s="13"/>
      <c r="AA290" s="13"/>
      <c r="AB290" s="13"/>
      <c r="AC290" s="13"/>
      <c r="AD290" s="13"/>
      <c r="AE290" s="13"/>
      <c r="AT290" s="245" t="s">
        <v>137</v>
      </c>
      <c r="AU290" s="245" t="s">
        <v>79</v>
      </c>
      <c r="AV290" s="13" t="s">
        <v>79</v>
      </c>
      <c r="AW290" s="13" t="s">
        <v>31</v>
      </c>
      <c r="AX290" s="13" t="s">
        <v>77</v>
      </c>
      <c r="AY290" s="245" t="s">
        <v>125</v>
      </c>
    </row>
    <row r="291" s="2" customFormat="1" ht="33" customHeight="1">
      <c r="A291" s="39"/>
      <c r="B291" s="40"/>
      <c r="C291" s="218" t="s">
        <v>619</v>
      </c>
      <c r="D291" s="218" t="s">
        <v>128</v>
      </c>
      <c r="E291" s="219" t="s">
        <v>620</v>
      </c>
      <c r="F291" s="220" t="s">
        <v>621</v>
      </c>
      <c r="G291" s="221" t="s">
        <v>131</v>
      </c>
      <c r="H291" s="222">
        <v>0.56999999999999995</v>
      </c>
      <c r="I291" s="223"/>
      <c r="J291" s="224">
        <f>ROUND(I291*H291,2)</f>
        <v>0</v>
      </c>
      <c r="K291" s="220" t="s">
        <v>132</v>
      </c>
      <c r="L291" s="45"/>
      <c r="M291" s="225" t="s">
        <v>19</v>
      </c>
      <c r="N291" s="226" t="s">
        <v>40</v>
      </c>
      <c r="O291" s="85"/>
      <c r="P291" s="227">
        <f>O291*H291</f>
        <v>0</v>
      </c>
      <c r="Q291" s="227">
        <v>0</v>
      </c>
      <c r="R291" s="227">
        <f>Q291*H291</f>
        <v>0</v>
      </c>
      <c r="S291" s="227">
        <v>0</v>
      </c>
      <c r="T291" s="227">
        <f>S291*H291</f>
        <v>0</v>
      </c>
      <c r="U291" s="228" t="s">
        <v>19</v>
      </c>
      <c r="V291" s="39"/>
      <c r="W291" s="39"/>
      <c r="X291" s="39"/>
      <c r="Y291" s="39"/>
      <c r="Z291" s="39"/>
      <c r="AA291" s="39"/>
      <c r="AB291" s="39"/>
      <c r="AC291" s="39"/>
      <c r="AD291" s="39"/>
      <c r="AE291" s="39"/>
      <c r="AR291" s="229" t="s">
        <v>210</v>
      </c>
      <c r="AT291" s="229" t="s">
        <v>128</v>
      </c>
      <c r="AU291" s="229" t="s">
        <v>79</v>
      </c>
      <c r="AY291" s="18" t="s">
        <v>125</v>
      </c>
      <c r="BE291" s="230">
        <f>IF(N291="základní",J291,0)</f>
        <v>0</v>
      </c>
      <c r="BF291" s="230">
        <f>IF(N291="snížená",J291,0)</f>
        <v>0</v>
      </c>
      <c r="BG291" s="230">
        <f>IF(N291="zákl. přenesená",J291,0)</f>
        <v>0</v>
      </c>
      <c r="BH291" s="230">
        <f>IF(N291="sníž. přenesená",J291,0)</f>
        <v>0</v>
      </c>
      <c r="BI291" s="230">
        <f>IF(N291="nulová",J291,0)</f>
        <v>0</v>
      </c>
      <c r="BJ291" s="18" t="s">
        <v>77</v>
      </c>
      <c r="BK291" s="230">
        <f>ROUND(I291*H291,2)</f>
        <v>0</v>
      </c>
      <c r="BL291" s="18" t="s">
        <v>210</v>
      </c>
      <c r="BM291" s="229" t="s">
        <v>622</v>
      </c>
    </row>
    <row r="292" s="2" customFormat="1">
      <c r="A292" s="39"/>
      <c r="B292" s="40"/>
      <c r="C292" s="41"/>
      <c r="D292" s="231" t="s">
        <v>135</v>
      </c>
      <c r="E292" s="41"/>
      <c r="F292" s="232" t="s">
        <v>426</v>
      </c>
      <c r="G292" s="41"/>
      <c r="H292" s="41"/>
      <c r="I292" s="137"/>
      <c r="J292" s="41"/>
      <c r="K292" s="41"/>
      <c r="L292" s="45"/>
      <c r="M292" s="233"/>
      <c r="N292" s="234"/>
      <c r="O292" s="85"/>
      <c r="P292" s="85"/>
      <c r="Q292" s="85"/>
      <c r="R292" s="85"/>
      <c r="S292" s="85"/>
      <c r="T292" s="85"/>
      <c r="U292" s="86"/>
      <c r="V292" s="39"/>
      <c r="W292" s="39"/>
      <c r="X292" s="39"/>
      <c r="Y292" s="39"/>
      <c r="Z292" s="39"/>
      <c r="AA292" s="39"/>
      <c r="AB292" s="39"/>
      <c r="AC292" s="39"/>
      <c r="AD292" s="39"/>
      <c r="AE292" s="39"/>
      <c r="AT292" s="18" t="s">
        <v>135</v>
      </c>
      <c r="AU292" s="18" t="s">
        <v>79</v>
      </c>
    </row>
    <row r="293" s="12" customFormat="1" ht="22.8" customHeight="1">
      <c r="A293" s="12"/>
      <c r="B293" s="202"/>
      <c r="C293" s="203"/>
      <c r="D293" s="204" t="s">
        <v>68</v>
      </c>
      <c r="E293" s="216" t="s">
        <v>623</v>
      </c>
      <c r="F293" s="216" t="s">
        <v>624</v>
      </c>
      <c r="G293" s="203"/>
      <c r="H293" s="203"/>
      <c r="I293" s="206"/>
      <c r="J293" s="217">
        <f>BK293</f>
        <v>0</v>
      </c>
      <c r="K293" s="203"/>
      <c r="L293" s="208"/>
      <c r="M293" s="209"/>
      <c r="N293" s="210"/>
      <c r="O293" s="210"/>
      <c r="P293" s="211">
        <f>SUM(P294:P329)</f>
        <v>0</v>
      </c>
      <c r="Q293" s="210"/>
      <c r="R293" s="211">
        <f>SUM(R294:R329)</f>
        <v>0.80755769999999993</v>
      </c>
      <c r="S293" s="210"/>
      <c r="T293" s="211">
        <f>SUM(T294:T329)</f>
        <v>0</v>
      </c>
      <c r="U293" s="212"/>
      <c r="V293" s="12"/>
      <c r="W293" s="12"/>
      <c r="X293" s="12"/>
      <c r="Y293" s="12"/>
      <c r="Z293" s="12"/>
      <c r="AA293" s="12"/>
      <c r="AB293" s="12"/>
      <c r="AC293" s="12"/>
      <c r="AD293" s="12"/>
      <c r="AE293" s="12"/>
      <c r="AR293" s="213" t="s">
        <v>79</v>
      </c>
      <c r="AT293" s="214" t="s">
        <v>68</v>
      </c>
      <c r="AU293" s="214" t="s">
        <v>77</v>
      </c>
      <c r="AY293" s="213" t="s">
        <v>125</v>
      </c>
      <c r="BK293" s="215">
        <f>SUM(BK294:BK329)</f>
        <v>0</v>
      </c>
    </row>
    <row r="294" s="2" customFormat="1" ht="21.75" customHeight="1">
      <c r="A294" s="39"/>
      <c r="B294" s="40"/>
      <c r="C294" s="218" t="s">
        <v>625</v>
      </c>
      <c r="D294" s="218" t="s">
        <v>128</v>
      </c>
      <c r="E294" s="219" t="s">
        <v>626</v>
      </c>
      <c r="F294" s="220" t="s">
        <v>627</v>
      </c>
      <c r="G294" s="221" t="s">
        <v>141</v>
      </c>
      <c r="H294" s="222">
        <v>35.655999999999999</v>
      </c>
      <c r="I294" s="223"/>
      <c r="J294" s="224">
        <f>ROUND(I294*H294,2)</f>
        <v>0</v>
      </c>
      <c r="K294" s="220" t="s">
        <v>132</v>
      </c>
      <c r="L294" s="45"/>
      <c r="M294" s="225" t="s">
        <v>19</v>
      </c>
      <c r="N294" s="226" t="s">
        <v>40</v>
      </c>
      <c r="O294" s="85"/>
      <c r="P294" s="227">
        <f>O294*H294</f>
        <v>0</v>
      </c>
      <c r="Q294" s="227">
        <v>0</v>
      </c>
      <c r="R294" s="227">
        <f>Q294*H294</f>
        <v>0</v>
      </c>
      <c r="S294" s="227">
        <v>0</v>
      </c>
      <c r="T294" s="227">
        <f>S294*H294</f>
        <v>0</v>
      </c>
      <c r="U294" s="228" t="s">
        <v>19</v>
      </c>
      <c r="V294" s="39"/>
      <c r="W294" s="39"/>
      <c r="X294" s="39"/>
      <c r="Y294" s="39"/>
      <c r="Z294" s="39"/>
      <c r="AA294" s="39"/>
      <c r="AB294" s="39"/>
      <c r="AC294" s="39"/>
      <c r="AD294" s="39"/>
      <c r="AE294" s="39"/>
      <c r="AR294" s="229" t="s">
        <v>210</v>
      </c>
      <c r="AT294" s="229" t="s">
        <v>128</v>
      </c>
      <c r="AU294" s="229" t="s">
        <v>79</v>
      </c>
      <c r="AY294" s="18" t="s">
        <v>125</v>
      </c>
      <c r="BE294" s="230">
        <f>IF(N294="základní",J294,0)</f>
        <v>0</v>
      </c>
      <c r="BF294" s="230">
        <f>IF(N294="snížená",J294,0)</f>
        <v>0</v>
      </c>
      <c r="BG294" s="230">
        <f>IF(N294="zákl. přenesená",J294,0)</f>
        <v>0</v>
      </c>
      <c r="BH294" s="230">
        <f>IF(N294="sníž. přenesená",J294,0)</f>
        <v>0</v>
      </c>
      <c r="BI294" s="230">
        <f>IF(N294="nulová",J294,0)</f>
        <v>0</v>
      </c>
      <c r="BJ294" s="18" t="s">
        <v>77</v>
      </c>
      <c r="BK294" s="230">
        <f>ROUND(I294*H294,2)</f>
        <v>0</v>
      </c>
      <c r="BL294" s="18" t="s">
        <v>210</v>
      </c>
      <c r="BM294" s="229" t="s">
        <v>628</v>
      </c>
    </row>
    <row r="295" s="2" customFormat="1">
      <c r="A295" s="39"/>
      <c r="B295" s="40"/>
      <c r="C295" s="41"/>
      <c r="D295" s="231" t="s">
        <v>135</v>
      </c>
      <c r="E295" s="41"/>
      <c r="F295" s="232" t="s">
        <v>629</v>
      </c>
      <c r="G295" s="41"/>
      <c r="H295" s="41"/>
      <c r="I295" s="137"/>
      <c r="J295" s="41"/>
      <c r="K295" s="41"/>
      <c r="L295" s="45"/>
      <c r="M295" s="233"/>
      <c r="N295" s="234"/>
      <c r="O295" s="85"/>
      <c r="P295" s="85"/>
      <c r="Q295" s="85"/>
      <c r="R295" s="85"/>
      <c r="S295" s="85"/>
      <c r="T295" s="85"/>
      <c r="U295" s="86"/>
      <c r="V295" s="39"/>
      <c r="W295" s="39"/>
      <c r="X295" s="39"/>
      <c r="Y295" s="39"/>
      <c r="Z295" s="39"/>
      <c r="AA295" s="39"/>
      <c r="AB295" s="39"/>
      <c r="AC295" s="39"/>
      <c r="AD295" s="39"/>
      <c r="AE295" s="39"/>
      <c r="AT295" s="18" t="s">
        <v>135</v>
      </c>
      <c r="AU295" s="18" t="s">
        <v>79</v>
      </c>
    </row>
    <row r="296" s="13" customFormat="1">
      <c r="A296" s="13"/>
      <c r="B296" s="235"/>
      <c r="C296" s="236"/>
      <c r="D296" s="231" t="s">
        <v>137</v>
      </c>
      <c r="E296" s="237" t="s">
        <v>19</v>
      </c>
      <c r="F296" s="238" t="s">
        <v>630</v>
      </c>
      <c r="G296" s="236"/>
      <c r="H296" s="239">
        <v>35.655999999999999</v>
      </c>
      <c r="I296" s="240"/>
      <c r="J296" s="236"/>
      <c r="K296" s="236"/>
      <c r="L296" s="241"/>
      <c r="M296" s="242"/>
      <c r="N296" s="243"/>
      <c r="O296" s="243"/>
      <c r="P296" s="243"/>
      <c r="Q296" s="243"/>
      <c r="R296" s="243"/>
      <c r="S296" s="243"/>
      <c r="T296" s="243"/>
      <c r="U296" s="244"/>
      <c r="V296" s="13"/>
      <c r="W296" s="13"/>
      <c r="X296" s="13"/>
      <c r="Y296" s="13"/>
      <c r="Z296" s="13"/>
      <c r="AA296" s="13"/>
      <c r="AB296" s="13"/>
      <c r="AC296" s="13"/>
      <c r="AD296" s="13"/>
      <c r="AE296" s="13"/>
      <c r="AT296" s="245" t="s">
        <v>137</v>
      </c>
      <c r="AU296" s="245" t="s">
        <v>79</v>
      </c>
      <c r="AV296" s="13" t="s">
        <v>79</v>
      </c>
      <c r="AW296" s="13" t="s">
        <v>31</v>
      </c>
      <c r="AX296" s="13" t="s">
        <v>77</v>
      </c>
      <c r="AY296" s="245" t="s">
        <v>125</v>
      </c>
    </row>
    <row r="297" s="2" customFormat="1" ht="21.75" customHeight="1">
      <c r="A297" s="39"/>
      <c r="B297" s="40"/>
      <c r="C297" s="218" t="s">
        <v>631</v>
      </c>
      <c r="D297" s="218" t="s">
        <v>128</v>
      </c>
      <c r="E297" s="219" t="s">
        <v>632</v>
      </c>
      <c r="F297" s="220" t="s">
        <v>633</v>
      </c>
      <c r="G297" s="221" t="s">
        <v>141</v>
      </c>
      <c r="H297" s="222">
        <v>35.655999999999999</v>
      </c>
      <c r="I297" s="223"/>
      <c r="J297" s="224">
        <f>ROUND(I297*H297,2)</f>
        <v>0</v>
      </c>
      <c r="K297" s="220" t="s">
        <v>132</v>
      </c>
      <c r="L297" s="45"/>
      <c r="M297" s="225" t="s">
        <v>19</v>
      </c>
      <c r="N297" s="226" t="s">
        <v>40</v>
      </c>
      <c r="O297" s="85"/>
      <c r="P297" s="227">
        <f>O297*H297</f>
        <v>0</v>
      </c>
      <c r="Q297" s="227">
        <v>0.00029999999999999997</v>
      </c>
      <c r="R297" s="227">
        <f>Q297*H297</f>
        <v>0.010696799999999999</v>
      </c>
      <c r="S297" s="227">
        <v>0</v>
      </c>
      <c r="T297" s="227">
        <f>S297*H297</f>
        <v>0</v>
      </c>
      <c r="U297" s="228" t="s">
        <v>19</v>
      </c>
      <c r="V297" s="39"/>
      <c r="W297" s="39"/>
      <c r="X297" s="39"/>
      <c r="Y297" s="39"/>
      <c r="Z297" s="39"/>
      <c r="AA297" s="39"/>
      <c r="AB297" s="39"/>
      <c r="AC297" s="39"/>
      <c r="AD297" s="39"/>
      <c r="AE297" s="39"/>
      <c r="AR297" s="229" t="s">
        <v>210</v>
      </c>
      <c r="AT297" s="229" t="s">
        <v>128</v>
      </c>
      <c r="AU297" s="229" t="s">
        <v>79</v>
      </c>
      <c r="AY297" s="18" t="s">
        <v>125</v>
      </c>
      <c r="BE297" s="230">
        <f>IF(N297="základní",J297,0)</f>
        <v>0</v>
      </c>
      <c r="BF297" s="230">
        <f>IF(N297="snížená",J297,0)</f>
        <v>0</v>
      </c>
      <c r="BG297" s="230">
        <f>IF(N297="zákl. přenesená",J297,0)</f>
        <v>0</v>
      </c>
      <c r="BH297" s="230">
        <f>IF(N297="sníž. přenesená",J297,0)</f>
        <v>0</v>
      </c>
      <c r="BI297" s="230">
        <f>IF(N297="nulová",J297,0)</f>
        <v>0</v>
      </c>
      <c r="BJ297" s="18" t="s">
        <v>77</v>
      </c>
      <c r="BK297" s="230">
        <f>ROUND(I297*H297,2)</f>
        <v>0</v>
      </c>
      <c r="BL297" s="18" t="s">
        <v>210</v>
      </c>
      <c r="BM297" s="229" t="s">
        <v>634</v>
      </c>
    </row>
    <row r="298" s="2" customFormat="1">
      <c r="A298" s="39"/>
      <c r="B298" s="40"/>
      <c r="C298" s="41"/>
      <c r="D298" s="231" t="s">
        <v>135</v>
      </c>
      <c r="E298" s="41"/>
      <c r="F298" s="232" t="s">
        <v>629</v>
      </c>
      <c r="G298" s="41"/>
      <c r="H298" s="41"/>
      <c r="I298" s="137"/>
      <c r="J298" s="41"/>
      <c r="K298" s="41"/>
      <c r="L298" s="45"/>
      <c r="M298" s="233"/>
      <c r="N298" s="234"/>
      <c r="O298" s="85"/>
      <c r="P298" s="85"/>
      <c r="Q298" s="85"/>
      <c r="R298" s="85"/>
      <c r="S298" s="85"/>
      <c r="T298" s="85"/>
      <c r="U298" s="86"/>
      <c r="V298" s="39"/>
      <c r="W298" s="39"/>
      <c r="X298" s="39"/>
      <c r="Y298" s="39"/>
      <c r="Z298" s="39"/>
      <c r="AA298" s="39"/>
      <c r="AB298" s="39"/>
      <c r="AC298" s="39"/>
      <c r="AD298" s="39"/>
      <c r="AE298" s="39"/>
      <c r="AT298" s="18" t="s">
        <v>135</v>
      </c>
      <c r="AU298" s="18" t="s">
        <v>79</v>
      </c>
    </row>
    <row r="299" s="2" customFormat="1" ht="21.75" customHeight="1">
      <c r="A299" s="39"/>
      <c r="B299" s="40"/>
      <c r="C299" s="218" t="s">
        <v>635</v>
      </c>
      <c r="D299" s="218" t="s">
        <v>128</v>
      </c>
      <c r="E299" s="219" t="s">
        <v>636</v>
      </c>
      <c r="F299" s="220" t="s">
        <v>637</v>
      </c>
      <c r="G299" s="221" t="s">
        <v>141</v>
      </c>
      <c r="H299" s="222">
        <v>35.655999999999999</v>
      </c>
      <c r="I299" s="223"/>
      <c r="J299" s="224">
        <f>ROUND(I299*H299,2)</f>
        <v>0</v>
      </c>
      <c r="K299" s="220" t="s">
        <v>132</v>
      </c>
      <c r="L299" s="45"/>
      <c r="M299" s="225" t="s">
        <v>19</v>
      </c>
      <c r="N299" s="226" t="s">
        <v>40</v>
      </c>
      <c r="O299" s="85"/>
      <c r="P299" s="227">
        <f>O299*H299</f>
        <v>0</v>
      </c>
      <c r="Q299" s="227">
        <v>0.0015</v>
      </c>
      <c r="R299" s="227">
        <f>Q299*H299</f>
        <v>0.053483999999999997</v>
      </c>
      <c r="S299" s="227">
        <v>0</v>
      </c>
      <c r="T299" s="227">
        <f>S299*H299</f>
        <v>0</v>
      </c>
      <c r="U299" s="228" t="s">
        <v>19</v>
      </c>
      <c r="V299" s="39"/>
      <c r="W299" s="39"/>
      <c r="X299" s="39"/>
      <c r="Y299" s="39"/>
      <c r="Z299" s="39"/>
      <c r="AA299" s="39"/>
      <c r="AB299" s="39"/>
      <c r="AC299" s="39"/>
      <c r="AD299" s="39"/>
      <c r="AE299" s="39"/>
      <c r="AR299" s="229" t="s">
        <v>210</v>
      </c>
      <c r="AT299" s="229" t="s">
        <v>128</v>
      </c>
      <c r="AU299" s="229" t="s">
        <v>79</v>
      </c>
      <c r="AY299" s="18" t="s">
        <v>125</v>
      </c>
      <c r="BE299" s="230">
        <f>IF(N299="základní",J299,0)</f>
        <v>0</v>
      </c>
      <c r="BF299" s="230">
        <f>IF(N299="snížená",J299,0)</f>
        <v>0</v>
      </c>
      <c r="BG299" s="230">
        <f>IF(N299="zákl. přenesená",J299,0)</f>
        <v>0</v>
      </c>
      <c r="BH299" s="230">
        <f>IF(N299="sníž. přenesená",J299,0)</f>
        <v>0</v>
      </c>
      <c r="BI299" s="230">
        <f>IF(N299="nulová",J299,0)</f>
        <v>0</v>
      </c>
      <c r="BJ299" s="18" t="s">
        <v>77</v>
      </c>
      <c r="BK299" s="230">
        <f>ROUND(I299*H299,2)</f>
        <v>0</v>
      </c>
      <c r="BL299" s="18" t="s">
        <v>210</v>
      </c>
      <c r="BM299" s="229" t="s">
        <v>638</v>
      </c>
    </row>
    <row r="300" s="2" customFormat="1">
      <c r="A300" s="39"/>
      <c r="B300" s="40"/>
      <c r="C300" s="41"/>
      <c r="D300" s="231" t="s">
        <v>135</v>
      </c>
      <c r="E300" s="41"/>
      <c r="F300" s="232" t="s">
        <v>639</v>
      </c>
      <c r="G300" s="41"/>
      <c r="H300" s="41"/>
      <c r="I300" s="137"/>
      <c r="J300" s="41"/>
      <c r="K300" s="41"/>
      <c r="L300" s="45"/>
      <c r="M300" s="233"/>
      <c r="N300" s="234"/>
      <c r="O300" s="85"/>
      <c r="P300" s="85"/>
      <c r="Q300" s="85"/>
      <c r="R300" s="85"/>
      <c r="S300" s="85"/>
      <c r="T300" s="85"/>
      <c r="U300" s="86"/>
      <c r="V300" s="39"/>
      <c r="W300" s="39"/>
      <c r="X300" s="39"/>
      <c r="Y300" s="39"/>
      <c r="Z300" s="39"/>
      <c r="AA300" s="39"/>
      <c r="AB300" s="39"/>
      <c r="AC300" s="39"/>
      <c r="AD300" s="39"/>
      <c r="AE300" s="39"/>
      <c r="AT300" s="18" t="s">
        <v>135</v>
      </c>
      <c r="AU300" s="18" t="s">
        <v>79</v>
      </c>
    </row>
    <row r="301" s="13" customFormat="1">
      <c r="A301" s="13"/>
      <c r="B301" s="235"/>
      <c r="C301" s="236"/>
      <c r="D301" s="231" t="s">
        <v>137</v>
      </c>
      <c r="E301" s="237" t="s">
        <v>19</v>
      </c>
      <c r="F301" s="238" t="s">
        <v>630</v>
      </c>
      <c r="G301" s="236"/>
      <c r="H301" s="239">
        <v>35.655999999999999</v>
      </c>
      <c r="I301" s="240"/>
      <c r="J301" s="236"/>
      <c r="K301" s="236"/>
      <c r="L301" s="241"/>
      <c r="M301" s="242"/>
      <c r="N301" s="243"/>
      <c r="O301" s="243"/>
      <c r="P301" s="243"/>
      <c r="Q301" s="243"/>
      <c r="R301" s="243"/>
      <c r="S301" s="243"/>
      <c r="T301" s="243"/>
      <c r="U301" s="244"/>
      <c r="V301" s="13"/>
      <c r="W301" s="13"/>
      <c r="X301" s="13"/>
      <c r="Y301" s="13"/>
      <c r="Z301" s="13"/>
      <c r="AA301" s="13"/>
      <c r="AB301" s="13"/>
      <c r="AC301" s="13"/>
      <c r="AD301" s="13"/>
      <c r="AE301" s="13"/>
      <c r="AT301" s="245" t="s">
        <v>137</v>
      </c>
      <c r="AU301" s="245" t="s">
        <v>79</v>
      </c>
      <c r="AV301" s="13" t="s">
        <v>79</v>
      </c>
      <c r="AW301" s="13" t="s">
        <v>31</v>
      </c>
      <c r="AX301" s="13" t="s">
        <v>77</v>
      </c>
      <c r="AY301" s="245" t="s">
        <v>125</v>
      </c>
    </row>
    <row r="302" s="2" customFormat="1" ht="21.75" customHeight="1">
      <c r="A302" s="39"/>
      <c r="B302" s="40"/>
      <c r="C302" s="218" t="s">
        <v>640</v>
      </c>
      <c r="D302" s="218" t="s">
        <v>128</v>
      </c>
      <c r="E302" s="219" t="s">
        <v>641</v>
      </c>
      <c r="F302" s="220" t="s">
        <v>642</v>
      </c>
      <c r="G302" s="221" t="s">
        <v>213</v>
      </c>
      <c r="H302" s="222">
        <v>17.699999999999999</v>
      </c>
      <c r="I302" s="223"/>
      <c r="J302" s="224">
        <f>ROUND(I302*H302,2)</f>
        <v>0</v>
      </c>
      <c r="K302" s="220" t="s">
        <v>132</v>
      </c>
      <c r="L302" s="45"/>
      <c r="M302" s="225" t="s">
        <v>19</v>
      </c>
      <c r="N302" s="226" t="s">
        <v>40</v>
      </c>
      <c r="O302" s="85"/>
      <c r="P302" s="227">
        <f>O302*H302</f>
        <v>0</v>
      </c>
      <c r="Q302" s="227">
        <v>0.00021000000000000001</v>
      </c>
      <c r="R302" s="227">
        <f>Q302*H302</f>
        <v>0.0037169999999999998</v>
      </c>
      <c r="S302" s="227">
        <v>0</v>
      </c>
      <c r="T302" s="227">
        <f>S302*H302</f>
        <v>0</v>
      </c>
      <c r="U302" s="228" t="s">
        <v>19</v>
      </c>
      <c r="V302" s="39"/>
      <c r="W302" s="39"/>
      <c r="X302" s="39"/>
      <c r="Y302" s="39"/>
      <c r="Z302" s="39"/>
      <c r="AA302" s="39"/>
      <c r="AB302" s="39"/>
      <c r="AC302" s="39"/>
      <c r="AD302" s="39"/>
      <c r="AE302" s="39"/>
      <c r="AR302" s="229" t="s">
        <v>210</v>
      </c>
      <c r="AT302" s="229" t="s">
        <v>128</v>
      </c>
      <c r="AU302" s="229" t="s">
        <v>79</v>
      </c>
      <c r="AY302" s="18" t="s">
        <v>125</v>
      </c>
      <c r="BE302" s="230">
        <f>IF(N302="základní",J302,0)</f>
        <v>0</v>
      </c>
      <c r="BF302" s="230">
        <f>IF(N302="snížená",J302,0)</f>
        <v>0</v>
      </c>
      <c r="BG302" s="230">
        <f>IF(N302="zákl. přenesená",J302,0)</f>
        <v>0</v>
      </c>
      <c r="BH302" s="230">
        <f>IF(N302="sníž. přenesená",J302,0)</f>
        <v>0</v>
      </c>
      <c r="BI302" s="230">
        <f>IF(N302="nulová",J302,0)</f>
        <v>0</v>
      </c>
      <c r="BJ302" s="18" t="s">
        <v>77</v>
      </c>
      <c r="BK302" s="230">
        <f>ROUND(I302*H302,2)</f>
        <v>0</v>
      </c>
      <c r="BL302" s="18" t="s">
        <v>210</v>
      </c>
      <c r="BM302" s="229" t="s">
        <v>643</v>
      </c>
    </row>
    <row r="303" s="2" customFormat="1">
      <c r="A303" s="39"/>
      <c r="B303" s="40"/>
      <c r="C303" s="41"/>
      <c r="D303" s="231" t="s">
        <v>135</v>
      </c>
      <c r="E303" s="41"/>
      <c r="F303" s="232" t="s">
        <v>639</v>
      </c>
      <c r="G303" s="41"/>
      <c r="H303" s="41"/>
      <c r="I303" s="137"/>
      <c r="J303" s="41"/>
      <c r="K303" s="41"/>
      <c r="L303" s="45"/>
      <c r="M303" s="233"/>
      <c r="N303" s="234"/>
      <c r="O303" s="85"/>
      <c r="P303" s="85"/>
      <c r="Q303" s="85"/>
      <c r="R303" s="85"/>
      <c r="S303" s="85"/>
      <c r="T303" s="85"/>
      <c r="U303" s="86"/>
      <c r="V303" s="39"/>
      <c r="W303" s="39"/>
      <c r="X303" s="39"/>
      <c r="Y303" s="39"/>
      <c r="Z303" s="39"/>
      <c r="AA303" s="39"/>
      <c r="AB303" s="39"/>
      <c r="AC303" s="39"/>
      <c r="AD303" s="39"/>
      <c r="AE303" s="39"/>
      <c r="AT303" s="18" t="s">
        <v>135</v>
      </c>
      <c r="AU303" s="18" t="s">
        <v>79</v>
      </c>
    </row>
    <row r="304" s="13" customFormat="1">
      <c r="A304" s="13"/>
      <c r="B304" s="235"/>
      <c r="C304" s="236"/>
      <c r="D304" s="231" t="s">
        <v>137</v>
      </c>
      <c r="E304" s="237" t="s">
        <v>19</v>
      </c>
      <c r="F304" s="238" t="s">
        <v>644</v>
      </c>
      <c r="G304" s="236"/>
      <c r="H304" s="239">
        <v>17.699999999999999</v>
      </c>
      <c r="I304" s="240"/>
      <c r="J304" s="236"/>
      <c r="K304" s="236"/>
      <c r="L304" s="241"/>
      <c r="M304" s="242"/>
      <c r="N304" s="243"/>
      <c r="O304" s="243"/>
      <c r="P304" s="243"/>
      <c r="Q304" s="243"/>
      <c r="R304" s="243"/>
      <c r="S304" s="243"/>
      <c r="T304" s="243"/>
      <c r="U304" s="244"/>
      <c r="V304" s="13"/>
      <c r="W304" s="13"/>
      <c r="X304" s="13"/>
      <c r="Y304" s="13"/>
      <c r="Z304" s="13"/>
      <c r="AA304" s="13"/>
      <c r="AB304" s="13"/>
      <c r="AC304" s="13"/>
      <c r="AD304" s="13"/>
      <c r="AE304" s="13"/>
      <c r="AT304" s="245" t="s">
        <v>137</v>
      </c>
      <c r="AU304" s="245" t="s">
        <v>79</v>
      </c>
      <c r="AV304" s="13" t="s">
        <v>79</v>
      </c>
      <c r="AW304" s="13" t="s">
        <v>31</v>
      </c>
      <c r="AX304" s="13" t="s">
        <v>77</v>
      </c>
      <c r="AY304" s="245" t="s">
        <v>125</v>
      </c>
    </row>
    <row r="305" s="2" customFormat="1" ht="21.75" customHeight="1">
      <c r="A305" s="39"/>
      <c r="B305" s="40"/>
      <c r="C305" s="218" t="s">
        <v>645</v>
      </c>
      <c r="D305" s="218" t="s">
        <v>128</v>
      </c>
      <c r="E305" s="219" t="s">
        <v>646</v>
      </c>
      <c r="F305" s="220" t="s">
        <v>647</v>
      </c>
      <c r="G305" s="221" t="s">
        <v>213</v>
      </c>
      <c r="H305" s="222">
        <v>9.6999999999999993</v>
      </c>
      <c r="I305" s="223"/>
      <c r="J305" s="224">
        <f>ROUND(I305*H305,2)</f>
        <v>0</v>
      </c>
      <c r="K305" s="220" t="s">
        <v>132</v>
      </c>
      <c r="L305" s="45"/>
      <c r="M305" s="225" t="s">
        <v>19</v>
      </c>
      <c r="N305" s="226" t="s">
        <v>40</v>
      </c>
      <c r="O305" s="85"/>
      <c r="P305" s="227">
        <f>O305*H305</f>
        <v>0</v>
      </c>
      <c r="Q305" s="227">
        <v>0.00020000000000000001</v>
      </c>
      <c r="R305" s="227">
        <f>Q305*H305</f>
        <v>0.0019399999999999999</v>
      </c>
      <c r="S305" s="227">
        <v>0</v>
      </c>
      <c r="T305" s="227">
        <f>S305*H305</f>
        <v>0</v>
      </c>
      <c r="U305" s="228" t="s">
        <v>19</v>
      </c>
      <c r="V305" s="39"/>
      <c r="W305" s="39"/>
      <c r="X305" s="39"/>
      <c r="Y305" s="39"/>
      <c r="Z305" s="39"/>
      <c r="AA305" s="39"/>
      <c r="AB305" s="39"/>
      <c r="AC305" s="39"/>
      <c r="AD305" s="39"/>
      <c r="AE305" s="39"/>
      <c r="AR305" s="229" t="s">
        <v>210</v>
      </c>
      <c r="AT305" s="229" t="s">
        <v>128</v>
      </c>
      <c r="AU305" s="229" t="s">
        <v>79</v>
      </c>
      <c r="AY305" s="18" t="s">
        <v>125</v>
      </c>
      <c r="BE305" s="230">
        <f>IF(N305="základní",J305,0)</f>
        <v>0</v>
      </c>
      <c r="BF305" s="230">
        <f>IF(N305="snížená",J305,0)</f>
        <v>0</v>
      </c>
      <c r="BG305" s="230">
        <f>IF(N305="zákl. přenesená",J305,0)</f>
        <v>0</v>
      </c>
      <c r="BH305" s="230">
        <f>IF(N305="sníž. přenesená",J305,0)</f>
        <v>0</v>
      </c>
      <c r="BI305" s="230">
        <f>IF(N305="nulová",J305,0)</f>
        <v>0</v>
      </c>
      <c r="BJ305" s="18" t="s">
        <v>77</v>
      </c>
      <c r="BK305" s="230">
        <f>ROUND(I305*H305,2)</f>
        <v>0</v>
      </c>
      <c r="BL305" s="18" t="s">
        <v>210</v>
      </c>
      <c r="BM305" s="229" t="s">
        <v>648</v>
      </c>
    </row>
    <row r="306" s="2" customFormat="1">
      <c r="A306" s="39"/>
      <c r="B306" s="40"/>
      <c r="C306" s="41"/>
      <c r="D306" s="231" t="s">
        <v>135</v>
      </c>
      <c r="E306" s="41"/>
      <c r="F306" s="232" t="s">
        <v>639</v>
      </c>
      <c r="G306" s="41"/>
      <c r="H306" s="41"/>
      <c r="I306" s="137"/>
      <c r="J306" s="41"/>
      <c r="K306" s="41"/>
      <c r="L306" s="45"/>
      <c r="M306" s="233"/>
      <c r="N306" s="234"/>
      <c r="O306" s="85"/>
      <c r="P306" s="85"/>
      <c r="Q306" s="85"/>
      <c r="R306" s="85"/>
      <c r="S306" s="85"/>
      <c r="T306" s="85"/>
      <c r="U306" s="86"/>
      <c r="V306" s="39"/>
      <c r="W306" s="39"/>
      <c r="X306" s="39"/>
      <c r="Y306" s="39"/>
      <c r="Z306" s="39"/>
      <c r="AA306" s="39"/>
      <c r="AB306" s="39"/>
      <c r="AC306" s="39"/>
      <c r="AD306" s="39"/>
      <c r="AE306" s="39"/>
      <c r="AT306" s="18" t="s">
        <v>135</v>
      </c>
      <c r="AU306" s="18" t="s">
        <v>79</v>
      </c>
    </row>
    <row r="307" s="13" customFormat="1">
      <c r="A307" s="13"/>
      <c r="B307" s="235"/>
      <c r="C307" s="236"/>
      <c r="D307" s="231" t="s">
        <v>137</v>
      </c>
      <c r="E307" s="237" t="s">
        <v>19</v>
      </c>
      <c r="F307" s="238" t="s">
        <v>649</v>
      </c>
      <c r="G307" s="236"/>
      <c r="H307" s="239">
        <v>9.6999999999999993</v>
      </c>
      <c r="I307" s="240"/>
      <c r="J307" s="236"/>
      <c r="K307" s="236"/>
      <c r="L307" s="241"/>
      <c r="M307" s="242"/>
      <c r="N307" s="243"/>
      <c r="O307" s="243"/>
      <c r="P307" s="243"/>
      <c r="Q307" s="243"/>
      <c r="R307" s="243"/>
      <c r="S307" s="243"/>
      <c r="T307" s="243"/>
      <c r="U307" s="244"/>
      <c r="V307" s="13"/>
      <c r="W307" s="13"/>
      <c r="X307" s="13"/>
      <c r="Y307" s="13"/>
      <c r="Z307" s="13"/>
      <c r="AA307" s="13"/>
      <c r="AB307" s="13"/>
      <c r="AC307" s="13"/>
      <c r="AD307" s="13"/>
      <c r="AE307" s="13"/>
      <c r="AT307" s="245" t="s">
        <v>137</v>
      </c>
      <c r="AU307" s="245" t="s">
        <v>79</v>
      </c>
      <c r="AV307" s="13" t="s">
        <v>79</v>
      </c>
      <c r="AW307" s="13" t="s">
        <v>31</v>
      </c>
      <c r="AX307" s="13" t="s">
        <v>77</v>
      </c>
      <c r="AY307" s="245" t="s">
        <v>125</v>
      </c>
    </row>
    <row r="308" s="2" customFormat="1" ht="21.75" customHeight="1">
      <c r="A308" s="39"/>
      <c r="B308" s="40"/>
      <c r="C308" s="218" t="s">
        <v>650</v>
      </c>
      <c r="D308" s="218" t="s">
        <v>128</v>
      </c>
      <c r="E308" s="219" t="s">
        <v>651</v>
      </c>
      <c r="F308" s="220" t="s">
        <v>652</v>
      </c>
      <c r="G308" s="221" t="s">
        <v>237</v>
      </c>
      <c r="H308" s="222">
        <v>16.670000000000002</v>
      </c>
      <c r="I308" s="223"/>
      <c r="J308" s="224">
        <f>ROUND(I308*H308,2)</f>
        <v>0</v>
      </c>
      <c r="K308" s="220" t="s">
        <v>132</v>
      </c>
      <c r="L308" s="45"/>
      <c r="M308" s="225" t="s">
        <v>19</v>
      </c>
      <c r="N308" s="226" t="s">
        <v>40</v>
      </c>
      <c r="O308" s="85"/>
      <c r="P308" s="227">
        <f>O308*H308</f>
        <v>0</v>
      </c>
      <c r="Q308" s="227">
        <v>0.00020000000000000001</v>
      </c>
      <c r="R308" s="227">
        <f>Q308*H308</f>
        <v>0.0033340000000000006</v>
      </c>
      <c r="S308" s="227">
        <v>0</v>
      </c>
      <c r="T308" s="227">
        <f>S308*H308</f>
        <v>0</v>
      </c>
      <c r="U308" s="228" t="s">
        <v>19</v>
      </c>
      <c r="V308" s="39"/>
      <c r="W308" s="39"/>
      <c r="X308" s="39"/>
      <c r="Y308" s="39"/>
      <c r="Z308" s="39"/>
      <c r="AA308" s="39"/>
      <c r="AB308" s="39"/>
      <c r="AC308" s="39"/>
      <c r="AD308" s="39"/>
      <c r="AE308" s="39"/>
      <c r="AR308" s="229" t="s">
        <v>210</v>
      </c>
      <c r="AT308" s="229" t="s">
        <v>128</v>
      </c>
      <c r="AU308" s="229" t="s">
        <v>79</v>
      </c>
      <c r="AY308" s="18" t="s">
        <v>125</v>
      </c>
      <c r="BE308" s="230">
        <f>IF(N308="základní",J308,0)</f>
        <v>0</v>
      </c>
      <c r="BF308" s="230">
        <f>IF(N308="snížená",J308,0)</f>
        <v>0</v>
      </c>
      <c r="BG308" s="230">
        <f>IF(N308="zákl. přenesená",J308,0)</f>
        <v>0</v>
      </c>
      <c r="BH308" s="230">
        <f>IF(N308="sníž. přenesená",J308,0)</f>
        <v>0</v>
      </c>
      <c r="BI308" s="230">
        <f>IF(N308="nulová",J308,0)</f>
        <v>0</v>
      </c>
      <c r="BJ308" s="18" t="s">
        <v>77</v>
      </c>
      <c r="BK308" s="230">
        <f>ROUND(I308*H308,2)</f>
        <v>0</v>
      </c>
      <c r="BL308" s="18" t="s">
        <v>210</v>
      </c>
      <c r="BM308" s="229" t="s">
        <v>653</v>
      </c>
    </row>
    <row r="309" s="2" customFormat="1">
      <c r="A309" s="39"/>
      <c r="B309" s="40"/>
      <c r="C309" s="41"/>
      <c r="D309" s="231" t="s">
        <v>135</v>
      </c>
      <c r="E309" s="41"/>
      <c r="F309" s="232" t="s">
        <v>629</v>
      </c>
      <c r="G309" s="41"/>
      <c r="H309" s="41"/>
      <c r="I309" s="137"/>
      <c r="J309" s="41"/>
      <c r="K309" s="41"/>
      <c r="L309" s="45"/>
      <c r="M309" s="233"/>
      <c r="N309" s="234"/>
      <c r="O309" s="85"/>
      <c r="P309" s="85"/>
      <c r="Q309" s="85"/>
      <c r="R309" s="85"/>
      <c r="S309" s="85"/>
      <c r="T309" s="85"/>
      <c r="U309" s="86"/>
      <c r="V309" s="39"/>
      <c r="W309" s="39"/>
      <c r="X309" s="39"/>
      <c r="Y309" s="39"/>
      <c r="Z309" s="39"/>
      <c r="AA309" s="39"/>
      <c r="AB309" s="39"/>
      <c r="AC309" s="39"/>
      <c r="AD309" s="39"/>
      <c r="AE309" s="39"/>
      <c r="AT309" s="18" t="s">
        <v>135</v>
      </c>
      <c r="AU309" s="18" t="s">
        <v>79</v>
      </c>
    </row>
    <row r="310" s="13" customFormat="1">
      <c r="A310" s="13"/>
      <c r="B310" s="235"/>
      <c r="C310" s="236"/>
      <c r="D310" s="231" t="s">
        <v>137</v>
      </c>
      <c r="E310" s="237" t="s">
        <v>19</v>
      </c>
      <c r="F310" s="238" t="s">
        <v>654</v>
      </c>
      <c r="G310" s="236"/>
      <c r="H310" s="239">
        <v>16.670000000000002</v>
      </c>
      <c r="I310" s="240"/>
      <c r="J310" s="236"/>
      <c r="K310" s="236"/>
      <c r="L310" s="241"/>
      <c r="M310" s="242"/>
      <c r="N310" s="243"/>
      <c r="O310" s="243"/>
      <c r="P310" s="243"/>
      <c r="Q310" s="243"/>
      <c r="R310" s="243"/>
      <c r="S310" s="243"/>
      <c r="T310" s="243"/>
      <c r="U310" s="244"/>
      <c r="V310" s="13"/>
      <c r="W310" s="13"/>
      <c r="X310" s="13"/>
      <c r="Y310" s="13"/>
      <c r="Z310" s="13"/>
      <c r="AA310" s="13"/>
      <c r="AB310" s="13"/>
      <c r="AC310" s="13"/>
      <c r="AD310" s="13"/>
      <c r="AE310" s="13"/>
      <c r="AT310" s="245" t="s">
        <v>137</v>
      </c>
      <c r="AU310" s="245" t="s">
        <v>79</v>
      </c>
      <c r="AV310" s="13" t="s">
        <v>79</v>
      </c>
      <c r="AW310" s="13" t="s">
        <v>31</v>
      </c>
      <c r="AX310" s="13" t="s">
        <v>77</v>
      </c>
      <c r="AY310" s="245" t="s">
        <v>125</v>
      </c>
    </row>
    <row r="311" s="2" customFormat="1" ht="16.5" customHeight="1">
      <c r="A311" s="39"/>
      <c r="B311" s="40"/>
      <c r="C311" s="257" t="s">
        <v>655</v>
      </c>
      <c r="D311" s="257" t="s">
        <v>259</v>
      </c>
      <c r="E311" s="258" t="s">
        <v>656</v>
      </c>
      <c r="F311" s="259" t="s">
        <v>657</v>
      </c>
      <c r="G311" s="260" t="s">
        <v>237</v>
      </c>
      <c r="H311" s="261">
        <v>18.337</v>
      </c>
      <c r="I311" s="262"/>
      <c r="J311" s="263">
        <f>ROUND(I311*H311,2)</f>
        <v>0</v>
      </c>
      <c r="K311" s="259" t="s">
        <v>132</v>
      </c>
      <c r="L311" s="264"/>
      <c r="M311" s="265" t="s">
        <v>19</v>
      </c>
      <c r="N311" s="266" t="s">
        <v>40</v>
      </c>
      <c r="O311" s="85"/>
      <c r="P311" s="227">
        <f>O311*H311</f>
        <v>0</v>
      </c>
      <c r="Q311" s="227">
        <v>0.00029999999999999997</v>
      </c>
      <c r="R311" s="227">
        <f>Q311*H311</f>
        <v>0.0055010999999999992</v>
      </c>
      <c r="S311" s="227">
        <v>0</v>
      </c>
      <c r="T311" s="227">
        <f>S311*H311</f>
        <v>0</v>
      </c>
      <c r="U311" s="228" t="s">
        <v>19</v>
      </c>
      <c r="V311" s="39"/>
      <c r="W311" s="39"/>
      <c r="X311" s="39"/>
      <c r="Y311" s="39"/>
      <c r="Z311" s="39"/>
      <c r="AA311" s="39"/>
      <c r="AB311" s="39"/>
      <c r="AC311" s="39"/>
      <c r="AD311" s="39"/>
      <c r="AE311" s="39"/>
      <c r="AR311" s="229" t="s">
        <v>294</v>
      </c>
      <c r="AT311" s="229" t="s">
        <v>259</v>
      </c>
      <c r="AU311" s="229" t="s">
        <v>79</v>
      </c>
      <c r="AY311" s="18" t="s">
        <v>125</v>
      </c>
      <c r="BE311" s="230">
        <f>IF(N311="základní",J311,0)</f>
        <v>0</v>
      </c>
      <c r="BF311" s="230">
        <f>IF(N311="snížená",J311,0)</f>
        <v>0</v>
      </c>
      <c r="BG311" s="230">
        <f>IF(N311="zákl. přenesená",J311,0)</f>
        <v>0</v>
      </c>
      <c r="BH311" s="230">
        <f>IF(N311="sníž. přenesená",J311,0)</f>
        <v>0</v>
      </c>
      <c r="BI311" s="230">
        <f>IF(N311="nulová",J311,0)</f>
        <v>0</v>
      </c>
      <c r="BJ311" s="18" t="s">
        <v>77</v>
      </c>
      <c r="BK311" s="230">
        <f>ROUND(I311*H311,2)</f>
        <v>0</v>
      </c>
      <c r="BL311" s="18" t="s">
        <v>210</v>
      </c>
      <c r="BM311" s="229" t="s">
        <v>658</v>
      </c>
    </row>
    <row r="312" s="13" customFormat="1">
      <c r="A312" s="13"/>
      <c r="B312" s="235"/>
      <c r="C312" s="236"/>
      <c r="D312" s="231" t="s">
        <v>137</v>
      </c>
      <c r="E312" s="236"/>
      <c r="F312" s="238" t="s">
        <v>659</v>
      </c>
      <c r="G312" s="236"/>
      <c r="H312" s="239">
        <v>18.337</v>
      </c>
      <c r="I312" s="240"/>
      <c r="J312" s="236"/>
      <c r="K312" s="236"/>
      <c r="L312" s="241"/>
      <c r="M312" s="242"/>
      <c r="N312" s="243"/>
      <c r="O312" s="243"/>
      <c r="P312" s="243"/>
      <c r="Q312" s="243"/>
      <c r="R312" s="243"/>
      <c r="S312" s="243"/>
      <c r="T312" s="243"/>
      <c r="U312" s="244"/>
      <c r="V312" s="13"/>
      <c r="W312" s="13"/>
      <c r="X312" s="13"/>
      <c r="Y312" s="13"/>
      <c r="Z312" s="13"/>
      <c r="AA312" s="13"/>
      <c r="AB312" s="13"/>
      <c r="AC312" s="13"/>
      <c r="AD312" s="13"/>
      <c r="AE312" s="13"/>
      <c r="AT312" s="245" t="s">
        <v>137</v>
      </c>
      <c r="AU312" s="245" t="s">
        <v>79</v>
      </c>
      <c r="AV312" s="13" t="s">
        <v>79</v>
      </c>
      <c r="AW312" s="13" t="s">
        <v>4</v>
      </c>
      <c r="AX312" s="13" t="s">
        <v>77</v>
      </c>
      <c r="AY312" s="245" t="s">
        <v>125</v>
      </c>
    </row>
    <row r="313" s="2" customFormat="1" ht="33" customHeight="1">
      <c r="A313" s="39"/>
      <c r="B313" s="40"/>
      <c r="C313" s="218" t="s">
        <v>660</v>
      </c>
      <c r="D313" s="218" t="s">
        <v>128</v>
      </c>
      <c r="E313" s="219" t="s">
        <v>661</v>
      </c>
      <c r="F313" s="220" t="s">
        <v>662</v>
      </c>
      <c r="G313" s="221" t="s">
        <v>141</v>
      </c>
      <c r="H313" s="222">
        <v>35.655999999999999</v>
      </c>
      <c r="I313" s="223"/>
      <c r="J313" s="224">
        <f>ROUND(I313*H313,2)</f>
        <v>0</v>
      </c>
      <c r="K313" s="220" t="s">
        <v>132</v>
      </c>
      <c r="L313" s="45"/>
      <c r="M313" s="225" t="s">
        <v>19</v>
      </c>
      <c r="N313" s="226" t="s">
        <v>40</v>
      </c>
      <c r="O313" s="85"/>
      <c r="P313" s="227">
        <f>O313*H313</f>
        <v>0</v>
      </c>
      <c r="Q313" s="227">
        <v>0.0060499999999999998</v>
      </c>
      <c r="R313" s="227">
        <f>Q313*H313</f>
        <v>0.21571879999999999</v>
      </c>
      <c r="S313" s="227">
        <v>0</v>
      </c>
      <c r="T313" s="227">
        <f>S313*H313</f>
        <v>0</v>
      </c>
      <c r="U313" s="228" t="s">
        <v>19</v>
      </c>
      <c r="V313" s="39"/>
      <c r="W313" s="39"/>
      <c r="X313" s="39"/>
      <c r="Y313" s="39"/>
      <c r="Z313" s="39"/>
      <c r="AA313" s="39"/>
      <c r="AB313" s="39"/>
      <c r="AC313" s="39"/>
      <c r="AD313" s="39"/>
      <c r="AE313" s="39"/>
      <c r="AR313" s="229" t="s">
        <v>210</v>
      </c>
      <c r="AT313" s="229" t="s">
        <v>128</v>
      </c>
      <c r="AU313" s="229" t="s">
        <v>79</v>
      </c>
      <c r="AY313" s="18" t="s">
        <v>125</v>
      </c>
      <c r="BE313" s="230">
        <f>IF(N313="základní",J313,0)</f>
        <v>0</v>
      </c>
      <c r="BF313" s="230">
        <f>IF(N313="snížená",J313,0)</f>
        <v>0</v>
      </c>
      <c r="BG313" s="230">
        <f>IF(N313="zákl. přenesená",J313,0)</f>
        <v>0</v>
      </c>
      <c r="BH313" s="230">
        <f>IF(N313="sníž. přenesená",J313,0)</f>
        <v>0</v>
      </c>
      <c r="BI313" s="230">
        <f>IF(N313="nulová",J313,0)</f>
        <v>0</v>
      </c>
      <c r="BJ313" s="18" t="s">
        <v>77</v>
      </c>
      <c r="BK313" s="230">
        <f>ROUND(I313*H313,2)</f>
        <v>0</v>
      </c>
      <c r="BL313" s="18" t="s">
        <v>210</v>
      </c>
      <c r="BM313" s="229" t="s">
        <v>663</v>
      </c>
    </row>
    <row r="314" s="2" customFormat="1">
      <c r="A314" s="39"/>
      <c r="B314" s="40"/>
      <c r="C314" s="41"/>
      <c r="D314" s="231" t="s">
        <v>135</v>
      </c>
      <c r="E314" s="41"/>
      <c r="F314" s="232" t="s">
        <v>664</v>
      </c>
      <c r="G314" s="41"/>
      <c r="H314" s="41"/>
      <c r="I314" s="137"/>
      <c r="J314" s="41"/>
      <c r="K314" s="41"/>
      <c r="L314" s="45"/>
      <c r="M314" s="233"/>
      <c r="N314" s="234"/>
      <c r="O314" s="85"/>
      <c r="P314" s="85"/>
      <c r="Q314" s="85"/>
      <c r="R314" s="85"/>
      <c r="S314" s="85"/>
      <c r="T314" s="85"/>
      <c r="U314" s="86"/>
      <c r="V314" s="39"/>
      <c r="W314" s="39"/>
      <c r="X314" s="39"/>
      <c r="Y314" s="39"/>
      <c r="Z314" s="39"/>
      <c r="AA314" s="39"/>
      <c r="AB314" s="39"/>
      <c r="AC314" s="39"/>
      <c r="AD314" s="39"/>
      <c r="AE314" s="39"/>
      <c r="AT314" s="18" t="s">
        <v>135</v>
      </c>
      <c r="AU314" s="18" t="s">
        <v>79</v>
      </c>
    </row>
    <row r="315" s="13" customFormat="1">
      <c r="A315" s="13"/>
      <c r="B315" s="235"/>
      <c r="C315" s="236"/>
      <c r="D315" s="231" t="s">
        <v>137</v>
      </c>
      <c r="E315" s="237" t="s">
        <v>19</v>
      </c>
      <c r="F315" s="238" t="s">
        <v>630</v>
      </c>
      <c r="G315" s="236"/>
      <c r="H315" s="239">
        <v>35.655999999999999</v>
      </c>
      <c r="I315" s="240"/>
      <c r="J315" s="236"/>
      <c r="K315" s="236"/>
      <c r="L315" s="241"/>
      <c r="M315" s="242"/>
      <c r="N315" s="243"/>
      <c r="O315" s="243"/>
      <c r="P315" s="243"/>
      <c r="Q315" s="243"/>
      <c r="R315" s="243"/>
      <c r="S315" s="243"/>
      <c r="T315" s="243"/>
      <c r="U315" s="244"/>
      <c r="V315" s="13"/>
      <c r="W315" s="13"/>
      <c r="X315" s="13"/>
      <c r="Y315" s="13"/>
      <c r="Z315" s="13"/>
      <c r="AA315" s="13"/>
      <c r="AB315" s="13"/>
      <c r="AC315" s="13"/>
      <c r="AD315" s="13"/>
      <c r="AE315" s="13"/>
      <c r="AT315" s="245" t="s">
        <v>137</v>
      </c>
      <c r="AU315" s="245" t="s">
        <v>79</v>
      </c>
      <c r="AV315" s="13" t="s">
        <v>79</v>
      </c>
      <c r="AW315" s="13" t="s">
        <v>31</v>
      </c>
      <c r="AX315" s="13" t="s">
        <v>77</v>
      </c>
      <c r="AY315" s="245" t="s">
        <v>125</v>
      </c>
    </row>
    <row r="316" s="2" customFormat="1" ht="16.5" customHeight="1">
      <c r="A316" s="39"/>
      <c r="B316" s="40"/>
      <c r="C316" s="257" t="s">
        <v>665</v>
      </c>
      <c r="D316" s="257" t="s">
        <v>259</v>
      </c>
      <c r="E316" s="258" t="s">
        <v>666</v>
      </c>
      <c r="F316" s="259" t="s">
        <v>667</v>
      </c>
      <c r="G316" s="260" t="s">
        <v>141</v>
      </c>
      <c r="H316" s="261">
        <v>39.222000000000001</v>
      </c>
      <c r="I316" s="262"/>
      <c r="J316" s="263">
        <f>ROUND(I316*H316,2)</f>
        <v>0</v>
      </c>
      <c r="K316" s="259" t="s">
        <v>132</v>
      </c>
      <c r="L316" s="264"/>
      <c r="M316" s="265" t="s">
        <v>19</v>
      </c>
      <c r="N316" s="266" t="s">
        <v>40</v>
      </c>
      <c r="O316" s="85"/>
      <c r="P316" s="227">
        <f>O316*H316</f>
        <v>0</v>
      </c>
      <c r="Q316" s="227">
        <v>0.0129</v>
      </c>
      <c r="R316" s="227">
        <f>Q316*H316</f>
        <v>0.50596379999999996</v>
      </c>
      <c r="S316" s="227">
        <v>0</v>
      </c>
      <c r="T316" s="227">
        <f>S316*H316</f>
        <v>0</v>
      </c>
      <c r="U316" s="228" t="s">
        <v>19</v>
      </c>
      <c r="V316" s="39"/>
      <c r="W316" s="39"/>
      <c r="X316" s="39"/>
      <c r="Y316" s="39"/>
      <c r="Z316" s="39"/>
      <c r="AA316" s="39"/>
      <c r="AB316" s="39"/>
      <c r="AC316" s="39"/>
      <c r="AD316" s="39"/>
      <c r="AE316" s="39"/>
      <c r="AR316" s="229" t="s">
        <v>294</v>
      </c>
      <c r="AT316" s="229" t="s">
        <v>259</v>
      </c>
      <c r="AU316" s="229" t="s">
        <v>79</v>
      </c>
      <c r="AY316" s="18" t="s">
        <v>125</v>
      </c>
      <c r="BE316" s="230">
        <f>IF(N316="základní",J316,0)</f>
        <v>0</v>
      </c>
      <c r="BF316" s="230">
        <f>IF(N316="snížená",J316,0)</f>
        <v>0</v>
      </c>
      <c r="BG316" s="230">
        <f>IF(N316="zákl. přenesená",J316,0)</f>
        <v>0</v>
      </c>
      <c r="BH316" s="230">
        <f>IF(N316="sníž. přenesená",J316,0)</f>
        <v>0</v>
      </c>
      <c r="BI316" s="230">
        <f>IF(N316="nulová",J316,0)</f>
        <v>0</v>
      </c>
      <c r="BJ316" s="18" t="s">
        <v>77</v>
      </c>
      <c r="BK316" s="230">
        <f>ROUND(I316*H316,2)</f>
        <v>0</v>
      </c>
      <c r="BL316" s="18" t="s">
        <v>210</v>
      </c>
      <c r="BM316" s="229" t="s">
        <v>668</v>
      </c>
    </row>
    <row r="317" s="13" customFormat="1">
      <c r="A317" s="13"/>
      <c r="B317" s="235"/>
      <c r="C317" s="236"/>
      <c r="D317" s="231" t="s">
        <v>137</v>
      </c>
      <c r="E317" s="236"/>
      <c r="F317" s="238" t="s">
        <v>669</v>
      </c>
      <c r="G317" s="236"/>
      <c r="H317" s="239">
        <v>39.222000000000001</v>
      </c>
      <c r="I317" s="240"/>
      <c r="J317" s="236"/>
      <c r="K317" s="236"/>
      <c r="L317" s="241"/>
      <c r="M317" s="242"/>
      <c r="N317" s="243"/>
      <c r="O317" s="243"/>
      <c r="P317" s="243"/>
      <c r="Q317" s="243"/>
      <c r="R317" s="243"/>
      <c r="S317" s="243"/>
      <c r="T317" s="243"/>
      <c r="U317" s="244"/>
      <c r="V317" s="13"/>
      <c r="W317" s="13"/>
      <c r="X317" s="13"/>
      <c r="Y317" s="13"/>
      <c r="Z317" s="13"/>
      <c r="AA317" s="13"/>
      <c r="AB317" s="13"/>
      <c r="AC317" s="13"/>
      <c r="AD317" s="13"/>
      <c r="AE317" s="13"/>
      <c r="AT317" s="245" t="s">
        <v>137</v>
      </c>
      <c r="AU317" s="245" t="s">
        <v>79</v>
      </c>
      <c r="AV317" s="13" t="s">
        <v>79</v>
      </c>
      <c r="AW317" s="13" t="s">
        <v>4</v>
      </c>
      <c r="AX317" s="13" t="s">
        <v>77</v>
      </c>
      <c r="AY317" s="245" t="s">
        <v>125</v>
      </c>
    </row>
    <row r="318" s="2" customFormat="1" ht="21.75" customHeight="1">
      <c r="A318" s="39"/>
      <c r="B318" s="40"/>
      <c r="C318" s="218" t="s">
        <v>670</v>
      </c>
      <c r="D318" s="218" t="s">
        <v>128</v>
      </c>
      <c r="E318" s="219" t="s">
        <v>671</v>
      </c>
      <c r="F318" s="220" t="s">
        <v>672</v>
      </c>
      <c r="G318" s="221" t="s">
        <v>141</v>
      </c>
      <c r="H318" s="222">
        <v>0.47999999999999998</v>
      </c>
      <c r="I318" s="223"/>
      <c r="J318" s="224">
        <f>ROUND(I318*H318,2)</f>
        <v>0</v>
      </c>
      <c r="K318" s="220" t="s">
        <v>132</v>
      </c>
      <c r="L318" s="45"/>
      <c r="M318" s="225" t="s">
        <v>19</v>
      </c>
      <c r="N318" s="226" t="s">
        <v>40</v>
      </c>
      <c r="O318" s="85"/>
      <c r="P318" s="227">
        <f>O318*H318</f>
        <v>0</v>
      </c>
      <c r="Q318" s="227">
        <v>0.00058</v>
      </c>
      <c r="R318" s="227">
        <f>Q318*H318</f>
        <v>0.00027839999999999999</v>
      </c>
      <c r="S318" s="227">
        <v>0</v>
      </c>
      <c r="T318" s="227">
        <f>S318*H318</f>
        <v>0</v>
      </c>
      <c r="U318" s="228" t="s">
        <v>19</v>
      </c>
      <c r="V318" s="39"/>
      <c r="W318" s="39"/>
      <c r="X318" s="39"/>
      <c r="Y318" s="39"/>
      <c r="Z318" s="39"/>
      <c r="AA318" s="39"/>
      <c r="AB318" s="39"/>
      <c r="AC318" s="39"/>
      <c r="AD318" s="39"/>
      <c r="AE318" s="39"/>
      <c r="AR318" s="229" t="s">
        <v>210</v>
      </c>
      <c r="AT318" s="229" t="s">
        <v>128</v>
      </c>
      <c r="AU318" s="229" t="s">
        <v>79</v>
      </c>
      <c r="AY318" s="18" t="s">
        <v>125</v>
      </c>
      <c r="BE318" s="230">
        <f>IF(N318="základní",J318,0)</f>
        <v>0</v>
      </c>
      <c r="BF318" s="230">
        <f>IF(N318="snížená",J318,0)</f>
        <v>0</v>
      </c>
      <c r="BG318" s="230">
        <f>IF(N318="zákl. přenesená",J318,0)</f>
        <v>0</v>
      </c>
      <c r="BH318" s="230">
        <f>IF(N318="sníž. přenesená",J318,0)</f>
        <v>0</v>
      </c>
      <c r="BI318" s="230">
        <f>IF(N318="nulová",J318,0)</f>
        <v>0</v>
      </c>
      <c r="BJ318" s="18" t="s">
        <v>77</v>
      </c>
      <c r="BK318" s="230">
        <f>ROUND(I318*H318,2)</f>
        <v>0</v>
      </c>
      <c r="BL318" s="18" t="s">
        <v>210</v>
      </c>
      <c r="BM318" s="229" t="s">
        <v>673</v>
      </c>
    </row>
    <row r="319" s="2" customFormat="1" ht="21.75" customHeight="1">
      <c r="A319" s="39"/>
      <c r="B319" s="40"/>
      <c r="C319" s="257" t="s">
        <v>674</v>
      </c>
      <c r="D319" s="257" t="s">
        <v>259</v>
      </c>
      <c r="E319" s="258" t="s">
        <v>675</v>
      </c>
      <c r="F319" s="259" t="s">
        <v>676</v>
      </c>
      <c r="G319" s="260" t="s">
        <v>141</v>
      </c>
      <c r="H319" s="261">
        <v>0.52800000000000002</v>
      </c>
      <c r="I319" s="262"/>
      <c r="J319" s="263">
        <f>ROUND(I319*H319,2)</f>
        <v>0</v>
      </c>
      <c r="K319" s="259" t="s">
        <v>132</v>
      </c>
      <c r="L319" s="264"/>
      <c r="M319" s="265" t="s">
        <v>19</v>
      </c>
      <c r="N319" s="266" t="s">
        <v>40</v>
      </c>
      <c r="O319" s="85"/>
      <c r="P319" s="227">
        <f>O319*H319</f>
        <v>0</v>
      </c>
      <c r="Q319" s="227">
        <v>0.0074999999999999997</v>
      </c>
      <c r="R319" s="227">
        <f>Q319*H319</f>
        <v>0.00396</v>
      </c>
      <c r="S319" s="227">
        <v>0</v>
      </c>
      <c r="T319" s="227">
        <f>S319*H319</f>
        <v>0</v>
      </c>
      <c r="U319" s="228" t="s">
        <v>19</v>
      </c>
      <c r="V319" s="39"/>
      <c r="W319" s="39"/>
      <c r="X319" s="39"/>
      <c r="Y319" s="39"/>
      <c r="Z319" s="39"/>
      <c r="AA319" s="39"/>
      <c r="AB319" s="39"/>
      <c r="AC319" s="39"/>
      <c r="AD319" s="39"/>
      <c r="AE319" s="39"/>
      <c r="AR319" s="229" t="s">
        <v>294</v>
      </c>
      <c r="AT319" s="229" t="s">
        <v>259</v>
      </c>
      <c r="AU319" s="229" t="s">
        <v>79</v>
      </c>
      <c r="AY319" s="18" t="s">
        <v>125</v>
      </c>
      <c r="BE319" s="230">
        <f>IF(N319="základní",J319,0)</f>
        <v>0</v>
      </c>
      <c r="BF319" s="230">
        <f>IF(N319="snížená",J319,0)</f>
        <v>0</v>
      </c>
      <c r="BG319" s="230">
        <f>IF(N319="zákl. přenesená",J319,0)</f>
        <v>0</v>
      </c>
      <c r="BH319" s="230">
        <f>IF(N319="sníž. přenesená",J319,0)</f>
        <v>0</v>
      </c>
      <c r="BI319" s="230">
        <f>IF(N319="nulová",J319,0)</f>
        <v>0</v>
      </c>
      <c r="BJ319" s="18" t="s">
        <v>77</v>
      </c>
      <c r="BK319" s="230">
        <f>ROUND(I319*H319,2)</f>
        <v>0</v>
      </c>
      <c r="BL319" s="18" t="s">
        <v>210</v>
      </c>
      <c r="BM319" s="229" t="s">
        <v>677</v>
      </c>
    </row>
    <row r="320" s="13" customFormat="1">
      <c r="A320" s="13"/>
      <c r="B320" s="235"/>
      <c r="C320" s="236"/>
      <c r="D320" s="231" t="s">
        <v>137</v>
      </c>
      <c r="E320" s="236"/>
      <c r="F320" s="238" t="s">
        <v>678</v>
      </c>
      <c r="G320" s="236"/>
      <c r="H320" s="239">
        <v>0.52800000000000002</v>
      </c>
      <c r="I320" s="240"/>
      <c r="J320" s="236"/>
      <c r="K320" s="236"/>
      <c r="L320" s="241"/>
      <c r="M320" s="242"/>
      <c r="N320" s="243"/>
      <c r="O320" s="243"/>
      <c r="P320" s="243"/>
      <c r="Q320" s="243"/>
      <c r="R320" s="243"/>
      <c r="S320" s="243"/>
      <c r="T320" s="243"/>
      <c r="U320" s="244"/>
      <c r="V320" s="13"/>
      <c r="W320" s="13"/>
      <c r="X320" s="13"/>
      <c r="Y320" s="13"/>
      <c r="Z320" s="13"/>
      <c r="AA320" s="13"/>
      <c r="AB320" s="13"/>
      <c r="AC320" s="13"/>
      <c r="AD320" s="13"/>
      <c r="AE320" s="13"/>
      <c r="AT320" s="245" t="s">
        <v>137</v>
      </c>
      <c r="AU320" s="245" t="s">
        <v>79</v>
      </c>
      <c r="AV320" s="13" t="s">
        <v>79</v>
      </c>
      <c r="AW320" s="13" t="s">
        <v>4</v>
      </c>
      <c r="AX320" s="13" t="s">
        <v>77</v>
      </c>
      <c r="AY320" s="245" t="s">
        <v>125</v>
      </c>
    </row>
    <row r="321" s="2" customFormat="1" ht="21.75" customHeight="1">
      <c r="A321" s="39"/>
      <c r="B321" s="40"/>
      <c r="C321" s="218" t="s">
        <v>679</v>
      </c>
      <c r="D321" s="218" t="s">
        <v>128</v>
      </c>
      <c r="E321" s="219" t="s">
        <v>680</v>
      </c>
      <c r="F321" s="220" t="s">
        <v>681</v>
      </c>
      <c r="G321" s="221" t="s">
        <v>213</v>
      </c>
      <c r="H321" s="222">
        <v>1</v>
      </c>
      <c r="I321" s="223"/>
      <c r="J321" s="224">
        <f>ROUND(I321*H321,2)</f>
        <v>0</v>
      </c>
      <c r="K321" s="220" t="s">
        <v>132</v>
      </c>
      <c r="L321" s="45"/>
      <c r="M321" s="225" t="s">
        <v>19</v>
      </c>
      <c r="N321" s="226" t="s">
        <v>40</v>
      </c>
      <c r="O321" s="85"/>
      <c r="P321" s="227">
        <f>O321*H321</f>
        <v>0</v>
      </c>
      <c r="Q321" s="227">
        <v>0.00020000000000000001</v>
      </c>
      <c r="R321" s="227">
        <f>Q321*H321</f>
        <v>0.00020000000000000001</v>
      </c>
      <c r="S321" s="227">
        <v>0</v>
      </c>
      <c r="T321" s="227">
        <f>S321*H321</f>
        <v>0</v>
      </c>
      <c r="U321" s="228" t="s">
        <v>19</v>
      </c>
      <c r="V321" s="39"/>
      <c r="W321" s="39"/>
      <c r="X321" s="39"/>
      <c r="Y321" s="39"/>
      <c r="Z321" s="39"/>
      <c r="AA321" s="39"/>
      <c r="AB321" s="39"/>
      <c r="AC321" s="39"/>
      <c r="AD321" s="39"/>
      <c r="AE321" s="39"/>
      <c r="AR321" s="229" t="s">
        <v>210</v>
      </c>
      <c r="AT321" s="229" t="s">
        <v>128</v>
      </c>
      <c r="AU321" s="229" t="s">
        <v>79</v>
      </c>
      <c r="AY321" s="18" t="s">
        <v>125</v>
      </c>
      <c r="BE321" s="230">
        <f>IF(N321="základní",J321,0)</f>
        <v>0</v>
      </c>
      <c r="BF321" s="230">
        <f>IF(N321="snížená",J321,0)</f>
        <v>0</v>
      </c>
      <c r="BG321" s="230">
        <f>IF(N321="zákl. přenesená",J321,0)</f>
        <v>0</v>
      </c>
      <c r="BH321" s="230">
        <f>IF(N321="sníž. přenesená",J321,0)</f>
        <v>0</v>
      </c>
      <c r="BI321" s="230">
        <f>IF(N321="nulová",J321,0)</f>
        <v>0</v>
      </c>
      <c r="BJ321" s="18" t="s">
        <v>77</v>
      </c>
      <c r="BK321" s="230">
        <f>ROUND(I321*H321,2)</f>
        <v>0</v>
      </c>
      <c r="BL321" s="18" t="s">
        <v>210</v>
      </c>
      <c r="BM321" s="229" t="s">
        <v>682</v>
      </c>
    </row>
    <row r="322" s="2" customFormat="1">
      <c r="A322" s="39"/>
      <c r="B322" s="40"/>
      <c r="C322" s="41"/>
      <c r="D322" s="231" t="s">
        <v>135</v>
      </c>
      <c r="E322" s="41"/>
      <c r="F322" s="232" t="s">
        <v>683</v>
      </c>
      <c r="G322" s="41"/>
      <c r="H322" s="41"/>
      <c r="I322" s="137"/>
      <c r="J322" s="41"/>
      <c r="K322" s="41"/>
      <c r="L322" s="45"/>
      <c r="M322" s="233"/>
      <c r="N322" s="234"/>
      <c r="O322" s="85"/>
      <c r="P322" s="85"/>
      <c r="Q322" s="85"/>
      <c r="R322" s="85"/>
      <c r="S322" s="85"/>
      <c r="T322" s="85"/>
      <c r="U322" s="86"/>
      <c r="V322" s="39"/>
      <c r="W322" s="39"/>
      <c r="X322" s="39"/>
      <c r="Y322" s="39"/>
      <c r="Z322" s="39"/>
      <c r="AA322" s="39"/>
      <c r="AB322" s="39"/>
      <c r="AC322" s="39"/>
      <c r="AD322" s="39"/>
      <c r="AE322" s="39"/>
      <c r="AT322" s="18" t="s">
        <v>135</v>
      </c>
      <c r="AU322" s="18" t="s">
        <v>79</v>
      </c>
    </row>
    <row r="323" s="2" customFormat="1" ht="21.75" customHeight="1">
      <c r="A323" s="39"/>
      <c r="B323" s="40"/>
      <c r="C323" s="218" t="s">
        <v>684</v>
      </c>
      <c r="D323" s="218" t="s">
        <v>128</v>
      </c>
      <c r="E323" s="219" t="s">
        <v>685</v>
      </c>
      <c r="F323" s="220" t="s">
        <v>686</v>
      </c>
      <c r="G323" s="221" t="s">
        <v>237</v>
      </c>
      <c r="H323" s="222">
        <v>32.700000000000003</v>
      </c>
      <c r="I323" s="223"/>
      <c r="J323" s="224">
        <f>ROUND(I323*H323,2)</f>
        <v>0</v>
      </c>
      <c r="K323" s="220" t="s">
        <v>132</v>
      </c>
      <c r="L323" s="45"/>
      <c r="M323" s="225" t="s">
        <v>19</v>
      </c>
      <c r="N323" s="226" t="s">
        <v>40</v>
      </c>
      <c r="O323" s="85"/>
      <c r="P323" s="227">
        <f>O323*H323</f>
        <v>0</v>
      </c>
      <c r="Q323" s="227">
        <v>3.0000000000000001E-05</v>
      </c>
      <c r="R323" s="227">
        <f>Q323*H323</f>
        <v>0.0009810000000000001</v>
      </c>
      <c r="S323" s="227">
        <v>0</v>
      </c>
      <c r="T323" s="227">
        <f>S323*H323</f>
        <v>0</v>
      </c>
      <c r="U323" s="228" t="s">
        <v>19</v>
      </c>
      <c r="V323" s="39"/>
      <c r="W323" s="39"/>
      <c r="X323" s="39"/>
      <c r="Y323" s="39"/>
      <c r="Z323" s="39"/>
      <c r="AA323" s="39"/>
      <c r="AB323" s="39"/>
      <c r="AC323" s="39"/>
      <c r="AD323" s="39"/>
      <c r="AE323" s="39"/>
      <c r="AR323" s="229" t="s">
        <v>210</v>
      </c>
      <c r="AT323" s="229" t="s">
        <v>128</v>
      </c>
      <c r="AU323" s="229" t="s">
        <v>79</v>
      </c>
      <c r="AY323" s="18" t="s">
        <v>125</v>
      </c>
      <c r="BE323" s="230">
        <f>IF(N323="základní",J323,0)</f>
        <v>0</v>
      </c>
      <c r="BF323" s="230">
        <f>IF(N323="snížená",J323,0)</f>
        <v>0</v>
      </c>
      <c r="BG323" s="230">
        <f>IF(N323="zákl. přenesená",J323,0)</f>
        <v>0</v>
      </c>
      <c r="BH323" s="230">
        <f>IF(N323="sníž. přenesená",J323,0)</f>
        <v>0</v>
      </c>
      <c r="BI323" s="230">
        <f>IF(N323="nulová",J323,0)</f>
        <v>0</v>
      </c>
      <c r="BJ323" s="18" t="s">
        <v>77</v>
      </c>
      <c r="BK323" s="230">
        <f>ROUND(I323*H323,2)</f>
        <v>0</v>
      </c>
      <c r="BL323" s="18" t="s">
        <v>210</v>
      </c>
      <c r="BM323" s="229" t="s">
        <v>687</v>
      </c>
    </row>
    <row r="324" s="2" customFormat="1">
      <c r="A324" s="39"/>
      <c r="B324" s="40"/>
      <c r="C324" s="41"/>
      <c r="D324" s="231" t="s">
        <v>135</v>
      </c>
      <c r="E324" s="41"/>
      <c r="F324" s="232" t="s">
        <v>683</v>
      </c>
      <c r="G324" s="41"/>
      <c r="H324" s="41"/>
      <c r="I324" s="137"/>
      <c r="J324" s="41"/>
      <c r="K324" s="41"/>
      <c r="L324" s="45"/>
      <c r="M324" s="233"/>
      <c r="N324" s="234"/>
      <c r="O324" s="85"/>
      <c r="P324" s="85"/>
      <c r="Q324" s="85"/>
      <c r="R324" s="85"/>
      <c r="S324" s="85"/>
      <c r="T324" s="85"/>
      <c r="U324" s="86"/>
      <c r="V324" s="39"/>
      <c r="W324" s="39"/>
      <c r="X324" s="39"/>
      <c r="Y324" s="39"/>
      <c r="Z324" s="39"/>
      <c r="AA324" s="39"/>
      <c r="AB324" s="39"/>
      <c r="AC324" s="39"/>
      <c r="AD324" s="39"/>
      <c r="AE324" s="39"/>
      <c r="AT324" s="18" t="s">
        <v>135</v>
      </c>
      <c r="AU324" s="18" t="s">
        <v>79</v>
      </c>
    </row>
    <row r="325" s="13" customFormat="1">
      <c r="A325" s="13"/>
      <c r="B325" s="235"/>
      <c r="C325" s="236"/>
      <c r="D325" s="231" t="s">
        <v>137</v>
      </c>
      <c r="E325" s="237" t="s">
        <v>19</v>
      </c>
      <c r="F325" s="238" t="s">
        <v>688</v>
      </c>
      <c r="G325" s="236"/>
      <c r="H325" s="239">
        <v>32.700000000000003</v>
      </c>
      <c r="I325" s="240"/>
      <c r="J325" s="236"/>
      <c r="K325" s="236"/>
      <c r="L325" s="241"/>
      <c r="M325" s="242"/>
      <c r="N325" s="243"/>
      <c r="O325" s="243"/>
      <c r="P325" s="243"/>
      <c r="Q325" s="243"/>
      <c r="R325" s="243"/>
      <c r="S325" s="243"/>
      <c r="T325" s="243"/>
      <c r="U325" s="244"/>
      <c r="V325" s="13"/>
      <c r="W325" s="13"/>
      <c r="X325" s="13"/>
      <c r="Y325" s="13"/>
      <c r="Z325" s="13"/>
      <c r="AA325" s="13"/>
      <c r="AB325" s="13"/>
      <c r="AC325" s="13"/>
      <c r="AD325" s="13"/>
      <c r="AE325" s="13"/>
      <c r="AT325" s="245" t="s">
        <v>137</v>
      </c>
      <c r="AU325" s="245" t="s">
        <v>79</v>
      </c>
      <c r="AV325" s="13" t="s">
        <v>79</v>
      </c>
      <c r="AW325" s="13" t="s">
        <v>31</v>
      </c>
      <c r="AX325" s="13" t="s">
        <v>77</v>
      </c>
      <c r="AY325" s="245" t="s">
        <v>125</v>
      </c>
    </row>
    <row r="326" s="2" customFormat="1" ht="21.75" customHeight="1">
      <c r="A326" s="39"/>
      <c r="B326" s="40"/>
      <c r="C326" s="218" t="s">
        <v>689</v>
      </c>
      <c r="D326" s="218" t="s">
        <v>128</v>
      </c>
      <c r="E326" s="219" t="s">
        <v>690</v>
      </c>
      <c r="F326" s="220" t="s">
        <v>691</v>
      </c>
      <c r="G326" s="221" t="s">
        <v>141</v>
      </c>
      <c r="H326" s="222">
        <v>35.655999999999999</v>
      </c>
      <c r="I326" s="223"/>
      <c r="J326" s="224">
        <f>ROUND(I326*H326,2)</f>
        <v>0</v>
      </c>
      <c r="K326" s="220" t="s">
        <v>132</v>
      </c>
      <c r="L326" s="45"/>
      <c r="M326" s="225" t="s">
        <v>19</v>
      </c>
      <c r="N326" s="226" t="s">
        <v>40</v>
      </c>
      <c r="O326" s="85"/>
      <c r="P326" s="227">
        <f>O326*H326</f>
        <v>0</v>
      </c>
      <c r="Q326" s="227">
        <v>5.0000000000000002E-05</v>
      </c>
      <c r="R326" s="227">
        <f>Q326*H326</f>
        <v>0.0017828</v>
      </c>
      <c r="S326" s="227">
        <v>0</v>
      </c>
      <c r="T326" s="227">
        <f>S326*H326</f>
        <v>0</v>
      </c>
      <c r="U326" s="228" t="s">
        <v>19</v>
      </c>
      <c r="V326" s="39"/>
      <c r="W326" s="39"/>
      <c r="X326" s="39"/>
      <c r="Y326" s="39"/>
      <c r="Z326" s="39"/>
      <c r="AA326" s="39"/>
      <c r="AB326" s="39"/>
      <c r="AC326" s="39"/>
      <c r="AD326" s="39"/>
      <c r="AE326" s="39"/>
      <c r="AR326" s="229" t="s">
        <v>210</v>
      </c>
      <c r="AT326" s="229" t="s">
        <v>128</v>
      </c>
      <c r="AU326" s="229" t="s">
        <v>79</v>
      </c>
      <c r="AY326" s="18" t="s">
        <v>125</v>
      </c>
      <c r="BE326" s="230">
        <f>IF(N326="základní",J326,0)</f>
        <v>0</v>
      </c>
      <c r="BF326" s="230">
        <f>IF(N326="snížená",J326,0)</f>
        <v>0</v>
      </c>
      <c r="BG326" s="230">
        <f>IF(N326="zákl. přenesená",J326,0)</f>
        <v>0</v>
      </c>
      <c r="BH326" s="230">
        <f>IF(N326="sníž. přenesená",J326,0)</f>
        <v>0</v>
      </c>
      <c r="BI326" s="230">
        <f>IF(N326="nulová",J326,0)</f>
        <v>0</v>
      </c>
      <c r="BJ326" s="18" t="s">
        <v>77</v>
      </c>
      <c r="BK326" s="230">
        <f>ROUND(I326*H326,2)</f>
        <v>0</v>
      </c>
      <c r="BL326" s="18" t="s">
        <v>210</v>
      </c>
      <c r="BM326" s="229" t="s">
        <v>692</v>
      </c>
    </row>
    <row r="327" s="13" customFormat="1">
      <c r="A327" s="13"/>
      <c r="B327" s="235"/>
      <c r="C327" s="236"/>
      <c r="D327" s="231" t="s">
        <v>137</v>
      </c>
      <c r="E327" s="237" t="s">
        <v>19</v>
      </c>
      <c r="F327" s="238" t="s">
        <v>630</v>
      </c>
      <c r="G327" s="236"/>
      <c r="H327" s="239">
        <v>35.655999999999999</v>
      </c>
      <c r="I327" s="240"/>
      <c r="J327" s="236"/>
      <c r="K327" s="236"/>
      <c r="L327" s="241"/>
      <c r="M327" s="242"/>
      <c r="N327" s="243"/>
      <c r="O327" s="243"/>
      <c r="P327" s="243"/>
      <c r="Q327" s="243"/>
      <c r="R327" s="243"/>
      <c r="S327" s="243"/>
      <c r="T327" s="243"/>
      <c r="U327" s="244"/>
      <c r="V327" s="13"/>
      <c r="W327" s="13"/>
      <c r="X327" s="13"/>
      <c r="Y327" s="13"/>
      <c r="Z327" s="13"/>
      <c r="AA327" s="13"/>
      <c r="AB327" s="13"/>
      <c r="AC327" s="13"/>
      <c r="AD327" s="13"/>
      <c r="AE327" s="13"/>
      <c r="AT327" s="245" t="s">
        <v>137</v>
      </c>
      <c r="AU327" s="245" t="s">
        <v>79</v>
      </c>
      <c r="AV327" s="13" t="s">
        <v>79</v>
      </c>
      <c r="AW327" s="13" t="s">
        <v>31</v>
      </c>
      <c r="AX327" s="13" t="s">
        <v>77</v>
      </c>
      <c r="AY327" s="245" t="s">
        <v>125</v>
      </c>
    </row>
    <row r="328" s="2" customFormat="1" ht="33" customHeight="1">
      <c r="A328" s="39"/>
      <c r="B328" s="40"/>
      <c r="C328" s="218" t="s">
        <v>693</v>
      </c>
      <c r="D328" s="218" t="s">
        <v>128</v>
      </c>
      <c r="E328" s="219" t="s">
        <v>694</v>
      </c>
      <c r="F328" s="220" t="s">
        <v>695</v>
      </c>
      <c r="G328" s="221" t="s">
        <v>131</v>
      </c>
      <c r="H328" s="222">
        <v>0.80800000000000005</v>
      </c>
      <c r="I328" s="223"/>
      <c r="J328" s="224">
        <f>ROUND(I328*H328,2)</f>
        <v>0</v>
      </c>
      <c r="K328" s="220" t="s">
        <v>132</v>
      </c>
      <c r="L328" s="45"/>
      <c r="M328" s="225" t="s">
        <v>19</v>
      </c>
      <c r="N328" s="226" t="s">
        <v>40</v>
      </c>
      <c r="O328" s="85"/>
      <c r="P328" s="227">
        <f>O328*H328</f>
        <v>0</v>
      </c>
      <c r="Q328" s="227">
        <v>0</v>
      </c>
      <c r="R328" s="227">
        <f>Q328*H328</f>
        <v>0</v>
      </c>
      <c r="S328" s="227">
        <v>0</v>
      </c>
      <c r="T328" s="227">
        <f>S328*H328</f>
        <v>0</v>
      </c>
      <c r="U328" s="228" t="s">
        <v>19</v>
      </c>
      <c r="V328" s="39"/>
      <c r="W328" s="39"/>
      <c r="X328" s="39"/>
      <c r="Y328" s="39"/>
      <c r="Z328" s="39"/>
      <c r="AA328" s="39"/>
      <c r="AB328" s="39"/>
      <c r="AC328" s="39"/>
      <c r="AD328" s="39"/>
      <c r="AE328" s="39"/>
      <c r="AR328" s="229" t="s">
        <v>210</v>
      </c>
      <c r="AT328" s="229" t="s">
        <v>128</v>
      </c>
      <c r="AU328" s="229" t="s">
        <v>79</v>
      </c>
      <c r="AY328" s="18" t="s">
        <v>125</v>
      </c>
      <c r="BE328" s="230">
        <f>IF(N328="základní",J328,0)</f>
        <v>0</v>
      </c>
      <c r="BF328" s="230">
        <f>IF(N328="snížená",J328,0)</f>
        <v>0</v>
      </c>
      <c r="BG328" s="230">
        <f>IF(N328="zákl. přenesená",J328,0)</f>
        <v>0</v>
      </c>
      <c r="BH328" s="230">
        <f>IF(N328="sníž. přenesená",J328,0)</f>
        <v>0</v>
      </c>
      <c r="BI328" s="230">
        <f>IF(N328="nulová",J328,0)</f>
        <v>0</v>
      </c>
      <c r="BJ328" s="18" t="s">
        <v>77</v>
      </c>
      <c r="BK328" s="230">
        <f>ROUND(I328*H328,2)</f>
        <v>0</v>
      </c>
      <c r="BL328" s="18" t="s">
        <v>210</v>
      </c>
      <c r="BM328" s="229" t="s">
        <v>696</v>
      </c>
    </row>
    <row r="329" s="2" customFormat="1">
      <c r="A329" s="39"/>
      <c r="B329" s="40"/>
      <c r="C329" s="41"/>
      <c r="D329" s="231" t="s">
        <v>135</v>
      </c>
      <c r="E329" s="41"/>
      <c r="F329" s="232" t="s">
        <v>426</v>
      </c>
      <c r="G329" s="41"/>
      <c r="H329" s="41"/>
      <c r="I329" s="137"/>
      <c r="J329" s="41"/>
      <c r="K329" s="41"/>
      <c r="L329" s="45"/>
      <c r="M329" s="233"/>
      <c r="N329" s="234"/>
      <c r="O329" s="85"/>
      <c r="P329" s="85"/>
      <c r="Q329" s="85"/>
      <c r="R329" s="85"/>
      <c r="S329" s="85"/>
      <c r="T329" s="85"/>
      <c r="U329" s="86"/>
      <c r="V329" s="39"/>
      <c r="W329" s="39"/>
      <c r="X329" s="39"/>
      <c r="Y329" s="39"/>
      <c r="Z329" s="39"/>
      <c r="AA329" s="39"/>
      <c r="AB329" s="39"/>
      <c r="AC329" s="39"/>
      <c r="AD329" s="39"/>
      <c r="AE329" s="39"/>
      <c r="AT329" s="18" t="s">
        <v>135</v>
      </c>
      <c r="AU329" s="18" t="s">
        <v>79</v>
      </c>
    </row>
    <row r="330" s="12" customFormat="1" ht="22.8" customHeight="1">
      <c r="A330" s="12"/>
      <c r="B330" s="202"/>
      <c r="C330" s="203"/>
      <c r="D330" s="204" t="s">
        <v>68</v>
      </c>
      <c r="E330" s="216" t="s">
        <v>697</v>
      </c>
      <c r="F330" s="216" t="s">
        <v>698</v>
      </c>
      <c r="G330" s="203"/>
      <c r="H330" s="203"/>
      <c r="I330" s="206"/>
      <c r="J330" s="217">
        <f>BK330</f>
        <v>0</v>
      </c>
      <c r="K330" s="203"/>
      <c r="L330" s="208"/>
      <c r="M330" s="209"/>
      <c r="N330" s="210"/>
      <c r="O330" s="210"/>
      <c r="P330" s="211">
        <f>SUM(P331:P334)</f>
        <v>0</v>
      </c>
      <c r="Q330" s="210"/>
      <c r="R330" s="211">
        <f>SUM(R331:R334)</f>
        <v>0.00041800000000000002</v>
      </c>
      <c r="S330" s="210"/>
      <c r="T330" s="211">
        <f>SUM(T331:T334)</f>
        <v>0</v>
      </c>
      <c r="U330" s="212"/>
      <c r="V330" s="12"/>
      <c r="W330" s="12"/>
      <c r="X330" s="12"/>
      <c r="Y330" s="12"/>
      <c r="Z330" s="12"/>
      <c r="AA330" s="12"/>
      <c r="AB330" s="12"/>
      <c r="AC330" s="12"/>
      <c r="AD330" s="12"/>
      <c r="AE330" s="12"/>
      <c r="AR330" s="213" t="s">
        <v>79</v>
      </c>
      <c r="AT330" s="214" t="s">
        <v>68</v>
      </c>
      <c r="AU330" s="214" t="s">
        <v>77</v>
      </c>
      <c r="AY330" s="213" t="s">
        <v>125</v>
      </c>
      <c r="BK330" s="215">
        <f>SUM(BK331:BK334)</f>
        <v>0</v>
      </c>
    </row>
    <row r="331" s="2" customFormat="1" ht="21.75" customHeight="1">
      <c r="A331" s="39"/>
      <c r="B331" s="40"/>
      <c r="C331" s="218" t="s">
        <v>699</v>
      </c>
      <c r="D331" s="218" t="s">
        <v>128</v>
      </c>
      <c r="E331" s="219" t="s">
        <v>700</v>
      </c>
      <c r="F331" s="220" t="s">
        <v>701</v>
      </c>
      <c r="G331" s="221" t="s">
        <v>141</v>
      </c>
      <c r="H331" s="222">
        <v>1.1000000000000001</v>
      </c>
      <c r="I331" s="223"/>
      <c r="J331" s="224">
        <f>ROUND(I331*H331,2)</f>
        <v>0</v>
      </c>
      <c r="K331" s="220" t="s">
        <v>132</v>
      </c>
      <c r="L331" s="45"/>
      <c r="M331" s="225" t="s">
        <v>19</v>
      </c>
      <c r="N331" s="226" t="s">
        <v>40</v>
      </c>
      <c r="O331" s="85"/>
      <c r="P331" s="227">
        <f>O331*H331</f>
        <v>0</v>
      </c>
      <c r="Q331" s="227">
        <v>0.00013999999999999999</v>
      </c>
      <c r="R331" s="227">
        <f>Q331*H331</f>
        <v>0.000154</v>
      </c>
      <c r="S331" s="227">
        <v>0</v>
      </c>
      <c r="T331" s="227">
        <f>S331*H331</f>
        <v>0</v>
      </c>
      <c r="U331" s="228" t="s">
        <v>19</v>
      </c>
      <c r="V331" s="39"/>
      <c r="W331" s="39"/>
      <c r="X331" s="39"/>
      <c r="Y331" s="39"/>
      <c r="Z331" s="39"/>
      <c r="AA331" s="39"/>
      <c r="AB331" s="39"/>
      <c r="AC331" s="39"/>
      <c r="AD331" s="39"/>
      <c r="AE331" s="39"/>
      <c r="AR331" s="229" t="s">
        <v>210</v>
      </c>
      <c r="AT331" s="229" t="s">
        <v>128</v>
      </c>
      <c r="AU331" s="229" t="s">
        <v>79</v>
      </c>
      <c r="AY331" s="18" t="s">
        <v>125</v>
      </c>
      <c r="BE331" s="230">
        <f>IF(N331="základní",J331,0)</f>
        <v>0</v>
      </c>
      <c r="BF331" s="230">
        <f>IF(N331="snížená",J331,0)</f>
        <v>0</v>
      </c>
      <c r="BG331" s="230">
        <f>IF(N331="zákl. přenesená",J331,0)</f>
        <v>0</v>
      </c>
      <c r="BH331" s="230">
        <f>IF(N331="sníž. přenesená",J331,0)</f>
        <v>0</v>
      </c>
      <c r="BI331" s="230">
        <f>IF(N331="nulová",J331,0)</f>
        <v>0</v>
      </c>
      <c r="BJ331" s="18" t="s">
        <v>77</v>
      </c>
      <c r="BK331" s="230">
        <f>ROUND(I331*H331,2)</f>
        <v>0</v>
      </c>
      <c r="BL331" s="18" t="s">
        <v>210</v>
      </c>
      <c r="BM331" s="229" t="s">
        <v>702</v>
      </c>
    </row>
    <row r="332" s="13" customFormat="1">
      <c r="A332" s="13"/>
      <c r="B332" s="235"/>
      <c r="C332" s="236"/>
      <c r="D332" s="231" t="s">
        <v>137</v>
      </c>
      <c r="E332" s="237" t="s">
        <v>19</v>
      </c>
      <c r="F332" s="238" t="s">
        <v>703</v>
      </c>
      <c r="G332" s="236"/>
      <c r="H332" s="239">
        <v>1.1000000000000001</v>
      </c>
      <c r="I332" s="240"/>
      <c r="J332" s="236"/>
      <c r="K332" s="236"/>
      <c r="L332" s="241"/>
      <c r="M332" s="242"/>
      <c r="N332" s="243"/>
      <c r="O332" s="243"/>
      <c r="P332" s="243"/>
      <c r="Q332" s="243"/>
      <c r="R332" s="243"/>
      <c r="S332" s="243"/>
      <c r="T332" s="243"/>
      <c r="U332" s="244"/>
      <c r="V332" s="13"/>
      <c r="W332" s="13"/>
      <c r="X332" s="13"/>
      <c r="Y332" s="13"/>
      <c r="Z332" s="13"/>
      <c r="AA332" s="13"/>
      <c r="AB332" s="13"/>
      <c r="AC332" s="13"/>
      <c r="AD332" s="13"/>
      <c r="AE332" s="13"/>
      <c r="AT332" s="245" t="s">
        <v>137</v>
      </c>
      <c r="AU332" s="245" t="s">
        <v>79</v>
      </c>
      <c r="AV332" s="13" t="s">
        <v>79</v>
      </c>
      <c r="AW332" s="13" t="s">
        <v>31</v>
      </c>
      <c r="AX332" s="13" t="s">
        <v>77</v>
      </c>
      <c r="AY332" s="245" t="s">
        <v>125</v>
      </c>
    </row>
    <row r="333" s="2" customFormat="1" ht="21.75" customHeight="1">
      <c r="A333" s="39"/>
      <c r="B333" s="40"/>
      <c r="C333" s="218" t="s">
        <v>704</v>
      </c>
      <c r="D333" s="218" t="s">
        <v>128</v>
      </c>
      <c r="E333" s="219" t="s">
        <v>705</v>
      </c>
      <c r="F333" s="220" t="s">
        <v>706</v>
      </c>
      <c r="G333" s="221" t="s">
        <v>141</v>
      </c>
      <c r="H333" s="222">
        <v>1.1000000000000001</v>
      </c>
      <c r="I333" s="223"/>
      <c r="J333" s="224">
        <f>ROUND(I333*H333,2)</f>
        <v>0</v>
      </c>
      <c r="K333" s="220" t="s">
        <v>132</v>
      </c>
      <c r="L333" s="45"/>
      <c r="M333" s="225" t="s">
        <v>19</v>
      </c>
      <c r="N333" s="226" t="s">
        <v>40</v>
      </c>
      <c r="O333" s="85"/>
      <c r="P333" s="227">
        <f>O333*H333</f>
        <v>0</v>
      </c>
      <c r="Q333" s="227">
        <v>0.00012</v>
      </c>
      <c r="R333" s="227">
        <f>Q333*H333</f>
        <v>0.00013200000000000001</v>
      </c>
      <c r="S333" s="227">
        <v>0</v>
      </c>
      <c r="T333" s="227">
        <f>S333*H333</f>
        <v>0</v>
      </c>
      <c r="U333" s="228" t="s">
        <v>19</v>
      </c>
      <c r="V333" s="39"/>
      <c r="W333" s="39"/>
      <c r="X333" s="39"/>
      <c r="Y333" s="39"/>
      <c r="Z333" s="39"/>
      <c r="AA333" s="39"/>
      <c r="AB333" s="39"/>
      <c r="AC333" s="39"/>
      <c r="AD333" s="39"/>
      <c r="AE333" s="39"/>
      <c r="AR333" s="229" t="s">
        <v>210</v>
      </c>
      <c r="AT333" s="229" t="s">
        <v>128</v>
      </c>
      <c r="AU333" s="229" t="s">
        <v>79</v>
      </c>
      <c r="AY333" s="18" t="s">
        <v>125</v>
      </c>
      <c r="BE333" s="230">
        <f>IF(N333="základní",J333,0)</f>
        <v>0</v>
      </c>
      <c r="BF333" s="230">
        <f>IF(N333="snížená",J333,0)</f>
        <v>0</v>
      </c>
      <c r="BG333" s="230">
        <f>IF(N333="zákl. přenesená",J333,0)</f>
        <v>0</v>
      </c>
      <c r="BH333" s="230">
        <f>IF(N333="sníž. přenesená",J333,0)</f>
        <v>0</v>
      </c>
      <c r="BI333" s="230">
        <f>IF(N333="nulová",J333,0)</f>
        <v>0</v>
      </c>
      <c r="BJ333" s="18" t="s">
        <v>77</v>
      </c>
      <c r="BK333" s="230">
        <f>ROUND(I333*H333,2)</f>
        <v>0</v>
      </c>
      <c r="BL333" s="18" t="s">
        <v>210</v>
      </c>
      <c r="BM333" s="229" t="s">
        <v>707</v>
      </c>
    </row>
    <row r="334" s="2" customFormat="1" ht="21.75" customHeight="1">
      <c r="A334" s="39"/>
      <c r="B334" s="40"/>
      <c r="C334" s="218" t="s">
        <v>708</v>
      </c>
      <c r="D334" s="218" t="s">
        <v>128</v>
      </c>
      <c r="E334" s="219" t="s">
        <v>709</v>
      </c>
      <c r="F334" s="220" t="s">
        <v>710</v>
      </c>
      <c r="G334" s="221" t="s">
        <v>141</v>
      </c>
      <c r="H334" s="222">
        <v>1.1000000000000001</v>
      </c>
      <c r="I334" s="223"/>
      <c r="J334" s="224">
        <f>ROUND(I334*H334,2)</f>
        <v>0</v>
      </c>
      <c r="K334" s="220" t="s">
        <v>132</v>
      </c>
      <c r="L334" s="45"/>
      <c r="M334" s="225" t="s">
        <v>19</v>
      </c>
      <c r="N334" s="226" t="s">
        <v>40</v>
      </c>
      <c r="O334" s="85"/>
      <c r="P334" s="227">
        <f>O334*H334</f>
        <v>0</v>
      </c>
      <c r="Q334" s="227">
        <v>0.00012</v>
      </c>
      <c r="R334" s="227">
        <f>Q334*H334</f>
        <v>0.00013200000000000001</v>
      </c>
      <c r="S334" s="227">
        <v>0</v>
      </c>
      <c r="T334" s="227">
        <f>S334*H334</f>
        <v>0</v>
      </c>
      <c r="U334" s="228" t="s">
        <v>19</v>
      </c>
      <c r="V334" s="39"/>
      <c r="W334" s="39"/>
      <c r="X334" s="39"/>
      <c r="Y334" s="39"/>
      <c r="Z334" s="39"/>
      <c r="AA334" s="39"/>
      <c r="AB334" s="39"/>
      <c r="AC334" s="39"/>
      <c r="AD334" s="39"/>
      <c r="AE334" s="39"/>
      <c r="AR334" s="229" t="s">
        <v>210</v>
      </c>
      <c r="AT334" s="229" t="s">
        <v>128</v>
      </c>
      <c r="AU334" s="229" t="s">
        <v>79</v>
      </c>
      <c r="AY334" s="18" t="s">
        <v>125</v>
      </c>
      <c r="BE334" s="230">
        <f>IF(N334="základní",J334,0)</f>
        <v>0</v>
      </c>
      <c r="BF334" s="230">
        <f>IF(N334="snížená",J334,0)</f>
        <v>0</v>
      </c>
      <c r="BG334" s="230">
        <f>IF(N334="zákl. přenesená",J334,0)</f>
        <v>0</v>
      </c>
      <c r="BH334" s="230">
        <f>IF(N334="sníž. přenesená",J334,0)</f>
        <v>0</v>
      </c>
      <c r="BI334" s="230">
        <f>IF(N334="nulová",J334,0)</f>
        <v>0</v>
      </c>
      <c r="BJ334" s="18" t="s">
        <v>77</v>
      </c>
      <c r="BK334" s="230">
        <f>ROUND(I334*H334,2)</f>
        <v>0</v>
      </c>
      <c r="BL334" s="18" t="s">
        <v>210</v>
      </c>
      <c r="BM334" s="229" t="s">
        <v>711</v>
      </c>
    </row>
    <row r="335" s="12" customFormat="1" ht="22.8" customHeight="1">
      <c r="A335" s="12"/>
      <c r="B335" s="202"/>
      <c r="C335" s="203"/>
      <c r="D335" s="204" t="s">
        <v>68</v>
      </c>
      <c r="E335" s="216" t="s">
        <v>712</v>
      </c>
      <c r="F335" s="216" t="s">
        <v>713</v>
      </c>
      <c r="G335" s="203"/>
      <c r="H335" s="203"/>
      <c r="I335" s="206"/>
      <c r="J335" s="217">
        <f>BK335</f>
        <v>0</v>
      </c>
      <c r="K335" s="203"/>
      <c r="L335" s="208"/>
      <c r="M335" s="209"/>
      <c r="N335" s="210"/>
      <c r="O335" s="210"/>
      <c r="P335" s="211">
        <f>SUM(P336:P340)</f>
        <v>0</v>
      </c>
      <c r="Q335" s="210"/>
      <c r="R335" s="211">
        <f>SUM(R336:R340)</f>
        <v>0.020817600000000002</v>
      </c>
      <c r="S335" s="210"/>
      <c r="T335" s="211">
        <f>SUM(T336:T340)</f>
        <v>0.0061205999999999995</v>
      </c>
      <c r="U335" s="212"/>
      <c r="V335" s="12"/>
      <c r="W335" s="12"/>
      <c r="X335" s="12"/>
      <c r="Y335" s="12"/>
      <c r="Z335" s="12"/>
      <c r="AA335" s="12"/>
      <c r="AB335" s="12"/>
      <c r="AC335" s="12"/>
      <c r="AD335" s="12"/>
      <c r="AE335" s="12"/>
      <c r="AR335" s="213" t="s">
        <v>79</v>
      </c>
      <c r="AT335" s="214" t="s">
        <v>68</v>
      </c>
      <c r="AU335" s="214" t="s">
        <v>77</v>
      </c>
      <c r="AY335" s="213" t="s">
        <v>125</v>
      </c>
      <c r="BK335" s="215">
        <f>SUM(BK336:BK340)</f>
        <v>0</v>
      </c>
    </row>
    <row r="336" s="2" customFormat="1" ht="21.75" customHeight="1">
      <c r="A336" s="39"/>
      <c r="B336" s="40"/>
      <c r="C336" s="218" t="s">
        <v>714</v>
      </c>
      <c r="D336" s="218" t="s">
        <v>128</v>
      </c>
      <c r="E336" s="219" t="s">
        <v>715</v>
      </c>
      <c r="F336" s="220" t="s">
        <v>716</v>
      </c>
      <c r="G336" s="221" t="s">
        <v>141</v>
      </c>
      <c r="H336" s="222">
        <v>40.804000000000002</v>
      </c>
      <c r="I336" s="223"/>
      <c r="J336" s="224">
        <f>ROUND(I336*H336,2)</f>
        <v>0</v>
      </c>
      <c r="K336" s="220" t="s">
        <v>132</v>
      </c>
      <c r="L336" s="45"/>
      <c r="M336" s="225" t="s">
        <v>19</v>
      </c>
      <c r="N336" s="226" t="s">
        <v>40</v>
      </c>
      <c r="O336" s="85"/>
      <c r="P336" s="227">
        <f>O336*H336</f>
        <v>0</v>
      </c>
      <c r="Q336" s="227">
        <v>0</v>
      </c>
      <c r="R336" s="227">
        <f>Q336*H336</f>
        <v>0</v>
      </c>
      <c r="S336" s="227">
        <v>0.00014999999999999999</v>
      </c>
      <c r="T336" s="227">
        <f>S336*H336</f>
        <v>0.0061205999999999995</v>
      </c>
      <c r="U336" s="228" t="s">
        <v>19</v>
      </c>
      <c r="V336" s="39"/>
      <c r="W336" s="39"/>
      <c r="X336" s="39"/>
      <c r="Y336" s="39"/>
      <c r="Z336" s="39"/>
      <c r="AA336" s="39"/>
      <c r="AB336" s="39"/>
      <c r="AC336" s="39"/>
      <c r="AD336" s="39"/>
      <c r="AE336" s="39"/>
      <c r="AR336" s="229" t="s">
        <v>210</v>
      </c>
      <c r="AT336" s="229" t="s">
        <v>128</v>
      </c>
      <c r="AU336" s="229" t="s">
        <v>79</v>
      </c>
      <c r="AY336" s="18" t="s">
        <v>125</v>
      </c>
      <c r="BE336" s="230">
        <f>IF(N336="základní",J336,0)</f>
        <v>0</v>
      </c>
      <c r="BF336" s="230">
        <f>IF(N336="snížená",J336,0)</f>
        <v>0</v>
      </c>
      <c r="BG336" s="230">
        <f>IF(N336="zákl. přenesená",J336,0)</f>
        <v>0</v>
      </c>
      <c r="BH336" s="230">
        <f>IF(N336="sníž. přenesená",J336,0)</f>
        <v>0</v>
      </c>
      <c r="BI336" s="230">
        <f>IF(N336="nulová",J336,0)</f>
        <v>0</v>
      </c>
      <c r="BJ336" s="18" t="s">
        <v>77</v>
      </c>
      <c r="BK336" s="230">
        <f>ROUND(I336*H336,2)</f>
        <v>0</v>
      </c>
      <c r="BL336" s="18" t="s">
        <v>210</v>
      </c>
      <c r="BM336" s="229" t="s">
        <v>717</v>
      </c>
    </row>
    <row r="337" s="13" customFormat="1">
      <c r="A337" s="13"/>
      <c r="B337" s="235"/>
      <c r="C337" s="236"/>
      <c r="D337" s="231" t="s">
        <v>137</v>
      </c>
      <c r="E337" s="237" t="s">
        <v>19</v>
      </c>
      <c r="F337" s="238" t="s">
        <v>718</v>
      </c>
      <c r="G337" s="236"/>
      <c r="H337" s="239">
        <v>40.804000000000002</v>
      </c>
      <c r="I337" s="240"/>
      <c r="J337" s="236"/>
      <c r="K337" s="236"/>
      <c r="L337" s="241"/>
      <c r="M337" s="242"/>
      <c r="N337" s="243"/>
      <c r="O337" s="243"/>
      <c r="P337" s="243"/>
      <c r="Q337" s="243"/>
      <c r="R337" s="243"/>
      <c r="S337" s="243"/>
      <c r="T337" s="243"/>
      <c r="U337" s="244"/>
      <c r="V337" s="13"/>
      <c r="W337" s="13"/>
      <c r="X337" s="13"/>
      <c r="Y337" s="13"/>
      <c r="Z337" s="13"/>
      <c r="AA337" s="13"/>
      <c r="AB337" s="13"/>
      <c r="AC337" s="13"/>
      <c r="AD337" s="13"/>
      <c r="AE337" s="13"/>
      <c r="AT337" s="245" t="s">
        <v>137</v>
      </c>
      <c r="AU337" s="245" t="s">
        <v>79</v>
      </c>
      <c r="AV337" s="13" t="s">
        <v>79</v>
      </c>
      <c r="AW337" s="13" t="s">
        <v>31</v>
      </c>
      <c r="AX337" s="13" t="s">
        <v>77</v>
      </c>
      <c r="AY337" s="245" t="s">
        <v>125</v>
      </c>
    </row>
    <row r="338" s="2" customFormat="1" ht="21.75" customHeight="1">
      <c r="A338" s="39"/>
      <c r="B338" s="40"/>
      <c r="C338" s="218" t="s">
        <v>719</v>
      </c>
      <c r="D338" s="218" t="s">
        <v>128</v>
      </c>
      <c r="E338" s="219" t="s">
        <v>720</v>
      </c>
      <c r="F338" s="220" t="s">
        <v>721</v>
      </c>
      <c r="G338" s="221" t="s">
        <v>141</v>
      </c>
      <c r="H338" s="222">
        <v>40.840000000000003</v>
      </c>
      <c r="I338" s="223"/>
      <c r="J338" s="224">
        <f>ROUND(I338*H338,2)</f>
        <v>0</v>
      </c>
      <c r="K338" s="220" t="s">
        <v>132</v>
      </c>
      <c r="L338" s="45"/>
      <c r="M338" s="225" t="s">
        <v>19</v>
      </c>
      <c r="N338" s="226" t="s">
        <v>40</v>
      </c>
      <c r="O338" s="85"/>
      <c r="P338" s="227">
        <f>O338*H338</f>
        <v>0</v>
      </c>
      <c r="Q338" s="227">
        <v>0.00021000000000000001</v>
      </c>
      <c r="R338" s="227">
        <f>Q338*H338</f>
        <v>0.0085764000000000014</v>
      </c>
      <c r="S338" s="227">
        <v>0</v>
      </c>
      <c r="T338" s="227">
        <f>S338*H338</f>
        <v>0</v>
      </c>
      <c r="U338" s="228" t="s">
        <v>19</v>
      </c>
      <c r="V338" s="39"/>
      <c r="W338" s="39"/>
      <c r="X338" s="39"/>
      <c r="Y338" s="39"/>
      <c r="Z338" s="39"/>
      <c r="AA338" s="39"/>
      <c r="AB338" s="39"/>
      <c r="AC338" s="39"/>
      <c r="AD338" s="39"/>
      <c r="AE338" s="39"/>
      <c r="AR338" s="229" t="s">
        <v>210</v>
      </c>
      <c r="AT338" s="229" t="s">
        <v>128</v>
      </c>
      <c r="AU338" s="229" t="s">
        <v>79</v>
      </c>
      <c r="AY338" s="18" t="s">
        <v>125</v>
      </c>
      <c r="BE338" s="230">
        <f>IF(N338="základní",J338,0)</f>
        <v>0</v>
      </c>
      <c r="BF338" s="230">
        <f>IF(N338="snížená",J338,0)</f>
        <v>0</v>
      </c>
      <c r="BG338" s="230">
        <f>IF(N338="zákl. přenesená",J338,0)</f>
        <v>0</v>
      </c>
      <c r="BH338" s="230">
        <f>IF(N338="sníž. přenesená",J338,0)</f>
        <v>0</v>
      </c>
      <c r="BI338" s="230">
        <f>IF(N338="nulová",J338,0)</f>
        <v>0</v>
      </c>
      <c r="BJ338" s="18" t="s">
        <v>77</v>
      </c>
      <c r="BK338" s="230">
        <f>ROUND(I338*H338,2)</f>
        <v>0</v>
      </c>
      <c r="BL338" s="18" t="s">
        <v>210</v>
      </c>
      <c r="BM338" s="229" t="s">
        <v>722</v>
      </c>
    </row>
    <row r="339" s="2" customFormat="1" ht="21.75" customHeight="1">
      <c r="A339" s="39"/>
      <c r="B339" s="40"/>
      <c r="C339" s="218" t="s">
        <v>723</v>
      </c>
      <c r="D339" s="218" t="s">
        <v>128</v>
      </c>
      <c r="E339" s="219" t="s">
        <v>724</v>
      </c>
      <c r="F339" s="220" t="s">
        <v>725</v>
      </c>
      <c r="G339" s="221" t="s">
        <v>141</v>
      </c>
      <c r="H339" s="222">
        <v>40.804000000000002</v>
      </c>
      <c r="I339" s="223"/>
      <c r="J339" s="224">
        <f>ROUND(I339*H339,2)</f>
        <v>0</v>
      </c>
      <c r="K339" s="220" t="s">
        <v>132</v>
      </c>
      <c r="L339" s="45"/>
      <c r="M339" s="225" t="s">
        <v>19</v>
      </c>
      <c r="N339" s="226" t="s">
        <v>40</v>
      </c>
      <c r="O339" s="85"/>
      <c r="P339" s="227">
        <f>O339*H339</f>
        <v>0</v>
      </c>
      <c r="Q339" s="227">
        <v>0.00027999999999999998</v>
      </c>
      <c r="R339" s="227">
        <f>Q339*H339</f>
        <v>0.01142512</v>
      </c>
      <c r="S339" s="227">
        <v>0</v>
      </c>
      <c r="T339" s="227">
        <f>S339*H339</f>
        <v>0</v>
      </c>
      <c r="U339" s="228" t="s">
        <v>19</v>
      </c>
      <c r="V339" s="39"/>
      <c r="W339" s="39"/>
      <c r="X339" s="39"/>
      <c r="Y339" s="39"/>
      <c r="Z339" s="39"/>
      <c r="AA339" s="39"/>
      <c r="AB339" s="39"/>
      <c r="AC339" s="39"/>
      <c r="AD339" s="39"/>
      <c r="AE339" s="39"/>
      <c r="AR339" s="229" t="s">
        <v>210</v>
      </c>
      <c r="AT339" s="229" t="s">
        <v>128</v>
      </c>
      <c r="AU339" s="229" t="s">
        <v>79</v>
      </c>
      <c r="AY339" s="18" t="s">
        <v>125</v>
      </c>
      <c r="BE339" s="230">
        <f>IF(N339="základní",J339,0)</f>
        <v>0</v>
      </c>
      <c r="BF339" s="230">
        <f>IF(N339="snížená",J339,0)</f>
        <v>0</v>
      </c>
      <c r="BG339" s="230">
        <f>IF(N339="zákl. přenesená",J339,0)</f>
        <v>0</v>
      </c>
      <c r="BH339" s="230">
        <f>IF(N339="sníž. přenesená",J339,0)</f>
        <v>0</v>
      </c>
      <c r="BI339" s="230">
        <f>IF(N339="nulová",J339,0)</f>
        <v>0</v>
      </c>
      <c r="BJ339" s="18" t="s">
        <v>77</v>
      </c>
      <c r="BK339" s="230">
        <f>ROUND(I339*H339,2)</f>
        <v>0</v>
      </c>
      <c r="BL339" s="18" t="s">
        <v>210</v>
      </c>
      <c r="BM339" s="229" t="s">
        <v>726</v>
      </c>
    </row>
    <row r="340" s="2" customFormat="1" ht="33" customHeight="1">
      <c r="A340" s="39"/>
      <c r="B340" s="40"/>
      <c r="C340" s="218" t="s">
        <v>727</v>
      </c>
      <c r="D340" s="218" t="s">
        <v>128</v>
      </c>
      <c r="E340" s="219" t="s">
        <v>728</v>
      </c>
      <c r="F340" s="220" t="s">
        <v>729</v>
      </c>
      <c r="G340" s="221" t="s">
        <v>141</v>
      </c>
      <c r="H340" s="222">
        <v>40.804000000000002</v>
      </c>
      <c r="I340" s="223"/>
      <c r="J340" s="224">
        <f>ROUND(I340*H340,2)</f>
        <v>0</v>
      </c>
      <c r="K340" s="220" t="s">
        <v>132</v>
      </c>
      <c r="L340" s="45"/>
      <c r="M340" s="225" t="s">
        <v>19</v>
      </c>
      <c r="N340" s="226" t="s">
        <v>40</v>
      </c>
      <c r="O340" s="85"/>
      <c r="P340" s="227">
        <f>O340*H340</f>
        <v>0</v>
      </c>
      <c r="Q340" s="227">
        <v>2.0000000000000002E-05</v>
      </c>
      <c r="R340" s="227">
        <f>Q340*H340</f>
        <v>0.00081608000000000006</v>
      </c>
      <c r="S340" s="227">
        <v>0</v>
      </c>
      <c r="T340" s="227">
        <f>S340*H340</f>
        <v>0</v>
      </c>
      <c r="U340" s="228" t="s">
        <v>19</v>
      </c>
      <c r="V340" s="39"/>
      <c r="W340" s="39"/>
      <c r="X340" s="39"/>
      <c r="Y340" s="39"/>
      <c r="Z340" s="39"/>
      <c r="AA340" s="39"/>
      <c r="AB340" s="39"/>
      <c r="AC340" s="39"/>
      <c r="AD340" s="39"/>
      <c r="AE340" s="39"/>
      <c r="AR340" s="229" t="s">
        <v>210</v>
      </c>
      <c r="AT340" s="229" t="s">
        <v>128</v>
      </c>
      <c r="AU340" s="229" t="s">
        <v>79</v>
      </c>
      <c r="AY340" s="18" t="s">
        <v>125</v>
      </c>
      <c r="BE340" s="230">
        <f>IF(N340="základní",J340,0)</f>
        <v>0</v>
      </c>
      <c r="BF340" s="230">
        <f>IF(N340="snížená",J340,0)</f>
        <v>0</v>
      </c>
      <c r="BG340" s="230">
        <f>IF(N340="zákl. přenesená",J340,0)</f>
        <v>0</v>
      </c>
      <c r="BH340" s="230">
        <f>IF(N340="sníž. přenesená",J340,0)</f>
        <v>0</v>
      </c>
      <c r="BI340" s="230">
        <f>IF(N340="nulová",J340,0)</f>
        <v>0</v>
      </c>
      <c r="BJ340" s="18" t="s">
        <v>77</v>
      </c>
      <c r="BK340" s="230">
        <f>ROUND(I340*H340,2)</f>
        <v>0</v>
      </c>
      <c r="BL340" s="18" t="s">
        <v>210</v>
      </c>
      <c r="BM340" s="229" t="s">
        <v>730</v>
      </c>
    </row>
    <row r="341" s="12" customFormat="1" ht="25.92" customHeight="1">
      <c r="A341" s="12"/>
      <c r="B341" s="202"/>
      <c r="C341" s="203"/>
      <c r="D341" s="204" t="s">
        <v>68</v>
      </c>
      <c r="E341" s="205" t="s">
        <v>731</v>
      </c>
      <c r="F341" s="205" t="s">
        <v>732</v>
      </c>
      <c r="G341" s="203"/>
      <c r="H341" s="203"/>
      <c r="I341" s="206"/>
      <c r="J341" s="207">
        <f>BK341</f>
        <v>0</v>
      </c>
      <c r="K341" s="203"/>
      <c r="L341" s="208"/>
      <c r="M341" s="209"/>
      <c r="N341" s="210"/>
      <c r="O341" s="210"/>
      <c r="P341" s="211">
        <f>P342</f>
        <v>0</v>
      </c>
      <c r="Q341" s="210"/>
      <c r="R341" s="211">
        <f>R342</f>
        <v>0</v>
      </c>
      <c r="S341" s="210"/>
      <c r="T341" s="211">
        <f>T342</f>
        <v>0</v>
      </c>
      <c r="U341" s="212"/>
      <c r="V341" s="12"/>
      <c r="W341" s="12"/>
      <c r="X341" s="12"/>
      <c r="Y341" s="12"/>
      <c r="Z341" s="12"/>
      <c r="AA341" s="12"/>
      <c r="AB341" s="12"/>
      <c r="AC341" s="12"/>
      <c r="AD341" s="12"/>
      <c r="AE341" s="12"/>
      <c r="AR341" s="213" t="s">
        <v>153</v>
      </c>
      <c r="AT341" s="214" t="s">
        <v>68</v>
      </c>
      <c r="AU341" s="214" t="s">
        <v>69</v>
      </c>
      <c r="AY341" s="213" t="s">
        <v>125</v>
      </c>
      <c r="BK341" s="215">
        <f>BK342</f>
        <v>0</v>
      </c>
    </row>
    <row r="342" s="12" customFormat="1" ht="22.8" customHeight="1">
      <c r="A342" s="12"/>
      <c r="B342" s="202"/>
      <c r="C342" s="203"/>
      <c r="D342" s="204" t="s">
        <v>68</v>
      </c>
      <c r="E342" s="216" t="s">
        <v>733</v>
      </c>
      <c r="F342" s="216" t="s">
        <v>734</v>
      </c>
      <c r="G342" s="203"/>
      <c r="H342" s="203"/>
      <c r="I342" s="206"/>
      <c r="J342" s="217">
        <f>BK342</f>
        <v>0</v>
      </c>
      <c r="K342" s="203"/>
      <c r="L342" s="208"/>
      <c r="M342" s="209"/>
      <c r="N342" s="210"/>
      <c r="O342" s="210"/>
      <c r="P342" s="211">
        <f>P343</f>
        <v>0</v>
      </c>
      <c r="Q342" s="210"/>
      <c r="R342" s="211">
        <f>R343</f>
        <v>0</v>
      </c>
      <c r="S342" s="210"/>
      <c r="T342" s="211">
        <f>T343</f>
        <v>0</v>
      </c>
      <c r="U342" s="212"/>
      <c r="V342" s="12"/>
      <c r="W342" s="12"/>
      <c r="X342" s="12"/>
      <c r="Y342" s="12"/>
      <c r="Z342" s="12"/>
      <c r="AA342" s="12"/>
      <c r="AB342" s="12"/>
      <c r="AC342" s="12"/>
      <c r="AD342" s="12"/>
      <c r="AE342" s="12"/>
      <c r="AR342" s="213" t="s">
        <v>153</v>
      </c>
      <c r="AT342" s="214" t="s">
        <v>68</v>
      </c>
      <c r="AU342" s="214" t="s">
        <v>77</v>
      </c>
      <c r="AY342" s="213" t="s">
        <v>125</v>
      </c>
      <c r="BK342" s="215">
        <f>BK343</f>
        <v>0</v>
      </c>
    </row>
    <row r="343" s="2" customFormat="1" ht="16.5" customHeight="1">
      <c r="A343" s="39"/>
      <c r="B343" s="40"/>
      <c r="C343" s="218" t="s">
        <v>735</v>
      </c>
      <c r="D343" s="218" t="s">
        <v>128</v>
      </c>
      <c r="E343" s="219" t="s">
        <v>736</v>
      </c>
      <c r="F343" s="220" t="s">
        <v>734</v>
      </c>
      <c r="G343" s="221" t="s">
        <v>737</v>
      </c>
      <c r="H343" s="222">
        <v>1</v>
      </c>
      <c r="I343" s="223"/>
      <c r="J343" s="224">
        <f>ROUND(I343*H343,2)</f>
        <v>0</v>
      </c>
      <c r="K343" s="220" t="s">
        <v>398</v>
      </c>
      <c r="L343" s="45"/>
      <c r="M343" s="277" t="s">
        <v>19</v>
      </c>
      <c r="N343" s="278" t="s">
        <v>40</v>
      </c>
      <c r="O343" s="279"/>
      <c r="P343" s="280">
        <f>O343*H343</f>
        <v>0</v>
      </c>
      <c r="Q343" s="280">
        <v>0</v>
      </c>
      <c r="R343" s="280">
        <f>Q343*H343</f>
        <v>0</v>
      </c>
      <c r="S343" s="280">
        <v>0</v>
      </c>
      <c r="T343" s="280">
        <f>S343*H343</f>
        <v>0</v>
      </c>
      <c r="U343" s="281" t="s">
        <v>19</v>
      </c>
      <c r="V343" s="39"/>
      <c r="W343" s="39"/>
      <c r="X343" s="39"/>
      <c r="Y343" s="39"/>
      <c r="Z343" s="39"/>
      <c r="AA343" s="39"/>
      <c r="AB343" s="39"/>
      <c r="AC343" s="39"/>
      <c r="AD343" s="39"/>
      <c r="AE343" s="39"/>
      <c r="AR343" s="229" t="s">
        <v>738</v>
      </c>
      <c r="AT343" s="229" t="s">
        <v>128</v>
      </c>
      <c r="AU343" s="229" t="s">
        <v>79</v>
      </c>
      <c r="AY343" s="18" t="s">
        <v>125</v>
      </c>
      <c r="BE343" s="230">
        <f>IF(N343="základní",J343,0)</f>
        <v>0</v>
      </c>
      <c r="BF343" s="230">
        <f>IF(N343="snížená",J343,0)</f>
        <v>0</v>
      </c>
      <c r="BG343" s="230">
        <f>IF(N343="zákl. přenesená",J343,0)</f>
        <v>0</v>
      </c>
      <c r="BH343" s="230">
        <f>IF(N343="sníž. přenesená",J343,0)</f>
        <v>0</v>
      </c>
      <c r="BI343" s="230">
        <f>IF(N343="nulová",J343,0)</f>
        <v>0</v>
      </c>
      <c r="BJ343" s="18" t="s">
        <v>77</v>
      </c>
      <c r="BK343" s="230">
        <f>ROUND(I343*H343,2)</f>
        <v>0</v>
      </c>
      <c r="BL343" s="18" t="s">
        <v>738</v>
      </c>
      <c r="BM343" s="229" t="s">
        <v>739</v>
      </c>
    </row>
    <row r="344" s="2" customFormat="1" ht="6.96" customHeight="1">
      <c r="A344" s="39"/>
      <c r="B344" s="60"/>
      <c r="C344" s="61"/>
      <c r="D344" s="61"/>
      <c r="E344" s="61"/>
      <c r="F344" s="61"/>
      <c r="G344" s="61"/>
      <c r="H344" s="61"/>
      <c r="I344" s="167"/>
      <c r="J344" s="61"/>
      <c r="K344" s="61"/>
      <c r="L344" s="45"/>
      <c r="M344" s="39"/>
      <c r="O344" s="39"/>
      <c r="P344" s="39"/>
      <c r="Q344" s="39"/>
      <c r="R344" s="39"/>
      <c r="S344" s="39"/>
      <c r="T344" s="39"/>
      <c r="U344" s="39"/>
      <c r="V344" s="39"/>
      <c r="W344" s="39"/>
      <c r="X344" s="39"/>
      <c r="Y344" s="39"/>
      <c r="Z344" s="39"/>
      <c r="AA344" s="39"/>
      <c r="AB344" s="39"/>
      <c r="AC344" s="39"/>
      <c r="AD344" s="39"/>
      <c r="AE344" s="39"/>
    </row>
  </sheetData>
  <sheetProtection sheet="1" autoFilter="0" formatColumns="0" formatRows="0" objects="1" scenarios="1" spinCount="100000" saltValue="b+/9stmLnc/Utx/1PJuYxPiKsefuBxuvth5Zgag6kf+4pGx2stAaKfLISkxSWL2CEhnyhajZo7A6PZRDxqf9tQ==" hashValue="QX6YoaH88tVvShJOrofdcgpcmPQ77FqhF3Y7f9EjAhpYRWvntLFGWcCLhIs5EVL2xfGfiB/criRc/2FYRZszFQ==" algorithmName="SHA-512" password="CC35"/>
  <autoFilter ref="C97:K343"/>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82</v>
      </c>
    </row>
    <row r="3" s="1" customFormat="1" ht="6.96" customHeight="1">
      <c r="B3" s="130"/>
      <c r="C3" s="131"/>
      <c r="D3" s="131"/>
      <c r="E3" s="131"/>
      <c r="F3" s="131"/>
      <c r="G3" s="131"/>
      <c r="H3" s="131"/>
      <c r="I3" s="132"/>
      <c r="J3" s="131"/>
      <c r="K3" s="131"/>
      <c r="L3" s="21"/>
      <c r="AT3" s="18" t="s">
        <v>79</v>
      </c>
    </row>
    <row r="4" s="1" customFormat="1" ht="24.96" customHeight="1">
      <c r="B4" s="21"/>
      <c r="D4" s="133" t="s">
        <v>83</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MŠ Palackého Domažlice - oprava sociálního zařízení</v>
      </c>
      <c r="F7" s="135"/>
      <c r="G7" s="135"/>
      <c r="H7" s="135"/>
      <c r="I7" s="129"/>
      <c r="L7" s="21"/>
    </row>
    <row r="8" s="2" customFormat="1" ht="12" customHeight="1">
      <c r="A8" s="39"/>
      <c r="B8" s="45"/>
      <c r="C8" s="39"/>
      <c r="D8" s="135" t="s">
        <v>84</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740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13. 2. 2020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27</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28</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27</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30</v>
      </c>
      <c r="E20" s="39"/>
      <c r="F20" s="39"/>
      <c r="G20" s="39"/>
      <c r="H20" s="39"/>
      <c r="I20" s="141" t="s">
        <v>26</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27</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32</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27</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33</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35</v>
      </c>
      <c r="E30" s="39"/>
      <c r="F30" s="39"/>
      <c r="G30" s="39"/>
      <c r="H30" s="39"/>
      <c r="I30" s="137"/>
      <c r="J30" s="151">
        <f>ROUND(J98,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37</v>
      </c>
      <c r="G32" s="39"/>
      <c r="H32" s="39"/>
      <c r="I32" s="153" t="s">
        <v>36</v>
      </c>
      <c r="J32" s="152" t="s">
        <v>38</v>
      </c>
      <c r="K32" s="39"/>
      <c r="L32" s="138"/>
      <c r="S32" s="39"/>
      <c r="T32" s="39"/>
      <c r="U32" s="39"/>
      <c r="V32" s="39"/>
      <c r="W32" s="39"/>
      <c r="X32" s="39"/>
      <c r="Y32" s="39"/>
      <c r="Z32" s="39"/>
      <c r="AA32" s="39"/>
      <c r="AB32" s="39"/>
      <c r="AC32" s="39"/>
      <c r="AD32" s="39"/>
      <c r="AE32" s="39"/>
    </row>
    <row r="33" s="2" customFormat="1" ht="14.4" customHeight="1">
      <c r="A33" s="39"/>
      <c r="B33" s="45"/>
      <c r="C33" s="39"/>
      <c r="D33" s="154" t="s">
        <v>39</v>
      </c>
      <c r="E33" s="135" t="s">
        <v>40</v>
      </c>
      <c r="F33" s="155">
        <f>ROUND((SUM(BE98:BE345)),  2)</f>
        <v>0</v>
      </c>
      <c r="G33" s="39"/>
      <c r="H33" s="39"/>
      <c r="I33" s="156">
        <v>0.20999999999999999</v>
      </c>
      <c r="J33" s="155">
        <f>ROUND(((SUM(BE98:BE345))*I33),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41</v>
      </c>
      <c r="F34" s="155">
        <f>ROUND((SUM(BF98:BF345)),  2)</f>
        <v>0</v>
      </c>
      <c r="G34" s="39"/>
      <c r="H34" s="39"/>
      <c r="I34" s="156">
        <v>0.14999999999999999</v>
      </c>
      <c r="J34" s="155">
        <f>ROUND(((SUM(BF98:BF345))*I34),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42</v>
      </c>
      <c r="F35" s="155">
        <f>ROUND((SUM(BG98:BG345)),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43</v>
      </c>
      <c r="F36" s="155">
        <f>ROUND((SUM(BH98:BH345)),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44</v>
      </c>
      <c r="F37" s="155">
        <f>ROUND((SUM(BI98:BI345)),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86</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MŠ Palackého Domažlice - oprava sociálního zařízení</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84</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02 - Sociální zařízení 2.NP</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141" t="s">
        <v>23</v>
      </c>
      <c r="J52" s="73" t="str">
        <f>IF(J12="","",J12)</f>
        <v>13. 2. 2020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 xml:space="preserve"> </v>
      </c>
      <c r="G54" s="41"/>
      <c r="H54" s="41"/>
      <c r="I54" s="141" t="s">
        <v>30</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28</v>
      </c>
      <c r="D55" s="41"/>
      <c r="E55" s="41"/>
      <c r="F55" s="28" t="str">
        <f>IF(E18="","",E18)</f>
        <v>Vyplň údaj</v>
      </c>
      <c r="G55" s="41"/>
      <c r="H55" s="41"/>
      <c r="I55" s="141" t="s">
        <v>32</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87</v>
      </c>
      <c r="D57" s="173"/>
      <c r="E57" s="173"/>
      <c r="F57" s="173"/>
      <c r="G57" s="173"/>
      <c r="H57" s="173"/>
      <c r="I57" s="174"/>
      <c r="J57" s="175" t="s">
        <v>88</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67</v>
      </c>
      <c r="D59" s="41"/>
      <c r="E59" s="41"/>
      <c r="F59" s="41"/>
      <c r="G59" s="41"/>
      <c r="H59" s="41"/>
      <c r="I59" s="137"/>
      <c r="J59" s="103">
        <f>J98</f>
        <v>0</v>
      </c>
      <c r="K59" s="41"/>
      <c r="L59" s="138"/>
      <c r="S59" s="39"/>
      <c r="T59" s="39"/>
      <c r="U59" s="39"/>
      <c r="V59" s="39"/>
      <c r="W59" s="39"/>
      <c r="X59" s="39"/>
      <c r="Y59" s="39"/>
      <c r="Z59" s="39"/>
      <c r="AA59" s="39"/>
      <c r="AB59" s="39"/>
      <c r="AC59" s="39"/>
      <c r="AD59" s="39"/>
      <c r="AE59" s="39"/>
      <c r="AU59" s="18" t="s">
        <v>89</v>
      </c>
    </row>
    <row r="60" s="9" customFormat="1" ht="24.96" customHeight="1">
      <c r="A60" s="9"/>
      <c r="B60" s="177"/>
      <c r="C60" s="178"/>
      <c r="D60" s="179" t="s">
        <v>90</v>
      </c>
      <c r="E60" s="180"/>
      <c r="F60" s="180"/>
      <c r="G60" s="180"/>
      <c r="H60" s="180"/>
      <c r="I60" s="181"/>
      <c r="J60" s="182">
        <f>J99</f>
        <v>0</v>
      </c>
      <c r="K60" s="178"/>
      <c r="L60" s="183"/>
      <c r="S60" s="9"/>
      <c r="T60" s="9"/>
      <c r="U60" s="9"/>
      <c r="V60" s="9"/>
      <c r="W60" s="9"/>
      <c r="X60" s="9"/>
      <c r="Y60" s="9"/>
      <c r="Z60" s="9"/>
      <c r="AA60" s="9"/>
      <c r="AB60" s="9"/>
      <c r="AC60" s="9"/>
      <c r="AD60" s="9"/>
      <c r="AE60" s="9"/>
    </row>
    <row r="61" s="10" customFormat="1" ht="19.92" customHeight="1">
      <c r="A61" s="10"/>
      <c r="B61" s="184"/>
      <c r="C61" s="185"/>
      <c r="D61" s="186" t="s">
        <v>91</v>
      </c>
      <c r="E61" s="187"/>
      <c r="F61" s="187"/>
      <c r="G61" s="187"/>
      <c r="H61" s="187"/>
      <c r="I61" s="188"/>
      <c r="J61" s="189">
        <f>J100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92</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93</v>
      </c>
      <c r="E63" s="187"/>
      <c r="F63" s="187"/>
      <c r="G63" s="187"/>
      <c r="H63" s="187"/>
      <c r="I63" s="188"/>
      <c r="J63" s="189">
        <f>J158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94</v>
      </c>
      <c r="E64" s="187"/>
      <c r="F64" s="187"/>
      <c r="G64" s="187"/>
      <c r="H64" s="187"/>
      <c r="I64" s="188"/>
      <c r="J64" s="189">
        <f>J194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95</v>
      </c>
      <c r="E65" s="187"/>
      <c r="F65" s="187"/>
      <c r="G65" s="187"/>
      <c r="H65" s="187"/>
      <c r="I65" s="188"/>
      <c r="J65" s="189">
        <f>J204</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96</v>
      </c>
      <c r="E66" s="180"/>
      <c r="F66" s="180"/>
      <c r="G66" s="180"/>
      <c r="H66" s="180"/>
      <c r="I66" s="181"/>
      <c r="J66" s="182">
        <f>J209</f>
        <v>0</v>
      </c>
      <c r="K66" s="178"/>
      <c r="L66" s="183"/>
      <c r="S66" s="9"/>
      <c r="T66" s="9"/>
      <c r="U66" s="9"/>
      <c r="V66" s="9"/>
      <c r="W66" s="9"/>
      <c r="X66" s="9"/>
      <c r="Y66" s="9"/>
      <c r="Z66" s="9"/>
      <c r="AA66" s="9"/>
      <c r="AB66" s="9"/>
      <c r="AC66" s="9"/>
      <c r="AD66" s="9"/>
      <c r="AE66" s="9"/>
    </row>
    <row r="67" s="10" customFormat="1" ht="19.92" customHeight="1">
      <c r="A67" s="10"/>
      <c r="B67" s="184"/>
      <c r="C67" s="185"/>
      <c r="D67" s="186" t="s">
        <v>97</v>
      </c>
      <c r="E67" s="187"/>
      <c r="F67" s="187"/>
      <c r="G67" s="187"/>
      <c r="H67" s="187"/>
      <c r="I67" s="188"/>
      <c r="J67" s="189">
        <f>J210</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98</v>
      </c>
      <c r="E68" s="187"/>
      <c r="F68" s="187"/>
      <c r="G68" s="187"/>
      <c r="H68" s="187"/>
      <c r="I68" s="188"/>
      <c r="J68" s="189">
        <f>J225</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99</v>
      </c>
      <c r="E69" s="187"/>
      <c r="F69" s="187"/>
      <c r="G69" s="187"/>
      <c r="H69" s="187"/>
      <c r="I69" s="188"/>
      <c r="J69" s="189">
        <f>J243</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100</v>
      </c>
      <c r="E70" s="187"/>
      <c r="F70" s="187"/>
      <c r="G70" s="187"/>
      <c r="H70" s="187"/>
      <c r="I70" s="188"/>
      <c r="J70" s="189">
        <f>J267</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101</v>
      </c>
      <c r="E71" s="187"/>
      <c r="F71" s="187"/>
      <c r="G71" s="187"/>
      <c r="H71" s="187"/>
      <c r="I71" s="188"/>
      <c r="J71" s="189">
        <f>J272</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102</v>
      </c>
      <c r="E72" s="187"/>
      <c r="F72" s="187"/>
      <c r="G72" s="187"/>
      <c r="H72" s="187"/>
      <c r="I72" s="188"/>
      <c r="J72" s="189">
        <f>J274</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103</v>
      </c>
      <c r="E73" s="187"/>
      <c r="F73" s="187"/>
      <c r="G73" s="187"/>
      <c r="H73" s="187"/>
      <c r="I73" s="188"/>
      <c r="J73" s="189">
        <f>J277</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104</v>
      </c>
      <c r="E74" s="187"/>
      <c r="F74" s="187"/>
      <c r="G74" s="187"/>
      <c r="H74" s="187"/>
      <c r="I74" s="188"/>
      <c r="J74" s="189">
        <f>J295</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105</v>
      </c>
      <c r="E75" s="187"/>
      <c r="F75" s="187"/>
      <c r="G75" s="187"/>
      <c r="H75" s="187"/>
      <c r="I75" s="188"/>
      <c r="J75" s="189">
        <f>J332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106</v>
      </c>
      <c r="E76" s="187"/>
      <c r="F76" s="187"/>
      <c r="G76" s="187"/>
      <c r="H76" s="187"/>
      <c r="I76" s="188"/>
      <c r="J76" s="189">
        <f>J337</f>
        <v>0</v>
      </c>
      <c r="K76" s="185"/>
      <c r="L76" s="190"/>
      <c r="S76" s="10"/>
      <c r="T76" s="10"/>
      <c r="U76" s="10"/>
      <c r="V76" s="10"/>
      <c r="W76" s="10"/>
      <c r="X76" s="10"/>
      <c r="Y76" s="10"/>
      <c r="Z76" s="10"/>
      <c r="AA76" s="10"/>
      <c r="AB76" s="10"/>
      <c r="AC76" s="10"/>
      <c r="AD76" s="10"/>
      <c r="AE76" s="10"/>
    </row>
    <row r="77" s="9" customFormat="1" ht="24.96" customHeight="1">
      <c r="A77" s="9"/>
      <c r="B77" s="177"/>
      <c r="C77" s="178"/>
      <c r="D77" s="179" t="s">
        <v>107</v>
      </c>
      <c r="E77" s="180"/>
      <c r="F77" s="180"/>
      <c r="G77" s="180"/>
      <c r="H77" s="180"/>
      <c r="I77" s="181"/>
      <c r="J77" s="182">
        <f>J343</f>
        <v>0</v>
      </c>
      <c r="K77" s="178"/>
      <c r="L77" s="183"/>
      <c r="S77" s="9"/>
      <c r="T77" s="9"/>
      <c r="U77" s="9"/>
      <c r="V77" s="9"/>
      <c r="W77" s="9"/>
      <c r="X77" s="9"/>
      <c r="Y77" s="9"/>
      <c r="Z77" s="9"/>
      <c r="AA77" s="9"/>
      <c r="AB77" s="9"/>
      <c r="AC77" s="9"/>
      <c r="AD77" s="9"/>
      <c r="AE77" s="9"/>
    </row>
    <row r="78" s="10" customFormat="1" ht="19.92" customHeight="1">
      <c r="A78" s="10"/>
      <c r="B78" s="184"/>
      <c r="C78" s="185"/>
      <c r="D78" s="186" t="s">
        <v>108</v>
      </c>
      <c r="E78" s="187"/>
      <c r="F78" s="187"/>
      <c r="G78" s="187"/>
      <c r="H78" s="187"/>
      <c r="I78" s="188"/>
      <c r="J78" s="189">
        <f>J344</f>
        <v>0</v>
      </c>
      <c r="K78" s="185"/>
      <c r="L78" s="190"/>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67"/>
      <c r="J80" s="61"/>
      <c r="K80" s="61"/>
      <c r="L80" s="138"/>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70"/>
      <c r="J84" s="63"/>
      <c r="K84" s="63"/>
      <c r="L84" s="138"/>
      <c r="S84" s="39"/>
      <c r="T84" s="39"/>
      <c r="U84" s="39"/>
      <c r="V84" s="39"/>
      <c r="W84" s="39"/>
      <c r="X84" s="39"/>
      <c r="Y84" s="39"/>
      <c r="Z84" s="39"/>
      <c r="AA84" s="39"/>
      <c r="AB84" s="39"/>
      <c r="AC84" s="39"/>
      <c r="AD84" s="39"/>
      <c r="AE84" s="39"/>
    </row>
    <row r="85" s="2" customFormat="1" ht="24.96" customHeight="1">
      <c r="A85" s="39"/>
      <c r="B85" s="40"/>
      <c r="C85" s="24" t="s">
        <v>109</v>
      </c>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6.5" customHeight="1">
      <c r="A88" s="39"/>
      <c r="B88" s="40"/>
      <c r="C88" s="41"/>
      <c r="D88" s="41"/>
      <c r="E88" s="171" t="str">
        <f>E7</f>
        <v>MŠ Palackého Domažlice - oprava sociálního zařízení</v>
      </c>
      <c r="F88" s="33"/>
      <c r="G88" s="33"/>
      <c r="H88" s="33"/>
      <c r="I88" s="137"/>
      <c r="J88" s="41"/>
      <c r="K88" s="41"/>
      <c r="L88" s="138"/>
      <c r="S88" s="39"/>
      <c r="T88" s="39"/>
      <c r="U88" s="39"/>
      <c r="V88" s="39"/>
      <c r="W88" s="39"/>
      <c r="X88" s="39"/>
      <c r="Y88" s="39"/>
      <c r="Z88" s="39"/>
      <c r="AA88" s="39"/>
      <c r="AB88" s="39"/>
      <c r="AC88" s="39"/>
      <c r="AD88" s="39"/>
      <c r="AE88" s="39"/>
    </row>
    <row r="89" s="2" customFormat="1" ht="12" customHeight="1">
      <c r="A89" s="39"/>
      <c r="B89" s="40"/>
      <c r="C89" s="33" t="s">
        <v>84</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16.5" customHeight="1">
      <c r="A90" s="39"/>
      <c r="B90" s="40"/>
      <c r="C90" s="41"/>
      <c r="D90" s="41"/>
      <c r="E90" s="70" t="str">
        <f>E9</f>
        <v>02 - Sociální zařízení 2.NP</v>
      </c>
      <c r="F90" s="41"/>
      <c r="G90" s="41"/>
      <c r="H90" s="41"/>
      <c r="I90" s="137"/>
      <c r="J90" s="41"/>
      <c r="K90" s="41"/>
      <c r="L90" s="138"/>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F12</f>
        <v xml:space="preserve"> </v>
      </c>
      <c r="G92" s="41"/>
      <c r="H92" s="41"/>
      <c r="I92" s="141" t="s">
        <v>23</v>
      </c>
      <c r="J92" s="73" t="str">
        <f>IF(J12="","",J12)</f>
        <v>13. 2. 2020</v>
      </c>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E15</f>
        <v xml:space="preserve"> </v>
      </c>
      <c r="G94" s="41"/>
      <c r="H94" s="41"/>
      <c r="I94" s="141" t="s">
        <v>30</v>
      </c>
      <c r="J94" s="37" t="str">
        <f>E21</f>
        <v xml:space="preserve"> </v>
      </c>
      <c r="K94" s="41"/>
      <c r="L94" s="138"/>
      <c r="S94" s="39"/>
      <c r="T94" s="39"/>
      <c r="U94" s="39"/>
      <c r="V94" s="39"/>
      <c r="W94" s="39"/>
      <c r="X94" s="39"/>
      <c r="Y94" s="39"/>
      <c r="Z94" s="39"/>
      <c r="AA94" s="39"/>
      <c r="AB94" s="39"/>
      <c r="AC94" s="39"/>
      <c r="AD94" s="39"/>
      <c r="AE94" s="39"/>
    </row>
    <row r="95" s="2" customFormat="1" ht="15.15" customHeight="1">
      <c r="A95" s="39"/>
      <c r="B95" s="40"/>
      <c r="C95" s="33" t="s">
        <v>28</v>
      </c>
      <c r="D95" s="41"/>
      <c r="E95" s="41"/>
      <c r="F95" s="28" t="str">
        <f>IF(E18="","",E18)</f>
        <v>Vyplň údaj</v>
      </c>
      <c r="G95" s="41"/>
      <c r="H95" s="41"/>
      <c r="I95" s="141" t="s">
        <v>32</v>
      </c>
      <c r="J95" s="37" t="str">
        <f>E24</f>
        <v xml:space="preserve"> </v>
      </c>
      <c r="K95" s="41"/>
      <c r="L95" s="138"/>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37"/>
      <c r="J96" s="41"/>
      <c r="K96" s="41"/>
      <c r="L96" s="138"/>
      <c r="S96" s="39"/>
      <c r="T96" s="39"/>
      <c r="U96" s="39"/>
      <c r="V96" s="39"/>
      <c r="W96" s="39"/>
      <c r="X96" s="39"/>
      <c r="Y96" s="39"/>
      <c r="Z96" s="39"/>
      <c r="AA96" s="39"/>
      <c r="AB96" s="39"/>
      <c r="AC96" s="39"/>
      <c r="AD96" s="39"/>
      <c r="AE96" s="39"/>
    </row>
    <row r="97" s="11" customFormat="1" ht="29.28" customHeight="1">
      <c r="A97" s="191"/>
      <c r="B97" s="192"/>
      <c r="C97" s="193" t="s">
        <v>110</v>
      </c>
      <c r="D97" s="194" t="s">
        <v>54</v>
      </c>
      <c r="E97" s="194" t="s">
        <v>50</v>
      </c>
      <c r="F97" s="194" t="s">
        <v>51</v>
      </c>
      <c r="G97" s="194" t="s">
        <v>111</v>
      </c>
      <c r="H97" s="194" t="s">
        <v>112</v>
      </c>
      <c r="I97" s="195" t="s">
        <v>113</v>
      </c>
      <c r="J97" s="194" t="s">
        <v>88</v>
      </c>
      <c r="K97" s="196" t="s">
        <v>114</v>
      </c>
      <c r="L97" s="197"/>
      <c r="M97" s="93" t="s">
        <v>19</v>
      </c>
      <c r="N97" s="94" t="s">
        <v>39</v>
      </c>
      <c r="O97" s="94" t="s">
        <v>115</v>
      </c>
      <c r="P97" s="94" t="s">
        <v>116</v>
      </c>
      <c r="Q97" s="94" t="s">
        <v>117</v>
      </c>
      <c r="R97" s="94" t="s">
        <v>118</v>
      </c>
      <c r="S97" s="94" t="s">
        <v>119</v>
      </c>
      <c r="T97" s="94" t="s">
        <v>120</v>
      </c>
      <c r="U97" s="95" t="s">
        <v>121</v>
      </c>
      <c r="V97" s="191"/>
      <c r="W97" s="191"/>
      <c r="X97" s="191"/>
      <c r="Y97" s="191"/>
      <c r="Z97" s="191"/>
      <c r="AA97" s="191"/>
      <c r="AB97" s="191"/>
      <c r="AC97" s="191"/>
      <c r="AD97" s="191"/>
      <c r="AE97" s="191"/>
    </row>
    <row r="98" s="2" customFormat="1" ht="22.8" customHeight="1">
      <c r="A98" s="39"/>
      <c r="B98" s="40"/>
      <c r="C98" s="100" t="s">
        <v>122</v>
      </c>
      <c r="D98" s="41"/>
      <c r="E98" s="41"/>
      <c r="F98" s="41"/>
      <c r="G98" s="41"/>
      <c r="H98" s="41"/>
      <c r="I98" s="137"/>
      <c r="J98" s="198">
        <f>BK98</f>
        <v>0</v>
      </c>
      <c r="K98" s="41"/>
      <c r="L98" s="45"/>
      <c r="M98" s="96"/>
      <c r="N98" s="199"/>
      <c r="O98" s="97"/>
      <c r="P98" s="200">
        <f>P99+P209+P343</f>
        <v>0</v>
      </c>
      <c r="Q98" s="97"/>
      <c r="R98" s="200">
        <f>R99+R209+R343</f>
        <v>8.2747925200000001</v>
      </c>
      <c r="S98" s="97"/>
      <c r="T98" s="200">
        <f>T99+T209+T343</f>
        <v>7.5259986000000012</v>
      </c>
      <c r="U98" s="98"/>
      <c r="V98" s="39"/>
      <c r="W98" s="39"/>
      <c r="X98" s="39"/>
      <c r="Y98" s="39"/>
      <c r="Z98" s="39"/>
      <c r="AA98" s="39"/>
      <c r="AB98" s="39"/>
      <c r="AC98" s="39"/>
      <c r="AD98" s="39"/>
      <c r="AE98" s="39"/>
      <c r="AT98" s="18" t="s">
        <v>68</v>
      </c>
      <c r="AU98" s="18" t="s">
        <v>89</v>
      </c>
      <c r="BK98" s="201">
        <f>BK99+BK209+BK343</f>
        <v>0</v>
      </c>
    </row>
    <row r="99" s="12" customFormat="1" ht="25.92" customHeight="1">
      <c r="A99" s="12"/>
      <c r="B99" s="202"/>
      <c r="C99" s="203"/>
      <c r="D99" s="204" t="s">
        <v>68</v>
      </c>
      <c r="E99" s="205" t="s">
        <v>123</v>
      </c>
      <c r="F99" s="205" t="s">
        <v>124</v>
      </c>
      <c r="G99" s="203"/>
      <c r="H99" s="203"/>
      <c r="I99" s="206"/>
      <c r="J99" s="207">
        <f>BK99</f>
        <v>0</v>
      </c>
      <c r="K99" s="203"/>
      <c r="L99" s="208"/>
      <c r="M99" s="209"/>
      <c r="N99" s="210"/>
      <c r="O99" s="210"/>
      <c r="P99" s="211">
        <f>P100+P127+P158+P194+P204</f>
        <v>0</v>
      </c>
      <c r="Q99" s="210"/>
      <c r="R99" s="211">
        <f>R100+R127+R158+R194+R204</f>
        <v>6.45061222</v>
      </c>
      <c r="S99" s="210"/>
      <c r="T99" s="211">
        <f>T100+T127+T158+T194+T204</f>
        <v>7.4700780000000009</v>
      </c>
      <c r="U99" s="212"/>
      <c r="V99" s="12"/>
      <c r="W99" s="12"/>
      <c r="X99" s="12"/>
      <c r="Y99" s="12"/>
      <c r="Z99" s="12"/>
      <c r="AA99" s="12"/>
      <c r="AB99" s="12"/>
      <c r="AC99" s="12"/>
      <c r="AD99" s="12"/>
      <c r="AE99" s="12"/>
      <c r="AR99" s="213" t="s">
        <v>77</v>
      </c>
      <c r="AT99" s="214" t="s">
        <v>68</v>
      </c>
      <c r="AU99" s="214" t="s">
        <v>69</v>
      </c>
      <c r="AY99" s="213" t="s">
        <v>125</v>
      </c>
      <c r="BK99" s="215">
        <f>BK100+BK127+BK158+BK194+BK204</f>
        <v>0</v>
      </c>
    </row>
    <row r="100" s="12" customFormat="1" ht="22.8" customHeight="1">
      <c r="A100" s="12"/>
      <c r="B100" s="202"/>
      <c r="C100" s="203"/>
      <c r="D100" s="204" t="s">
        <v>68</v>
      </c>
      <c r="E100" s="216" t="s">
        <v>126</v>
      </c>
      <c r="F100" s="216" t="s">
        <v>127</v>
      </c>
      <c r="G100" s="203"/>
      <c r="H100" s="203"/>
      <c r="I100" s="206"/>
      <c r="J100" s="217">
        <f>BK100</f>
        <v>0</v>
      </c>
      <c r="K100" s="203"/>
      <c r="L100" s="208"/>
      <c r="M100" s="209"/>
      <c r="N100" s="210"/>
      <c r="O100" s="210"/>
      <c r="P100" s="211">
        <f>SUM(P101:P126)</f>
        <v>0</v>
      </c>
      <c r="Q100" s="210"/>
      <c r="R100" s="211">
        <f>SUM(R101:R126)</f>
        <v>4.1839310599999999</v>
      </c>
      <c r="S100" s="210"/>
      <c r="T100" s="211">
        <f>SUM(T101:T126)</f>
        <v>0</v>
      </c>
      <c r="U100" s="212"/>
      <c r="V100" s="12"/>
      <c r="W100" s="12"/>
      <c r="X100" s="12"/>
      <c r="Y100" s="12"/>
      <c r="Z100" s="12"/>
      <c r="AA100" s="12"/>
      <c r="AB100" s="12"/>
      <c r="AC100" s="12"/>
      <c r="AD100" s="12"/>
      <c r="AE100" s="12"/>
      <c r="AR100" s="213" t="s">
        <v>77</v>
      </c>
      <c r="AT100" s="214" t="s">
        <v>68</v>
      </c>
      <c r="AU100" s="214" t="s">
        <v>77</v>
      </c>
      <c r="AY100" s="213" t="s">
        <v>125</v>
      </c>
      <c r="BK100" s="215">
        <f>SUM(BK101:BK126)</f>
        <v>0</v>
      </c>
    </row>
    <row r="101" s="2" customFormat="1" ht="21.75" customHeight="1">
      <c r="A101" s="39"/>
      <c r="B101" s="40"/>
      <c r="C101" s="218" t="s">
        <v>77</v>
      </c>
      <c r="D101" s="218" t="s">
        <v>128</v>
      </c>
      <c r="E101" s="219" t="s">
        <v>129</v>
      </c>
      <c r="F101" s="220" t="s">
        <v>130</v>
      </c>
      <c r="G101" s="221" t="s">
        <v>131</v>
      </c>
      <c r="H101" s="222">
        <v>0.01</v>
      </c>
      <c r="I101" s="223"/>
      <c r="J101" s="224">
        <f>ROUND(I101*H101,2)</f>
        <v>0</v>
      </c>
      <c r="K101" s="220" t="s">
        <v>132</v>
      </c>
      <c r="L101" s="45"/>
      <c r="M101" s="225" t="s">
        <v>19</v>
      </c>
      <c r="N101" s="226" t="s">
        <v>40</v>
      </c>
      <c r="O101" s="85"/>
      <c r="P101" s="227">
        <f>O101*H101</f>
        <v>0</v>
      </c>
      <c r="Q101" s="227">
        <v>1.0900000000000001</v>
      </c>
      <c r="R101" s="227">
        <f>Q101*H101</f>
        <v>0.010900000000000002</v>
      </c>
      <c r="S101" s="227">
        <v>0</v>
      </c>
      <c r="T101" s="227">
        <f>S101*H101</f>
        <v>0</v>
      </c>
      <c r="U101" s="228" t="s">
        <v>19</v>
      </c>
      <c r="V101" s="39"/>
      <c r="W101" s="39"/>
      <c r="X101" s="39"/>
      <c r="Y101" s="39"/>
      <c r="Z101" s="39"/>
      <c r="AA101" s="39"/>
      <c r="AB101" s="39"/>
      <c r="AC101" s="39"/>
      <c r="AD101" s="39"/>
      <c r="AE101" s="39"/>
      <c r="AR101" s="229" t="s">
        <v>133</v>
      </c>
      <c r="AT101" s="229" t="s">
        <v>128</v>
      </c>
      <c r="AU101" s="229" t="s">
        <v>79</v>
      </c>
      <c r="AY101" s="18" t="s">
        <v>125</v>
      </c>
      <c r="BE101" s="230">
        <f>IF(N101="základní",J101,0)</f>
        <v>0</v>
      </c>
      <c r="BF101" s="230">
        <f>IF(N101="snížená",J101,0)</f>
        <v>0</v>
      </c>
      <c r="BG101" s="230">
        <f>IF(N101="zákl. přenesená",J101,0)</f>
        <v>0</v>
      </c>
      <c r="BH101" s="230">
        <f>IF(N101="sníž. přenesená",J101,0)</f>
        <v>0</v>
      </c>
      <c r="BI101" s="230">
        <f>IF(N101="nulová",J101,0)</f>
        <v>0</v>
      </c>
      <c r="BJ101" s="18" t="s">
        <v>77</v>
      </c>
      <c r="BK101" s="230">
        <f>ROUND(I101*H101,2)</f>
        <v>0</v>
      </c>
      <c r="BL101" s="18" t="s">
        <v>133</v>
      </c>
      <c r="BM101" s="229" t="s">
        <v>741</v>
      </c>
    </row>
    <row r="102" s="2" customFormat="1">
      <c r="A102" s="39"/>
      <c r="B102" s="40"/>
      <c r="C102" s="41"/>
      <c r="D102" s="231" t="s">
        <v>135</v>
      </c>
      <c r="E102" s="41"/>
      <c r="F102" s="232" t="s">
        <v>136</v>
      </c>
      <c r="G102" s="41"/>
      <c r="H102" s="41"/>
      <c r="I102" s="137"/>
      <c r="J102" s="41"/>
      <c r="K102" s="41"/>
      <c r="L102" s="45"/>
      <c r="M102" s="233"/>
      <c r="N102" s="234"/>
      <c r="O102" s="85"/>
      <c r="P102" s="85"/>
      <c r="Q102" s="85"/>
      <c r="R102" s="85"/>
      <c r="S102" s="85"/>
      <c r="T102" s="85"/>
      <c r="U102" s="86"/>
      <c r="V102" s="39"/>
      <c r="W102" s="39"/>
      <c r="X102" s="39"/>
      <c r="Y102" s="39"/>
      <c r="Z102" s="39"/>
      <c r="AA102" s="39"/>
      <c r="AB102" s="39"/>
      <c r="AC102" s="39"/>
      <c r="AD102" s="39"/>
      <c r="AE102" s="39"/>
      <c r="AT102" s="18" t="s">
        <v>135</v>
      </c>
      <c r="AU102" s="18" t="s">
        <v>79</v>
      </c>
    </row>
    <row r="103" s="13" customFormat="1">
      <c r="A103" s="13"/>
      <c r="B103" s="235"/>
      <c r="C103" s="236"/>
      <c r="D103" s="231" t="s">
        <v>137</v>
      </c>
      <c r="E103" s="237" t="s">
        <v>19</v>
      </c>
      <c r="F103" s="238" t="s">
        <v>138</v>
      </c>
      <c r="G103" s="236"/>
      <c r="H103" s="239">
        <v>0.01</v>
      </c>
      <c r="I103" s="240"/>
      <c r="J103" s="236"/>
      <c r="K103" s="236"/>
      <c r="L103" s="241"/>
      <c r="M103" s="242"/>
      <c r="N103" s="243"/>
      <c r="O103" s="243"/>
      <c r="P103" s="243"/>
      <c r="Q103" s="243"/>
      <c r="R103" s="243"/>
      <c r="S103" s="243"/>
      <c r="T103" s="243"/>
      <c r="U103" s="244"/>
      <c r="V103" s="13"/>
      <c r="W103" s="13"/>
      <c r="X103" s="13"/>
      <c r="Y103" s="13"/>
      <c r="Z103" s="13"/>
      <c r="AA103" s="13"/>
      <c r="AB103" s="13"/>
      <c r="AC103" s="13"/>
      <c r="AD103" s="13"/>
      <c r="AE103" s="13"/>
      <c r="AT103" s="245" t="s">
        <v>137</v>
      </c>
      <c r="AU103" s="245" t="s">
        <v>79</v>
      </c>
      <c r="AV103" s="13" t="s">
        <v>79</v>
      </c>
      <c r="AW103" s="13" t="s">
        <v>31</v>
      </c>
      <c r="AX103" s="13" t="s">
        <v>77</v>
      </c>
      <c r="AY103" s="245" t="s">
        <v>125</v>
      </c>
    </row>
    <row r="104" s="2" customFormat="1" ht="33" customHeight="1">
      <c r="A104" s="39"/>
      <c r="B104" s="40"/>
      <c r="C104" s="218" t="s">
        <v>79</v>
      </c>
      <c r="D104" s="218" t="s">
        <v>128</v>
      </c>
      <c r="E104" s="219" t="s">
        <v>139</v>
      </c>
      <c r="F104" s="220" t="s">
        <v>140</v>
      </c>
      <c r="G104" s="221" t="s">
        <v>141</v>
      </c>
      <c r="H104" s="222">
        <v>57.107999999999997</v>
      </c>
      <c r="I104" s="223"/>
      <c r="J104" s="224">
        <f>ROUND(I104*H104,2)</f>
        <v>0</v>
      </c>
      <c r="K104" s="220" t="s">
        <v>132</v>
      </c>
      <c r="L104" s="45"/>
      <c r="M104" s="225" t="s">
        <v>19</v>
      </c>
      <c r="N104" s="226" t="s">
        <v>40</v>
      </c>
      <c r="O104" s="85"/>
      <c r="P104" s="227">
        <f>O104*H104</f>
        <v>0</v>
      </c>
      <c r="Q104" s="227">
        <v>0.028570000000000002</v>
      </c>
      <c r="R104" s="227">
        <f>Q104*H104</f>
        <v>1.6315755599999999</v>
      </c>
      <c r="S104" s="227">
        <v>0</v>
      </c>
      <c r="T104" s="227">
        <f>S104*H104</f>
        <v>0</v>
      </c>
      <c r="U104" s="228" t="s">
        <v>19</v>
      </c>
      <c r="V104" s="39"/>
      <c r="W104" s="39"/>
      <c r="X104" s="39"/>
      <c r="Y104" s="39"/>
      <c r="Z104" s="39"/>
      <c r="AA104" s="39"/>
      <c r="AB104" s="39"/>
      <c r="AC104" s="39"/>
      <c r="AD104" s="39"/>
      <c r="AE104" s="39"/>
      <c r="AR104" s="229" t="s">
        <v>133</v>
      </c>
      <c r="AT104" s="229" t="s">
        <v>128</v>
      </c>
      <c r="AU104" s="229" t="s">
        <v>79</v>
      </c>
      <c r="AY104" s="18" t="s">
        <v>125</v>
      </c>
      <c r="BE104" s="230">
        <f>IF(N104="základní",J104,0)</f>
        <v>0</v>
      </c>
      <c r="BF104" s="230">
        <f>IF(N104="snížená",J104,0)</f>
        <v>0</v>
      </c>
      <c r="BG104" s="230">
        <f>IF(N104="zákl. přenesená",J104,0)</f>
        <v>0</v>
      </c>
      <c r="BH104" s="230">
        <f>IF(N104="sníž. přenesená",J104,0)</f>
        <v>0</v>
      </c>
      <c r="BI104" s="230">
        <f>IF(N104="nulová",J104,0)</f>
        <v>0</v>
      </c>
      <c r="BJ104" s="18" t="s">
        <v>77</v>
      </c>
      <c r="BK104" s="230">
        <f>ROUND(I104*H104,2)</f>
        <v>0</v>
      </c>
      <c r="BL104" s="18" t="s">
        <v>133</v>
      </c>
      <c r="BM104" s="229" t="s">
        <v>742</v>
      </c>
    </row>
    <row r="105" s="13" customFormat="1">
      <c r="A105" s="13"/>
      <c r="B105" s="235"/>
      <c r="C105" s="236"/>
      <c r="D105" s="231" t="s">
        <v>137</v>
      </c>
      <c r="E105" s="237" t="s">
        <v>19</v>
      </c>
      <c r="F105" s="238" t="s">
        <v>143</v>
      </c>
      <c r="G105" s="236"/>
      <c r="H105" s="239">
        <v>57.107999999999997</v>
      </c>
      <c r="I105" s="240"/>
      <c r="J105" s="236"/>
      <c r="K105" s="236"/>
      <c r="L105" s="241"/>
      <c r="M105" s="242"/>
      <c r="N105" s="243"/>
      <c r="O105" s="243"/>
      <c r="P105" s="243"/>
      <c r="Q105" s="243"/>
      <c r="R105" s="243"/>
      <c r="S105" s="243"/>
      <c r="T105" s="243"/>
      <c r="U105" s="244"/>
      <c r="V105" s="13"/>
      <c r="W105" s="13"/>
      <c r="X105" s="13"/>
      <c r="Y105" s="13"/>
      <c r="Z105" s="13"/>
      <c r="AA105" s="13"/>
      <c r="AB105" s="13"/>
      <c r="AC105" s="13"/>
      <c r="AD105" s="13"/>
      <c r="AE105" s="13"/>
      <c r="AT105" s="245" t="s">
        <v>137</v>
      </c>
      <c r="AU105" s="245" t="s">
        <v>79</v>
      </c>
      <c r="AV105" s="13" t="s">
        <v>79</v>
      </c>
      <c r="AW105" s="13" t="s">
        <v>31</v>
      </c>
      <c r="AX105" s="13" t="s">
        <v>77</v>
      </c>
      <c r="AY105" s="245" t="s">
        <v>125</v>
      </c>
    </row>
    <row r="106" s="2" customFormat="1" ht="33" customHeight="1">
      <c r="A106" s="39"/>
      <c r="B106" s="40"/>
      <c r="C106" s="218" t="s">
        <v>126</v>
      </c>
      <c r="D106" s="218" t="s">
        <v>128</v>
      </c>
      <c r="E106" s="219" t="s">
        <v>144</v>
      </c>
      <c r="F106" s="220" t="s">
        <v>145</v>
      </c>
      <c r="G106" s="221" t="s">
        <v>141</v>
      </c>
      <c r="H106" s="222">
        <v>4.0999999999999996</v>
      </c>
      <c r="I106" s="223"/>
      <c r="J106" s="224">
        <f>ROUND(I106*H106,2)</f>
        <v>0</v>
      </c>
      <c r="K106" s="220" t="s">
        <v>132</v>
      </c>
      <c r="L106" s="45"/>
      <c r="M106" s="225" t="s">
        <v>19</v>
      </c>
      <c r="N106" s="226" t="s">
        <v>40</v>
      </c>
      <c r="O106" s="85"/>
      <c r="P106" s="227">
        <f>O106*H106</f>
        <v>0</v>
      </c>
      <c r="Q106" s="227">
        <v>0.25364999999999999</v>
      </c>
      <c r="R106" s="227">
        <f>Q106*H106</f>
        <v>1.0399649999999998</v>
      </c>
      <c r="S106" s="227">
        <v>0</v>
      </c>
      <c r="T106" s="227">
        <f>S106*H106</f>
        <v>0</v>
      </c>
      <c r="U106" s="228" t="s">
        <v>19</v>
      </c>
      <c r="V106" s="39"/>
      <c r="W106" s="39"/>
      <c r="X106" s="39"/>
      <c r="Y106" s="39"/>
      <c r="Z106" s="39"/>
      <c r="AA106" s="39"/>
      <c r="AB106" s="39"/>
      <c r="AC106" s="39"/>
      <c r="AD106" s="39"/>
      <c r="AE106" s="39"/>
      <c r="AR106" s="229" t="s">
        <v>133</v>
      </c>
      <c r="AT106" s="229" t="s">
        <v>128</v>
      </c>
      <c r="AU106" s="229" t="s">
        <v>79</v>
      </c>
      <c r="AY106" s="18" t="s">
        <v>125</v>
      </c>
      <c r="BE106" s="230">
        <f>IF(N106="základní",J106,0)</f>
        <v>0</v>
      </c>
      <c r="BF106" s="230">
        <f>IF(N106="snížená",J106,0)</f>
        <v>0</v>
      </c>
      <c r="BG106" s="230">
        <f>IF(N106="zákl. přenesená",J106,0)</f>
        <v>0</v>
      </c>
      <c r="BH106" s="230">
        <f>IF(N106="sníž. přenesená",J106,0)</f>
        <v>0</v>
      </c>
      <c r="BI106" s="230">
        <f>IF(N106="nulová",J106,0)</f>
        <v>0</v>
      </c>
      <c r="BJ106" s="18" t="s">
        <v>77</v>
      </c>
      <c r="BK106" s="230">
        <f>ROUND(I106*H106,2)</f>
        <v>0</v>
      </c>
      <c r="BL106" s="18" t="s">
        <v>133</v>
      </c>
      <c r="BM106" s="229" t="s">
        <v>743</v>
      </c>
    </row>
    <row r="107" s="13" customFormat="1">
      <c r="A107" s="13"/>
      <c r="B107" s="235"/>
      <c r="C107" s="236"/>
      <c r="D107" s="231" t="s">
        <v>137</v>
      </c>
      <c r="E107" s="237" t="s">
        <v>19</v>
      </c>
      <c r="F107" s="238" t="s">
        <v>147</v>
      </c>
      <c r="G107" s="236"/>
      <c r="H107" s="239">
        <v>4.0999999999999996</v>
      </c>
      <c r="I107" s="240"/>
      <c r="J107" s="236"/>
      <c r="K107" s="236"/>
      <c r="L107" s="241"/>
      <c r="M107" s="242"/>
      <c r="N107" s="243"/>
      <c r="O107" s="243"/>
      <c r="P107" s="243"/>
      <c r="Q107" s="243"/>
      <c r="R107" s="243"/>
      <c r="S107" s="243"/>
      <c r="T107" s="243"/>
      <c r="U107" s="244"/>
      <c r="V107" s="13"/>
      <c r="W107" s="13"/>
      <c r="X107" s="13"/>
      <c r="Y107" s="13"/>
      <c r="Z107" s="13"/>
      <c r="AA107" s="13"/>
      <c r="AB107" s="13"/>
      <c r="AC107" s="13"/>
      <c r="AD107" s="13"/>
      <c r="AE107" s="13"/>
      <c r="AT107" s="245" t="s">
        <v>137</v>
      </c>
      <c r="AU107" s="245" t="s">
        <v>79</v>
      </c>
      <c r="AV107" s="13" t="s">
        <v>79</v>
      </c>
      <c r="AW107" s="13" t="s">
        <v>31</v>
      </c>
      <c r="AX107" s="13" t="s">
        <v>77</v>
      </c>
      <c r="AY107" s="245" t="s">
        <v>125</v>
      </c>
    </row>
    <row r="108" s="2" customFormat="1" ht="33" customHeight="1">
      <c r="A108" s="39"/>
      <c r="B108" s="40"/>
      <c r="C108" s="218" t="s">
        <v>133</v>
      </c>
      <c r="D108" s="218" t="s">
        <v>128</v>
      </c>
      <c r="E108" s="219" t="s">
        <v>148</v>
      </c>
      <c r="F108" s="220" t="s">
        <v>149</v>
      </c>
      <c r="G108" s="221" t="s">
        <v>141</v>
      </c>
      <c r="H108" s="222">
        <v>1.748</v>
      </c>
      <c r="I108" s="223"/>
      <c r="J108" s="224">
        <f>ROUND(I108*H108,2)</f>
        <v>0</v>
      </c>
      <c r="K108" s="220" t="s">
        <v>132</v>
      </c>
      <c r="L108" s="45"/>
      <c r="M108" s="225" t="s">
        <v>19</v>
      </c>
      <c r="N108" s="226" t="s">
        <v>40</v>
      </c>
      <c r="O108" s="85"/>
      <c r="P108" s="227">
        <f>O108*H108</f>
        <v>0</v>
      </c>
      <c r="Q108" s="227">
        <v>0.11549</v>
      </c>
      <c r="R108" s="227">
        <f>Q108*H108</f>
        <v>0.20187652</v>
      </c>
      <c r="S108" s="227">
        <v>0</v>
      </c>
      <c r="T108" s="227">
        <f>S108*H108</f>
        <v>0</v>
      </c>
      <c r="U108" s="228" t="s">
        <v>19</v>
      </c>
      <c r="V108" s="39"/>
      <c r="W108" s="39"/>
      <c r="X108" s="39"/>
      <c r="Y108" s="39"/>
      <c r="Z108" s="39"/>
      <c r="AA108" s="39"/>
      <c r="AB108" s="39"/>
      <c r="AC108" s="39"/>
      <c r="AD108" s="39"/>
      <c r="AE108" s="39"/>
      <c r="AR108" s="229" t="s">
        <v>133</v>
      </c>
      <c r="AT108" s="229" t="s">
        <v>128</v>
      </c>
      <c r="AU108" s="229" t="s">
        <v>79</v>
      </c>
      <c r="AY108" s="18" t="s">
        <v>125</v>
      </c>
      <c r="BE108" s="230">
        <f>IF(N108="základní",J108,0)</f>
        <v>0</v>
      </c>
      <c r="BF108" s="230">
        <f>IF(N108="snížená",J108,0)</f>
        <v>0</v>
      </c>
      <c r="BG108" s="230">
        <f>IF(N108="zákl. přenesená",J108,0)</f>
        <v>0</v>
      </c>
      <c r="BH108" s="230">
        <f>IF(N108="sníž. přenesená",J108,0)</f>
        <v>0</v>
      </c>
      <c r="BI108" s="230">
        <f>IF(N108="nulová",J108,0)</f>
        <v>0</v>
      </c>
      <c r="BJ108" s="18" t="s">
        <v>77</v>
      </c>
      <c r="BK108" s="230">
        <f>ROUND(I108*H108,2)</f>
        <v>0</v>
      </c>
      <c r="BL108" s="18" t="s">
        <v>133</v>
      </c>
      <c r="BM108" s="229" t="s">
        <v>744</v>
      </c>
    </row>
    <row r="109" s="2" customFormat="1">
      <c r="A109" s="39"/>
      <c r="B109" s="40"/>
      <c r="C109" s="41"/>
      <c r="D109" s="231" t="s">
        <v>135</v>
      </c>
      <c r="E109" s="41"/>
      <c r="F109" s="232" t="s">
        <v>151</v>
      </c>
      <c r="G109" s="41"/>
      <c r="H109" s="41"/>
      <c r="I109" s="137"/>
      <c r="J109" s="41"/>
      <c r="K109" s="41"/>
      <c r="L109" s="45"/>
      <c r="M109" s="233"/>
      <c r="N109" s="234"/>
      <c r="O109" s="85"/>
      <c r="P109" s="85"/>
      <c r="Q109" s="85"/>
      <c r="R109" s="85"/>
      <c r="S109" s="85"/>
      <c r="T109" s="85"/>
      <c r="U109" s="86"/>
      <c r="V109" s="39"/>
      <c r="W109" s="39"/>
      <c r="X109" s="39"/>
      <c r="Y109" s="39"/>
      <c r="Z109" s="39"/>
      <c r="AA109" s="39"/>
      <c r="AB109" s="39"/>
      <c r="AC109" s="39"/>
      <c r="AD109" s="39"/>
      <c r="AE109" s="39"/>
      <c r="AT109" s="18" t="s">
        <v>135</v>
      </c>
      <c r="AU109" s="18" t="s">
        <v>79</v>
      </c>
    </row>
    <row r="110" s="13" customFormat="1">
      <c r="A110" s="13"/>
      <c r="B110" s="235"/>
      <c r="C110" s="236"/>
      <c r="D110" s="231" t="s">
        <v>137</v>
      </c>
      <c r="E110" s="237" t="s">
        <v>19</v>
      </c>
      <c r="F110" s="238" t="s">
        <v>152</v>
      </c>
      <c r="G110" s="236"/>
      <c r="H110" s="239">
        <v>1.748</v>
      </c>
      <c r="I110" s="240"/>
      <c r="J110" s="236"/>
      <c r="K110" s="236"/>
      <c r="L110" s="241"/>
      <c r="M110" s="242"/>
      <c r="N110" s="243"/>
      <c r="O110" s="243"/>
      <c r="P110" s="243"/>
      <c r="Q110" s="243"/>
      <c r="R110" s="243"/>
      <c r="S110" s="243"/>
      <c r="T110" s="243"/>
      <c r="U110" s="244"/>
      <c r="V110" s="13"/>
      <c r="W110" s="13"/>
      <c r="X110" s="13"/>
      <c r="Y110" s="13"/>
      <c r="Z110" s="13"/>
      <c r="AA110" s="13"/>
      <c r="AB110" s="13"/>
      <c r="AC110" s="13"/>
      <c r="AD110" s="13"/>
      <c r="AE110" s="13"/>
      <c r="AT110" s="245" t="s">
        <v>137</v>
      </c>
      <c r="AU110" s="245" t="s">
        <v>79</v>
      </c>
      <c r="AV110" s="13" t="s">
        <v>79</v>
      </c>
      <c r="AW110" s="13" t="s">
        <v>31</v>
      </c>
      <c r="AX110" s="13" t="s">
        <v>77</v>
      </c>
      <c r="AY110" s="245" t="s">
        <v>125</v>
      </c>
    </row>
    <row r="111" s="2" customFormat="1" ht="21.75" customHeight="1">
      <c r="A111" s="39"/>
      <c r="B111" s="40"/>
      <c r="C111" s="218" t="s">
        <v>153</v>
      </c>
      <c r="D111" s="218" t="s">
        <v>128</v>
      </c>
      <c r="E111" s="219" t="s">
        <v>154</v>
      </c>
      <c r="F111" s="220" t="s">
        <v>155</v>
      </c>
      <c r="G111" s="221" t="s">
        <v>156</v>
      </c>
      <c r="H111" s="222">
        <v>0.031</v>
      </c>
      <c r="I111" s="223"/>
      <c r="J111" s="224">
        <f>ROUND(I111*H111,2)</f>
        <v>0</v>
      </c>
      <c r="K111" s="220" t="s">
        <v>132</v>
      </c>
      <c r="L111" s="45"/>
      <c r="M111" s="225" t="s">
        <v>19</v>
      </c>
      <c r="N111" s="226" t="s">
        <v>40</v>
      </c>
      <c r="O111" s="85"/>
      <c r="P111" s="227">
        <f>O111*H111</f>
        <v>0</v>
      </c>
      <c r="Q111" s="227">
        <v>2.4533100000000001</v>
      </c>
      <c r="R111" s="227">
        <f>Q111*H111</f>
        <v>0.076052610000000007</v>
      </c>
      <c r="S111" s="227">
        <v>0</v>
      </c>
      <c r="T111" s="227">
        <f>S111*H111</f>
        <v>0</v>
      </c>
      <c r="U111" s="228" t="s">
        <v>19</v>
      </c>
      <c r="V111" s="39"/>
      <c r="W111" s="39"/>
      <c r="X111" s="39"/>
      <c r="Y111" s="39"/>
      <c r="Z111" s="39"/>
      <c r="AA111" s="39"/>
      <c r="AB111" s="39"/>
      <c r="AC111" s="39"/>
      <c r="AD111" s="39"/>
      <c r="AE111" s="39"/>
      <c r="AR111" s="229" t="s">
        <v>133</v>
      </c>
      <c r="AT111" s="229" t="s">
        <v>128</v>
      </c>
      <c r="AU111" s="229" t="s">
        <v>79</v>
      </c>
      <c r="AY111" s="18" t="s">
        <v>125</v>
      </c>
      <c r="BE111" s="230">
        <f>IF(N111="základní",J111,0)</f>
        <v>0</v>
      </c>
      <c r="BF111" s="230">
        <f>IF(N111="snížená",J111,0)</f>
        <v>0</v>
      </c>
      <c r="BG111" s="230">
        <f>IF(N111="zákl. přenesená",J111,0)</f>
        <v>0</v>
      </c>
      <c r="BH111" s="230">
        <f>IF(N111="sníž. přenesená",J111,0)</f>
        <v>0</v>
      </c>
      <c r="BI111" s="230">
        <f>IF(N111="nulová",J111,0)</f>
        <v>0</v>
      </c>
      <c r="BJ111" s="18" t="s">
        <v>77</v>
      </c>
      <c r="BK111" s="230">
        <f>ROUND(I111*H111,2)</f>
        <v>0</v>
      </c>
      <c r="BL111" s="18" t="s">
        <v>133</v>
      </c>
      <c r="BM111" s="229" t="s">
        <v>745</v>
      </c>
    </row>
    <row r="112" s="13" customFormat="1">
      <c r="A112" s="13"/>
      <c r="B112" s="235"/>
      <c r="C112" s="236"/>
      <c r="D112" s="231" t="s">
        <v>137</v>
      </c>
      <c r="E112" s="237" t="s">
        <v>19</v>
      </c>
      <c r="F112" s="238" t="s">
        <v>158</v>
      </c>
      <c r="G112" s="236"/>
      <c r="H112" s="239">
        <v>0.031</v>
      </c>
      <c r="I112" s="240"/>
      <c r="J112" s="236"/>
      <c r="K112" s="236"/>
      <c r="L112" s="241"/>
      <c r="M112" s="242"/>
      <c r="N112" s="243"/>
      <c r="O112" s="243"/>
      <c r="P112" s="243"/>
      <c r="Q112" s="243"/>
      <c r="R112" s="243"/>
      <c r="S112" s="243"/>
      <c r="T112" s="243"/>
      <c r="U112" s="244"/>
      <c r="V112" s="13"/>
      <c r="W112" s="13"/>
      <c r="X112" s="13"/>
      <c r="Y112" s="13"/>
      <c r="Z112" s="13"/>
      <c r="AA112" s="13"/>
      <c r="AB112" s="13"/>
      <c r="AC112" s="13"/>
      <c r="AD112" s="13"/>
      <c r="AE112" s="13"/>
      <c r="AT112" s="245" t="s">
        <v>137</v>
      </c>
      <c r="AU112" s="245" t="s">
        <v>79</v>
      </c>
      <c r="AV112" s="13" t="s">
        <v>79</v>
      </c>
      <c r="AW112" s="13" t="s">
        <v>31</v>
      </c>
      <c r="AX112" s="13" t="s">
        <v>77</v>
      </c>
      <c r="AY112" s="245" t="s">
        <v>125</v>
      </c>
    </row>
    <row r="113" s="2" customFormat="1" ht="21.75" customHeight="1">
      <c r="A113" s="39"/>
      <c r="B113" s="40"/>
      <c r="C113" s="218" t="s">
        <v>159</v>
      </c>
      <c r="D113" s="218" t="s">
        <v>128</v>
      </c>
      <c r="E113" s="219" t="s">
        <v>160</v>
      </c>
      <c r="F113" s="220" t="s">
        <v>161</v>
      </c>
      <c r="G113" s="221" t="s">
        <v>141</v>
      </c>
      <c r="H113" s="222">
        <v>0.69899999999999995</v>
      </c>
      <c r="I113" s="223"/>
      <c r="J113" s="224">
        <f>ROUND(I113*H113,2)</f>
        <v>0</v>
      </c>
      <c r="K113" s="220" t="s">
        <v>132</v>
      </c>
      <c r="L113" s="45"/>
      <c r="M113" s="225" t="s">
        <v>19</v>
      </c>
      <c r="N113" s="226" t="s">
        <v>40</v>
      </c>
      <c r="O113" s="85"/>
      <c r="P113" s="227">
        <f>O113*H113</f>
        <v>0</v>
      </c>
      <c r="Q113" s="227">
        <v>0.00142</v>
      </c>
      <c r="R113" s="227">
        <f>Q113*H113</f>
        <v>0.00099258000000000007</v>
      </c>
      <c r="S113" s="227">
        <v>0</v>
      </c>
      <c r="T113" s="227">
        <f>S113*H113</f>
        <v>0</v>
      </c>
      <c r="U113" s="228" t="s">
        <v>19</v>
      </c>
      <c r="V113" s="39"/>
      <c r="W113" s="39"/>
      <c r="X113" s="39"/>
      <c r="Y113" s="39"/>
      <c r="Z113" s="39"/>
      <c r="AA113" s="39"/>
      <c r="AB113" s="39"/>
      <c r="AC113" s="39"/>
      <c r="AD113" s="39"/>
      <c r="AE113" s="39"/>
      <c r="AR113" s="229" t="s">
        <v>133</v>
      </c>
      <c r="AT113" s="229" t="s">
        <v>128</v>
      </c>
      <c r="AU113" s="229" t="s">
        <v>79</v>
      </c>
      <c r="AY113" s="18" t="s">
        <v>125</v>
      </c>
      <c r="BE113" s="230">
        <f>IF(N113="základní",J113,0)</f>
        <v>0</v>
      </c>
      <c r="BF113" s="230">
        <f>IF(N113="snížená",J113,0)</f>
        <v>0</v>
      </c>
      <c r="BG113" s="230">
        <f>IF(N113="zákl. přenesená",J113,0)</f>
        <v>0</v>
      </c>
      <c r="BH113" s="230">
        <f>IF(N113="sníž. přenesená",J113,0)</f>
        <v>0</v>
      </c>
      <c r="BI113" s="230">
        <f>IF(N113="nulová",J113,0)</f>
        <v>0</v>
      </c>
      <c r="BJ113" s="18" t="s">
        <v>77</v>
      </c>
      <c r="BK113" s="230">
        <f>ROUND(I113*H113,2)</f>
        <v>0</v>
      </c>
      <c r="BL113" s="18" t="s">
        <v>133</v>
      </c>
      <c r="BM113" s="229" t="s">
        <v>746</v>
      </c>
    </row>
    <row r="114" s="2" customFormat="1">
      <c r="A114" s="39"/>
      <c r="B114" s="40"/>
      <c r="C114" s="41"/>
      <c r="D114" s="231" t="s">
        <v>135</v>
      </c>
      <c r="E114" s="41"/>
      <c r="F114" s="232" t="s">
        <v>163</v>
      </c>
      <c r="G114" s="41"/>
      <c r="H114" s="41"/>
      <c r="I114" s="137"/>
      <c r="J114" s="41"/>
      <c r="K114" s="41"/>
      <c r="L114" s="45"/>
      <c r="M114" s="233"/>
      <c r="N114" s="234"/>
      <c r="O114" s="85"/>
      <c r="P114" s="85"/>
      <c r="Q114" s="85"/>
      <c r="R114" s="85"/>
      <c r="S114" s="85"/>
      <c r="T114" s="85"/>
      <c r="U114" s="86"/>
      <c r="V114" s="39"/>
      <c r="W114" s="39"/>
      <c r="X114" s="39"/>
      <c r="Y114" s="39"/>
      <c r="Z114" s="39"/>
      <c r="AA114" s="39"/>
      <c r="AB114" s="39"/>
      <c r="AC114" s="39"/>
      <c r="AD114" s="39"/>
      <c r="AE114" s="39"/>
      <c r="AT114" s="18" t="s">
        <v>135</v>
      </c>
      <c r="AU114" s="18" t="s">
        <v>79</v>
      </c>
    </row>
    <row r="115" s="13" customFormat="1">
      <c r="A115" s="13"/>
      <c r="B115" s="235"/>
      <c r="C115" s="236"/>
      <c r="D115" s="231" t="s">
        <v>137</v>
      </c>
      <c r="E115" s="237" t="s">
        <v>19</v>
      </c>
      <c r="F115" s="238" t="s">
        <v>164</v>
      </c>
      <c r="G115" s="236"/>
      <c r="H115" s="239">
        <v>0.69899999999999995</v>
      </c>
      <c r="I115" s="240"/>
      <c r="J115" s="236"/>
      <c r="K115" s="236"/>
      <c r="L115" s="241"/>
      <c r="M115" s="242"/>
      <c r="N115" s="243"/>
      <c r="O115" s="243"/>
      <c r="P115" s="243"/>
      <c r="Q115" s="243"/>
      <c r="R115" s="243"/>
      <c r="S115" s="243"/>
      <c r="T115" s="243"/>
      <c r="U115" s="244"/>
      <c r="V115" s="13"/>
      <c r="W115" s="13"/>
      <c r="X115" s="13"/>
      <c r="Y115" s="13"/>
      <c r="Z115" s="13"/>
      <c r="AA115" s="13"/>
      <c r="AB115" s="13"/>
      <c r="AC115" s="13"/>
      <c r="AD115" s="13"/>
      <c r="AE115" s="13"/>
      <c r="AT115" s="245" t="s">
        <v>137</v>
      </c>
      <c r="AU115" s="245" t="s">
        <v>79</v>
      </c>
      <c r="AV115" s="13" t="s">
        <v>79</v>
      </c>
      <c r="AW115" s="13" t="s">
        <v>31</v>
      </c>
      <c r="AX115" s="13" t="s">
        <v>77</v>
      </c>
      <c r="AY115" s="245" t="s">
        <v>125</v>
      </c>
    </row>
    <row r="116" s="2" customFormat="1" ht="21.75" customHeight="1">
      <c r="A116" s="39"/>
      <c r="B116" s="40"/>
      <c r="C116" s="218" t="s">
        <v>165</v>
      </c>
      <c r="D116" s="218" t="s">
        <v>128</v>
      </c>
      <c r="E116" s="219" t="s">
        <v>166</v>
      </c>
      <c r="F116" s="220" t="s">
        <v>167</v>
      </c>
      <c r="G116" s="221" t="s">
        <v>141</v>
      </c>
      <c r="H116" s="222">
        <v>0.69899999999999995</v>
      </c>
      <c r="I116" s="223"/>
      <c r="J116" s="224">
        <f>ROUND(I116*H116,2)</f>
        <v>0</v>
      </c>
      <c r="K116" s="220" t="s">
        <v>132</v>
      </c>
      <c r="L116" s="45"/>
      <c r="M116" s="225" t="s">
        <v>19</v>
      </c>
      <c r="N116" s="226" t="s">
        <v>40</v>
      </c>
      <c r="O116" s="85"/>
      <c r="P116" s="227">
        <f>O116*H116</f>
        <v>0</v>
      </c>
      <c r="Q116" s="227">
        <v>0</v>
      </c>
      <c r="R116" s="227">
        <f>Q116*H116</f>
        <v>0</v>
      </c>
      <c r="S116" s="227">
        <v>0</v>
      </c>
      <c r="T116" s="227">
        <f>S116*H116</f>
        <v>0</v>
      </c>
      <c r="U116" s="228" t="s">
        <v>19</v>
      </c>
      <c r="V116" s="39"/>
      <c r="W116" s="39"/>
      <c r="X116" s="39"/>
      <c r="Y116" s="39"/>
      <c r="Z116" s="39"/>
      <c r="AA116" s="39"/>
      <c r="AB116" s="39"/>
      <c r="AC116" s="39"/>
      <c r="AD116" s="39"/>
      <c r="AE116" s="39"/>
      <c r="AR116" s="229" t="s">
        <v>133</v>
      </c>
      <c r="AT116" s="229" t="s">
        <v>128</v>
      </c>
      <c r="AU116" s="229" t="s">
        <v>79</v>
      </c>
      <c r="AY116" s="18" t="s">
        <v>125</v>
      </c>
      <c r="BE116" s="230">
        <f>IF(N116="základní",J116,0)</f>
        <v>0</v>
      </c>
      <c r="BF116" s="230">
        <f>IF(N116="snížená",J116,0)</f>
        <v>0</v>
      </c>
      <c r="BG116" s="230">
        <f>IF(N116="zákl. přenesená",J116,0)</f>
        <v>0</v>
      </c>
      <c r="BH116" s="230">
        <f>IF(N116="sníž. přenesená",J116,0)</f>
        <v>0</v>
      </c>
      <c r="BI116" s="230">
        <f>IF(N116="nulová",J116,0)</f>
        <v>0</v>
      </c>
      <c r="BJ116" s="18" t="s">
        <v>77</v>
      </c>
      <c r="BK116" s="230">
        <f>ROUND(I116*H116,2)</f>
        <v>0</v>
      </c>
      <c r="BL116" s="18" t="s">
        <v>133</v>
      </c>
      <c r="BM116" s="229" t="s">
        <v>747</v>
      </c>
    </row>
    <row r="117" s="2" customFormat="1">
      <c r="A117" s="39"/>
      <c r="B117" s="40"/>
      <c r="C117" s="41"/>
      <c r="D117" s="231" t="s">
        <v>135</v>
      </c>
      <c r="E117" s="41"/>
      <c r="F117" s="232" t="s">
        <v>163</v>
      </c>
      <c r="G117" s="41"/>
      <c r="H117" s="41"/>
      <c r="I117" s="137"/>
      <c r="J117" s="41"/>
      <c r="K117" s="41"/>
      <c r="L117" s="45"/>
      <c r="M117" s="233"/>
      <c r="N117" s="234"/>
      <c r="O117" s="85"/>
      <c r="P117" s="85"/>
      <c r="Q117" s="85"/>
      <c r="R117" s="85"/>
      <c r="S117" s="85"/>
      <c r="T117" s="85"/>
      <c r="U117" s="86"/>
      <c r="V117" s="39"/>
      <c r="W117" s="39"/>
      <c r="X117" s="39"/>
      <c r="Y117" s="39"/>
      <c r="Z117" s="39"/>
      <c r="AA117" s="39"/>
      <c r="AB117" s="39"/>
      <c r="AC117" s="39"/>
      <c r="AD117" s="39"/>
      <c r="AE117" s="39"/>
      <c r="AT117" s="18" t="s">
        <v>135</v>
      </c>
      <c r="AU117" s="18" t="s">
        <v>79</v>
      </c>
    </row>
    <row r="118" s="2" customFormat="1" ht="33" customHeight="1">
      <c r="A118" s="39"/>
      <c r="B118" s="40"/>
      <c r="C118" s="218" t="s">
        <v>169</v>
      </c>
      <c r="D118" s="218" t="s">
        <v>128</v>
      </c>
      <c r="E118" s="219" t="s">
        <v>170</v>
      </c>
      <c r="F118" s="220" t="s">
        <v>171</v>
      </c>
      <c r="G118" s="221" t="s">
        <v>131</v>
      </c>
      <c r="H118" s="222">
        <v>0.17599999999999999</v>
      </c>
      <c r="I118" s="223"/>
      <c r="J118" s="224">
        <f>ROUND(I118*H118,2)</f>
        <v>0</v>
      </c>
      <c r="K118" s="220" t="s">
        <v>132</v>
      </c>
      <c r="L118" s="45"/>
      <c r="M118" s="225" t="s">
        <v>19</v>
      </c>
      <c r="N118" s="226" t="s">
        <v>40</v>
      </c>
      <c r="O118" s="85"/>
      <c r="P118" s="227">
        <f>O118*H118</f>
        <v>0</v>
      </c>
      <c r="Q118" s="227">
        <v>1.04037</v>
      </c>
      <c r="R118" s="227">
        <f>Q118*H118</f>
        <v>0.18310511999999998</v>
      </c>
      <c r="S118" s="227">
        <v>0</v>
      </c>
      <c r="T118" s="227">
        <f>S118*H118</f>
        <v>0</v>
      </c>
      <c r="U118" s="228" t="s">
        <v>19</v>
      </c>
      <c r="V118" s="39"/>
      <c r="W118" s="39"/>
      <c r="X118" s="39"/>
      <c r="Y118" s="39"/>
      <c r="Z118" s="39"/>
      <c r="AA118" s="39"/>
      <c r="AB118" s="39"/>
      <c r="AC118" s="39"/>
      <c r="AD118" s="39"/>
      <c r="AE118" s="39"/>
      <c r="AR118" s="229" t="s">
        <v>133</v>
      </c>
      <c r="AT118" s="229" t="s">
        <v>128</v>
      </c>
      <c r="AU118" s="229" t="s">
        <v>79</v>
      </c>
      <c r="AY118" s="18" t="s">
        <v>125</v>
      </c>
      <c r="BE118" s="230">
        <f>IF(N118="základní",J118,0)</f>
        <v>0</v>
      </c>
      <c r="BF118" s="230">
        <f>IF(N118="snížená",J118,0)</f>
        <v>0</v>
      </c>
      <c r="BG118" s="230">
        <f>IF(N118="zákl. přenesená",J118,0)</f>
        <v>0</v>
      </c>
      <c r="BH118" s="230">
        <f>IF(N118="sníž. přenesená",J118,0)</f>
        <v>0</v>
      </c>
      <c r="BI118" s="230">
        <f>IF(N118="nulová",J118,0)</f>
        <v>0</v>
      </c>
      <c r="BJ118" s="18" t="s">
        <v>77</v>
      </c>
      <c r="BK118" s="230">
        <f>ROUND(I118*H118,2)</f>
        <v>0</v>
      </c>
      <c r="BL118" s="18" t="s">
        <v>133</v>
      </c>
      <c r="BM118" s="229" t="s">
        <v>748</v>
      </c>
    </row>
    <row r="119" s="13" customFormat="1">
      <c r="A119" s="13"/>
      <c r="B119" s="235"/>
      <c r="C119" s="236"/>
      <c r="D119" s="231" t="s">
        <v>137</v>
      </c>
      <c r="E119" s="237" t="s">
        <v>19</v>
      </c>
      <c r="F119" s="238" t="s">
        <v>173</v>
      </c>
      <c r="G119" s="236"/>
      <c r="H119" s="239">
        <v>0.17599999999999999</v>
      </c>
      <c r="I119" s="240"/>
      <c r="J119" s="236"/>
      <c r="K119" s="236"/>
      <c r="L119" s="241"/>
      <c r="M119" s="242"/>
      <c r="N119" s="243"/>
      <c r="O119" s="243"/>
      <c r="P119" s="243"/>
      <c r="Q119" s="243"/>
      <c r="R119" s="243"/>
      <c r="S119" s="243"/>
      <c r="T119" s="243"/>
      <c r="U119" s="244"/>
      <c r="V119" s="13"/>
      <c r="W119" s="13"/>
      <c r="X119" s="13"/>
      <c r="Y119" s="13"/>
      <c r="Z119" s="13"/>
      <c r="AA119" s="13"/>
      <c r="AB119" s="13"/>
      <c r="AC119" s="13"/>
      <c r="AD119" s="13"/>
      <c r="AE119" s="13"/>
      <c r="AT119" s="245" t="s">
        <v>137</v>
      </c>
      <c r="AU119" s="245" t="s">
        <v>79</v>
      </c>
      <c r="AV119" s="13" t="s">
        <v>79</v>
      </c>
      <c r="AW119" s="13" t="s">
        <v>31</v>
      </c>
      <c r="AX119" s="13" t="s">
        <v>77</v>
      </c>
      <c r="AY119" s="245" t="s">
        <v>125</v>
      </c>
    </row>
    <row r="120" s="2" customFormat="1" ht="33" customHeight="1">
      <c r="A120" s="39"/>
      <c r="B120" s="40"/>
      <c r="C120" s="218" t="s">
        <v>174</v>
      </c>
      <c r="D120" s="218" t="s">
        <v>128</v>
      </c>
      <c r="E120" s="219" t="s">
        <v>175</v>
      </c>
      <c r="F120" s="220" t="s">
        <v>176</v>
      </c>
      <c r="G120" s="221" t="s">
        <v>131</v>
      </c>
      <c r="H120" s="222">
        <v>0.69899999999999995</v>
      </c>
      <c r="I120" s="223"/>
      <c r="J120" s="224">
        <f>ROUND(I120*H120,2)</f>
        <v>0</v>
      </c>
      <c r="K120" s="220" t="s">
        <v>132</v>
      </c>
      <c r="L120" s="45"/>
      <c r="M120" s="225" t="s">
        <v>19</v>
      </c>
      <c r="N120" s="226" t="s">
        <v>40</v>
      </c>
      <c r="O120" s="85"/>
      <c r="P120" s="227">
        <f>O120*H120</f>
        <v>0</v>
      </c>
      <c r="Q120" s="227">
        <v>1.04037</v>
      </c>
      <c r="R120" s="227">
        <f>Q120*H120</f>
        <v>0.72721862999999998</v>
      </c>
      <c r="S120" s="227">
        <v>0</v>
      </c>
      <c r="T120" s="227">
        <f>S120*H120</f>
        <v>0</v>
      </c>
      <c r="U120" s="228" t="s">
        <v>19</v>
      </c>
      <c r="V120" s="39"/>
      <c r="W120" s="39"/>
      <c r="X120" s="39"/>
      <c r="Y120" s="39"/>
      <c r="Z120" s="39"/>
      <c r="AA120" s="39"/>
      <c r="AB120" s="39"/>
      <c r="AC120" s="39"/>
      <c r="AD120" s="39"/>
      <c r="AE120" s="39"/>
      <c r="AR120" s="229" t="s">
        <v>133</v>
      </c>
      <c r="AT120" s="229" t="s">
        <v>128</v>
      </c>
      <c r="AU120" s="229" t="s">
        <v>79</v>
      </c>
      <c r="AY120" s="18" t="s">
        <v>125</v>
      </c>
      <c r="BE120" s="230">
        <f>IF(N120="základní",J120,0)</f>
        <v>0</v>
      </c>
      <c r="BF120" s="230">
        <f>IF(N120="snížená",J120,0)</f>
        <v>0</v>
      </c>
      <c r="BG120" s="230">
        <f>IF(N120="zákl. přenesená",J120,0)</f>
        <v>0</v>
      </c>
      <c r="BH120" s="230">
        <f>IF(N120="sníž. přenesená",J120,0)</f>
        <v>0</v>
      </c>
      <c r="BI120" s="230">
        <f>IF(N120="nulová",J120,0)</f>
        <v>0</v>
      </c>
      <c r="BJ120" s="18" t="s">
        <v>77</v>
      </c>
      <c r="BK120" s="230">
        <f>ROUND(I120*H120,2)</f>
        <v>0</v>
      </c>
      <c r="BL120" s="18" t="s">
        <v>133</v>
      </c>
      <c r="BM120" s="229" t="s">
        <v>749</v>
      </c>
    </row>
    <row r="121" s="2" customFormat="1" ht="33" customHeight="1">
      <c r="A121" s="39"/>
      <c r="B121" s="40"/>
      <c r="C121" s="218" t="s">
        <v>178</v>
      </c>
      <c r="D121" s="218" t="s">
        <v>128</v>
      </c>
      <c r="E121" s="219" t="s">
        <v>179</v>
      </c>
      <c r="F121" s="220" t="s">
        <v>180</v>
      </c>
      <c r="G121" s="221" t="s">
        <v>141</v>
      </c>
      <c r="H121" s="222">
        <v>0.35999999999999999</v>
      </c>
      <c r="I121" s="223"/>
      <c r="J121" s="224">
        <f>ROUND(I121*H121,2)</f>
        <v>0</v>
      </c>
      <c r="K121" s="220" t="s">
        <v>132</v>
      </c>
      <c r="L121" s="45"/>
      <c r="M121" s="225" t="s">
        <v>19</v>
      </c>
      <c r="N121" s="226" t="s">
        <v>40</v>
      </c>
      <c r="O121" s="85"/>
      <c r="P121" s="227">
        <f>O121*H121</f>
        <v>0</v>
      </c>
      <c r="Q121" s="227">
        <v>0.052519999999999997</v>
      </c>
      <c r="R121" s="227">
        <f>Q121*H121</f>
        <v>0.018907199999999999</v>
      </c>
      <c r="S121" s="227">
        <v>0</v>
      </c>
      <c r="T121" s="227">
        <f>S121*H121</f>
        <v>0</v>
      </c>
      <c r="U121" s="228" t="s">
        <v>19</v>
      </c>
      <c r="V121" s="39"/>
      <c r="W121" s="39"/>
      <c r="X121" s="39"/>
      <c r="Y121" s="39"/>
      <c r="Z121" s="39"/>
      <c r="AA121" s="39"/>
      <c r="AB121" s="39"/>
      <c r="AC121" s="39"/>
      <c r="AD121" s="39"/>
      <c r="AE121" s="39"/>
      <c r="AR121" s="229" t="s">
        <v>133</v>
      </c>
      <c r="AT121" s="229" t="s">
        <v>128</v>
      </c>
      <c r="AU121" s="229" t="s">
        <v>79</v>
      </c>
      <c r="AY121" s="18" t="s">
        <v>125</v>
      </c>
      <c r="BE121" s="230">
        <f>IF(N121="základní",J121,0)</f>
        <v>0</v>
      </c>
      <c r="BF121" s="230">
        <f>IF(N121="snížená",J121,0)</f>
        <v>0</v>
      </c>
      <c r="BG121" s="230">
        <f>IF(N121="zákl. přenesená",J121,0)</f>
        <v>0</v>
      </c>
      <c r="BH121" s="230">
        <f>IF(N121="sníž. přenesená",J121,0)</f>
        <v>0</v>
      </c>
      <c r="BI121" s="230">
        <f>IF(N121="nulová",J121,0)</f>
        <v>0</v>
      </c>
      <c r="BJ121" s="18" t="s">
        <v>77</v>
      </c>
      <c r="BK121" s="230">
        <f>ROUND(I121*H121,2)</f>
        <v>0</v>
      </c>
      <c r="BL121" s="18" t="s">
        <v>133</v>
      </c>
      <c r="BM121" s="229" t="s">
        <v>750</v>
      </c>
    </row>
    <row r="122" s="13" customFormat="1">
      <c r="A122" s="13"/>
      <c r="B122" s="235"/>
      <c r="C122" s="236"/>
      <c r="D122" s="231" t="s">
        <v>137</v>
      </c>
      <c r="E122" s="237" t="s">
        <v>19</v>
      </c>
      <c r="F122" s="238" t="s">
        <v>182</v>
      </c>
      <c r="G122" s="236"/>
      <c r="H122" s="239">
        <v>0.35999999999999999</v>
      </c>
      <c r="I122" s="240"/>
      <c r="J122" s="236"/>
      <c r="K122" s="236"/>
      <c r="L122" s="241"/>
      <c r="M122" s="242"/>
      <c r="N122" s="243"/>
      <c r="O122" s="243"/>
      <c r="P122" s="243"/>
      <c r="Q122" s="243"/>
      <c r="R122" s="243"/>
      <c r="S122" s="243"/>
      <c r="T122" s="243"/>
      <c r="U122" s="244"/>
      <c r="V122" s="13"/>
      <c r="W122" s="13"/>
      <c r="X122" s="13"/>
      <c r="Y122" s="13"/>
      <c r="Z122" s="13"/>
      <c r="AA122" s="13"/>
      <c r="AB122" s="13"/>
      <c r="AC122" s="13"/>
      <c r="AD122" s="13"/>
      <c r="AE122" s="13"/>
      <c r="AT122" s="245" t="s">
        <v>137</v>
      </c>
      <c r="AU122" s="245" t="s">
        <v>79</v>
      </c>
      <c r="AV122" s="13" t="s">
        <v>79</v>
      </c>
      <c r="AW122" s="13" t="s">
        <v>31</v>
      </c>
      <c r="AX122" s="13" t="s">
        <v>77</v>
      </c>
      <c r="AY122" s="245" t="s">
        <v>125</v>
      </c>
    </row>
    <row r="123" s="2" customFormat="1" ht="33" customHeight="1">
      <c r="A123" s="39"/>
      <c r="B123" s="40"/>
      <c r="C123" s="218" t="s">
        <v>183</v>
      </c>
      <c r="D123" s="218" t="s">
        <v>128</v>
      </c>
      <c r="E123" s="219" t="s">
        <v>184</v>
      </c>
      <c r="F123" s="220" t="s">
        <v>185</v>
      </c>
      <c r="G123" s="221" t="s">
        <v>141</v>
      </c>
      <c r="H123" s="222">
        <v>0.28799999999999998</v>
      </c>
      <c r="I123" s="223"/>
      <c r="J123" s="224">
        <f>ROUND(I123*H123,2)</f>
        <v>0</v>
      </c>
      <c r="K123" s="220" t="s">
        <v>132</v>
      </c>
      <c r="L123" s="45"/>
      <c r="M123" s="225" t="s">
        <v>19</v>
      </c>
      <c r="N123" s="226" t="s">
        <v>40</v>
      </c>
      <c r="O123" s="85"/>
      <c r="P123" s="227">
        <f>O123*H123</f>
        <v>0</v>
      </c>
      <c r="Q123" s="227">
        <v>0.17818000000000001</v>
      </c>
      <c r="R123" s="227">
        <f>Q123*H123</f>
        <v>0.051315839999999995</v>
      </c>
      <c r="S123" s="227">
        <v>0</v>
      </c>
      <c r="T123" s="227">
        <f>S123*H123</f>
        <v>0</v>
      </c>
      <c r="U123" s="228" t="s">
        <v>19</v>
      </c>
      <c r="V123" s="39"/>
      <c r="W123" s="39"/>
      <c r="X123" s="39"/>
      <c r="Y123" s="39"/>
      <c r="Z123" s="39"/>
      <c r="AA123" s="39"/>
      <c r="AB123" s="39"/>
      <c r="AC123" s="39"/>
      <c r="AD123" s="39"/>
      <c r="AE123" s="39"/>
      <c r="AR123" s="229" t="s">
        <v>133</v>
      </c>
      <c r="AT123" s="229" t="s">
        <v>128</v>
      </c>
      <c r="AU123" s="229" t="s">
        <v>79</v>
      </c>
      <c r="AY123" s="18" t="s">
        <v>125</v>
      </c>
      <c r="BE123" s="230">
        <f>IF(N123="základní",J123,0)</f>
        <v>0</v>
      </c>
      <c r="BF123" s="230">
        <f>IF(N123="snížená",J123,0)</f>
        <v>0</v>
      </c>
      <c r="BG123" s="230">
        <f>IF(N123="zákl. přenesená",J123,0)</f>
        <v>0</v>
      </c>
      <c r="BH123" s="230">
        <f>IF(N123="sníž. přenesená",J123,0)</f>
        <v>0</v>
      </c>
      <c r="BI123" s="230">
        <f>IF(N123="nulová",J123,0)</f>
        <v>0</v>
      </c>
      <c r="BJ123" s="18" t="s">
        <v>77</v>
      </c>
      <c r="BK123" s="230">
        <f>ROUND(I123*H123,2)</f>
        <v>0</v>
      </c>
      <c r="BL123" s="18" t="s">
        <v>133</v>
      </c>
      <c r="BM123" s="229" t="s">
        <v>751</v>
      </c>
    </row>
    <row r="124" s="13" customFormat="1">
      <c r="A124" s="13"/>
      <c r="B124" s="235"/>
      <c r="C124" s="236"/>
      <c r="D124" s="231" t="s">
        <v>137</v>
      </c>
      <c r="E124" s="237" t="s">
        <v>19</v>
      </c>
      <c r="F124" s="238" t="s">
        <v>187</v>
      </c>
      <c r="G124" s="236"/>
      <c r="H124" s="239">
        <v>0.28799999999999998</v>
      </c>
      <c r="I124" s="240"/>
      <c r="J124" s="236"/>
      <c r="K124" s="236"/>
      <c r="L124" s="241"/>
      <c r="M124" s="242"/>
      <c r="N124" s="243"/>
      <c r="O124" s="243"/>
      <c r="P124" s="243"/>
      <c r="Q124" s="243"/>
      <c r="R124" s="243"/>
      <c r="S124" s="243"/>
      <c r="T124" s="243"/>
      <c r="U124" s="244"/>
      <c r="V124" s="13"/>
      <c r="W124" s="13"/>
      <c r="X124" s="13"/>
      <c r="Y124" s="13"/>
      <c r="Z124" s="13"/>
      <c r="AA124" s="13"/>
      <c r="AB124" s="13"/>
      <c r="AC124" s="13"/>
      <c r="AD124" s="13"/>
      <c r="AE124" s="13"/>
      <c r="AT124" s="245" t="s">
        <v>137</v>
      </c>
      <c r="AU124" s="245" t="s">
        <v>79</v>
      </c>
      <c r="AV124" s="13" t="s">
        <v>79</v>
      </c>
      <c r="AW124" s="13" t="s">
        <v>31</v>
      </c>
      <c r="AX124" s="13" t="s">
        <v>77</v>
      </c>
      <c r="AY124" s="245" t="s">
        <v>125</v>
      </c>
    </row>
    <row r="125" s="2" customFormat="1" ht="33" customHeight="1">
      <c r="A125" s="39"/>
      <c r="B125" s="40"/>
      <c r="C125" s="218" t="s">
        <v>188</v>
      </c>
      <c r="D125" s="218" t="s">
        <v>128</v>
      </c>
      <c r="E125" s="219" t="s">
        <v>189</v>
      </c>
      <c r="F125" s="220" t="s">
        <v>190</v>
      </c>
      <c r="G125" s="221" t="s">
        <v>141</v>
      </c>
      <c r="H125" s="222">
        <v>4.6319999999999997</v>
      </c>
      <c r="I125" s="223"/>
      <c r="J125" s="224">
        <f>ROUND(I125*H125,2)</f>
        <v>0</v>
      </c>
      <c r="K125" s="220" t="s">
        <v>132</v>
      </c>
      <c r="L125" s="45"/>
      <c r="M125" s="225" t="s">
        <v>19</v>
      </c>
      <c r="N125" s="226" t="s">
        <v>40</v>
      </c>
      <c r="O125" s="85"/>
      <c r="P125" s="227">
        <f>O125*H125</f>
        <v>0</v>
      </c>
      <c r="Q125" s="227">
        <v>0.052249999999999998</v>
      </c>
      <c r="R125" s="227">
        <f>Q125*H125</f>
        <v>0.24202199999999996</v>
      </c>
      <c r="S125" s="227">
        <v>0</v>
      </c>
      <c r="T125" s="227">
        <f>S125*H125</f>
        <v>0</v>
      </c>
      <c r="U125" s="228" t="s">
        <v>19</v>
      </c>
      <c r="V125" s="39"/>
      <c r="W125" s="39"/>
      <c r="X125" s="39"/>
      <c r="Y125" s="39"/>
      <c r="Z125" s="39"/>
      <c r="AA125" s="39"/>
      <c r="AB125" s="39"/>
      <c r="AC125" s="39"/>
      <c r="AD125" s="39"/>
      <c r="AE125" s="39"/>
      <c r="AR125" s="229" t="s">
        <v>133</v>
      </c>
      <c r="AT125" s="229" t="s">
        <v>128</v>
      </c>
      <c r="AU125" s="229" t="s">
        <v>79</v>
      </c>
      <c r="AY125" s="18" t="s">
        <v>125</v>
      </c>
      <c r="BE125" s="230">
        <f>IF(N125="základní",J125,0)</f>
        <v>0</v>
      </c>
      <c r="BF125" s="230">
        <f>IF(N125="snížená",J125,0)</f>
        <v>0</v>
      </c>
      <c r="BG125" s="230">
        <f>IF(N125="zákl. přenesená",J125,0)</f>
        <v>0</v>
      </c>
      <c r="BH125" s="230">
        <f>IF(N125="sníž. přenesená",J125,0)</f>
        <v>0</v>
      </c>
      <c r="BI125" s="230">
        <f>IF(N125="nulová",J125,0)</f>
        <v>0</v>
      </c>
      <c r="BJ125" s="18" t="s">
        <v>77</v>
      </c>
      <c r="BK125" s="230">
        <f>ROUND(I125*H125,2)</f>
        <v>0</v>
      </c>
      <c r="BL125" s="18" t="s">
        <v>133</v>
      </c>
      <c r="BM125" s="229" t="s">
        <v>752</v>
      </c>
    </row>
    <row r="126" s="13" customFormat="1">
      <c r="A126" s="13"/>
      <c r="B126" s="235"/>
      <c r="C126" s="236"/>
      <c r="D126" s="231" t="s">
        <v>137</v>
      </c>
      <c r="E126" s="237" t="s">
        <v>19</v>
      </c>
      <c r="F126" s="238" t="s">
        <v>192</v>
      </c>
      <c r="G126" s="236"/>
      <c r="H126" s="239">
        <v>4.6319999999999997</v>
      </c>
      <c r="I126" s="240"/>
      <c r="J126" s="236"/>
      <c r="K126" s="236"/>
      <c r="L126" s="241"/>
      <c r="M126" s="242"/>
      <c r="N126" s="243"/>
      <c r="O126" s="243"/>
      <c r="P126" s="243"/>
      <c r="Q126" s="243"/>
      <c r="R126" s="243"/>
      <c r="S126" s="243"/>
      <c r="T126" s="243"/>
      <c r="U126" s="244"/>
      <c r="V126" s="13"/>
      <c r="W126" s="13"/>
      <c r="X126" s="13"/>
      <c r="Y126" s="13"/>
      <c r="Z126" s="13"/>
      <c r="AA126" s="13"/>
      <c r="AB126" s="13"/>
      <c r="AC126" s="13"/>
      <c r="AD126" s="13"/>
      <c r="AE126" s="13"/>
      <c r="AT126" s="245" t="s">
        <v>137</v>
      </c>
      <c r="AU126" s="245" t="s">
        <v>79</v>
      </c>
      <c r="AV126" s="13" t="s">
        <v>79</v>
      </c>
      <c r="AW126" s="13" t="s">
        <v>31</v>
      </c>
      <c r="AX126" s="13" t="s">
        <v>77</v>
      </c>
      <c r="AY126" s="245" t="s">
        <v>125</v>
      </c>
    </row>
    <row r="127" s="12" customFormat="1" ht="22.8" customHeight="1">
      <c r="A127" s="12"/>
      <c r="B127" s="202"/>
      <c r="C127" s="203"/>
      <c r="D127" s="204" t="s">
        <v>68</v>
      </c>
      <c r="E127" s="216" t="s">
        <v>159</v>
      </c>
      <c r="F127" s="216" t="s">
        <v>193</v>
      </c>
      <c r="G127" s="203"/>
      <c r="H127" s="203"/>
      <c r="I127" s="206"/>
      <c r="J127" s="217">
        <f>BK127</f>
        <v>0</v>
      </c>
      <c r="K127" s="203"/>
      <c r="L127" s="208"/>
      <c r="M127" s="209"/>
      <c r="N127" s="210"/>
      <c r="O127" s="210"/>
      <c r="P127" s="211">
        <f>SUM(P128:P157)</f>
        <v>0</v>
      </c>
      <c r="Q127" s="210"/>
      <c r="R127" s="211">
        <f>SUM(R128:R157)</f>
        <v>2.2634815599999998</v>
      </c>
      <c r="S127" s="210"/>
      <c r="T127" s="211">
        <f>SUM(T128:T157)</f>
        <v>0</v>
      </c>
      <c r="U127" s="212"/>
      <c r="V127" s="12"/>
      <c r="W127" s="12"/>
      <c r="X127" s="12"/>
      <c r="Y127" s="12"/>
      <c r="Z127" s="12"/>
      <c r="AA127" s="12"/>
      <c r="AB127" s="12"/>
      <c r="AC127" s="12"/>
      <c r="AD127" s="12"/>
      <c r="AE127" s="12"/>
      <c r="AR127" s="213" t="s">
        <v>77</v>
      </c>
      <c r="AT127" s="214" t="s">
        <v>68</v>
      </c>
      <c r="AU127" s="214" t="s">
        <v>77</v>
      </c>
      <c r="AY127" s="213" t="s">
        <v>125</v>
      </c>
      <c r="BK127" s="215">
        <f>SUM(BK128:BK157)</f>
        <v>0</v>
      </c>
    </row>
    <row r="128" s="2" customFormat="1" ht="21.75" customHeight="1">
      <c r="A128" s="39"/>
      <c r="B128" s="40"/>
      <c r="C128" s="218" t="s">
        <v>194</v>
      </c>
      <c r="D128" s="218" t="s">
        <v>128</v>
      </c>
      <c r="E128" s="219" t="s">
        <v>195</v>
      </c>
      <c r="F128" s="220" t="s">
        <v>196</v>
      </c>
      <c r="G128" s="221" t="s">
        <v>141</v>
      </c>
      <c r="H128" s="222">
        <v>0.73599999999999999</v>
      </c>
      <c r="I128" s="223"/>
      <c r="J128" s="224">
        <f>ROUND(I128*H128,2)</f>
        <v>0</v>
      </c>
      <c r="K128" s="220" t="s">
        <v>132</v>
      </c>
      <c r="L128" s="45"/>
      <c r="M128" s="225" t="s">
        <v>19</v>
      </c>
      <c r="N128" s="226" t="s">
        <v>40</v>
      </c>
      <c r="O128" s="85"/>
      <c r="P128" s="227">
        <f>O128*H128</f>
        <v>0</v>
      </c>
      <c r="Q128" s="227">
        <v>0.041529999999999997</v>
      </c>
      <c r="R128" s="227">
        <f>Q128*H128</f>
        <v>0.030566079999999999</v>
      </c>
      <c r="S128" s="227">
        <v>0</v>
      </c>
      <c r="T128" s="227">
        <f>S128*H128</f>
        <v>0</v>
      </c>
      <c r="U128" s="228" t="s">
        <v>19</v>
      </c>
      <c r="V128" s="39"/>
      <c r="W128" s="39"/>
      <c r="X128" s="39"/>
      <c r="Y128" s="39"/>
      <c r="Z128" s="39"/>
      <c r="AA128" s="39"/>
      <c r="AB128" s="39"/>
      <c r="AC128" s="39"/>
      <c r="AD128" s="39"/>
      <c r="AE128" s="39"/>
      <c r="AR128" s="229" t="s">
        <v>133</v>
      </c>
      <c r="AT128" s="229" t="s">
        <v>128</v>
      </c>
      <c r="AU128" s="229" t="s">
        <v>79</v>
      </c>
      <c r="AY128" s="18" t="s">
        <v>125</v>
      </c>
      <c r="BE128" s="230">
        <f>IF(N128="základní",J128,0)</f>
        <v>0</v>
      </c>
      <c r="BF128" s="230">
        <f>IF(N128="snížená",J128,0)</f>
        <v>0</v>
      </c>
      <c r="BG128" s="230">
        <f>IF(N128="zákl. přenesená",J128,0)</f>
        <v>0</v>
      </c>
      <c r="BH128" s="230">
        <f>IF(N128="sníž. přenesená",J128,0)</f>
        <v>0</v>
      </c>
      <c r="BI128" s="230">
        <f>IF(N128="nulová",J128,0)</f>
        <v>0</v>
      </c>
      <c r="BJ128" s="18" t="s">
        <v>77</v>
      </c>
      <c r="BK128" s="230">
        <f>ROUND(I128*H128,2)</f>
        <v>0</v>
      </c>
      <c r="BL128" s="18" t="s">
        <v>133</v>
      </c>
      <c r="BM128" s="229" t="s">
        <v>753</v>
      </c>
    </row>
    <row r="129" s="13" customFormat="1">
      <c r="A129" s="13"/>
      <c r="B129" s="235"/>
      <c r="C129" s="236"/>
      <c r="D129" s="231" t="s">
        <v>137</v>
      </c>
      <c r="E129" s="237" t="s">
        <v>19</v>
      </c>
      <c r="F129" s="238" t="s">
        <v>198</v>
      </c>
      <c r="G129" s="236"/>
      <c r="H129" s="239">
        <v>0.73599999999999999</v>
      </c>
      <c r="I129" s="240"/>
      <c r="J129" s="236"/>
      <c r="K129" s="236"/>
      <c r="L129" s="241"/>
      <c r="M129" s="242"/>
      <c r="N129" s="243"/>
      <c r="O129" s="243"/>
      <c r="P129" s="243"/>
      <c r="Q129" s="243"/>
      <c r="R129" s="243"/>
      <c r="S129" s="243"/>
      <c r="T129" s="243"/>
      <c r="U129" s="244"/>
      <c r="V129" s="13"/>
      <c r="W129" s="13"/>
      <c r="X129" s="13"/>
      <c r="Y129" s="13"/>
      <c r="Z129" s="13"/>
      <c r="AA129" s="13"/>
      <c r="AB129" s="13"/>
      <c r="AC129" s="13"/>
      <c r="AD129" s="13"/>
      <c r="AE129" s="13"/>
      <c r="AT129" s="245" t="s">
        <v>137</v>
      </c>
      <c r="AU129" s="245" t="s">
        <v>79</v>
      </c>
      <c r="AV129" s="13" t="s">
        <v>79</v>
      </c>
      <c r="AW129" s="13" t="s">
        <v>31</v>
      </c>
      <c r="AX129" s="13" t="s">
        <v>77</v>
      </c>
      <c r="AY129" s="245" t="s">
        <v>125</v>
      </c>
    </row>
    <row r="130" s="2" customFormat="1" ht="33" customHeight="1">
      <c r="A130" s="39"/>
      <c r="B130" s="40"/>
      <c r="C130" s="218" t="s">
        <v>199</v>
      </c>
      <c r="D130" s="218" t="s">
        <v>128</v>
      </c>
      <c r="E130" s="219" t="s">
        <v>200</v>
      </c>
      <c r="F130" s="220" t="s">
        <v>201</v>
      </c>
      <c r="G130" s="221" t="s">
        <v>141</v>
      </c>
      <c r="H130" s="222">
        <v>17.48</v>
      </c>
      <c r="I130" s="223"/>
      <c r="J130" s="224">
        <f>ROUND(I130*H130,2)</f>
        <v>0</v>
      </c>
      <c r="K130" s="220" t="s">
        <v>132</v>
      </c>
      <c r="L130" s="45"/>
      <c r="M130" s="225" t="s">
        <v>19</v>
      </c>
      <c r="N130" s="226" t="s">
        <v>40</v>
      </c>
      <c r="O130" s="85"/>
      <c r="P130" s="227">
        <f>O130*H130</f>
        <v>0</v>
      </c>
      <c r="Q130" s="227">
        <v>0.0057000000000000002</v>
      </c>
      <c r="R130" s="227">
        <f>Q130*H130</f>
        <v>0.099636000000000002</v>
      </c>
      <c r="S130" s="227">
        <v>0</v>
      </c>
      <c r="T130" s="227">
        <f>S130*H130</f>
        <v>0</v>
      </c>
      <c r="U130" s="228" t="s">
        <v>19</v>
      </c>
      <c r="V130" s="39"/>
      <c r="W130" s="39"/>
      <c r="X130" s="39"/>
      <c r="Y130" s="39"/>
      <c r="Z130" s="39"/>
      <c r="AA130" s="39"/>
      <c r="AB130" s="39"/>
      <c r="AC130" s="39"/>
      <c r="AD130" s="39"/>
      <c r="AE130" s="39"/>
      <c r="AR130" s="229" t="s">
        <v>133</v>
      </c>
      <c r="AT130" s="229" t="s">
        <v>128</v>
      </c>
      <c r="AU130" s="229" t="s">
        <v>79</v>
      </c>
      <c r="AY130" s="18" t="s">
        <v>125</v>
      </c>
      <c r="BE130" s="230">
        <f>IF(N130="základní",J130,0)</f>
        <v>0</v>
      </c>
      <c r="BF130" s="230">
        <f>IF(N130="snížená",J130,0)</f>
        <v>0</v>
      </c>
      <c r="BG130" s="230">
        <f>IF(N130="zákl. přenesená",J130,0)</f>
        <v>0</v>
      </c>
      <c r="BH130" s="230">
        <f>IF(N130="sníž. přenesená",J130,0)</f>
        <v>0</v>
      </c>
      <c r="BI130" s="230">
        <f>IF(N130="nulová",J130,0)</f>
        <v>0</v>
      </c>
      <c r="BJ130" s="18" t="s">
        <v>77</v>
      </c>
      <c r="BK130" s="230">
        <f>ROUND(I130*H130,2)</f>
        <v>0</v>
      </c>
      <c r="BL130" s="18" t="s">
        <v>133</v>
      </c>
      <c r="BM130" s="229" t="s">
        <v>754</v>
      </c>
    </row>
    <row r="131" s="2" customFormat="1">
      <c r="A131" s="39"/>
      <c r="B131" s="40"/>
      <c r="C131" s="41"/>
      <c r="D131" s="231" t="s">
        <v>135</v>
      </c>
      <c r="E131" s="41"/>
      <c r="F131" s="232" t="s">
        <v>203</v>
      </c>
      <c r="G131" s="41"/>
      <c r="H131" s="41"/>
      <c r="I131" s="137"/>
      <c r="J131" s="41"/>
      <c r="K131" s="41"/>
      <c r="L131" s="45"/>
      <c r="M131" s="233"/>
      <c r="N131" s="234"/>
      <c r="O131" s="85"/>
      <c r="P131" s="85"/>
      <c r="Q131" s="85"/>
      <c r="R131" s="85"/>
      <c r="S131" s="85"/>
      <c r="T131" s="85"/>
      <c r="U131" s="86"/>
      <c r="V131" s="39"/>
      <c r="W131" s="39"/>
      <c r="X131" s="39"/>
      <c r="Y131" s="39"/>
      <c r="Z131" s="39"/>
      <c r="AA131" s="39"/>
      <c r="AB131" s="39"/>
      <c r="AC131" s="39"/>
      <c r="AD131" s="39"/>
      <c r="AE131" s="39"/>
      <c r="AT131" s="18" t="s">
        <v>135</v>
      </c>
      <c r="AU131" s="18" t="s">
        <v>79</v>
      </c>
    </row>
    <row r="132" s="13" customFormat="1">
      <c r="A132" s="13"/>
      <c r="B132" s="235"/>
      <c r="C132" s="236"/>
      <c r="D132" s="231" t="s">
        <v>137</v>
      </c>
      <c r="E132" s="237" t="s">
        <v>19</v>
      </c>
      <c r="F132" s="238" t="s">
        <v>204</v>
      </c>
      <c r="G132" s="236"/>
      <c r="H132" s="239">
        <v>17.48</v>
      </c>
      <c r="I132" s="240"/>
      <c r="J132" s="236"/>
      <c r="K132" s="236"/>
      <c r="L132" s="241"/>
      <c r="M132" s="242"/>
      <c r="N132" s="243"/>
      <c r="O132" s="243"/>
      <c r="P132" s="243"/>
      <c r="Q132" s="243"/>
      <c r="R132" s="243"/>
      <c r="S132" s="243"/>
      <c r="T132" s="243"/>
      <c r="U132" s="244"/>
      <c r="V132" s="13"/>
      <c r="W132" s="13"/>
      <c r="X132" s="13"/>
      <c r="Y132" s="13"/>
      <c r="Z132" s="13"/>
      <c r="AA132" s="13"/>
      <c r="AB132" s="13"/>
      <c r="AC132" s="13"/>
      <c r="AD132" s="13"/>
      <c r="AE132" s="13"/>
      <c r="AT132" s="245" t="s">
        <v>137</v>
      </c>
      <c r="AU132" s="245" t="s">
        <v>79</v>
      </c>
      <c r="AV132" s="13" t="s">
        <v>79</v>
      </c>
      <c r="AW132" s="13" t="s">
        <v>31</v>
      </c>
      <c r="AX132" s="13" t="s">
        <v>77</v>
      </c>
      <c r="AY132" s="245" t="s">
        <v>125</v>
      </c>
    </row>
    <row r="133" s="2" customFormat="1" ht="16.5" customHeight="1">
      <c r="A133" s="39"/>
      <c r="B133" s="40"/>
      <c r="C133" s="218" t="s">
        <v>8</v>
      </c>
      <c r="D133" s="218" t="s">
        <v>128</v>
      </c>
      <c r="E133" s="219" t="s">
        <v>205</v>
      </c>
      <c r="F133" s="220" t="s">
        <v>206</v>
      </c>
      <c r="G133" s="221" t="s">
        <v>141</v>
      </c>
      <c r="H133" s="222">
        <v>1.3999999999999999</v>
      </c>
      <c r="I133" s="223"/>
      <c r="J133" s="224">
        <f>ROUND(I133*H133,2)</f>
        <v>0</v>
      </c>
      <c r="K133" s="220" t="s">
        <v>132</v>
      </c>
      <c r="L133" s="45"/>
      <c r="M133" s="225" t="s">
        <v>19</v>
      </c>
      <c r="N133" s="226" t="s">
        <v>40</v>
      </c>
      <c r="O133" s="85"/>
      <c r="P133" s="227">
        <f>O133*H133</f>
        <v>0</v>
      </c>
      <c r="Q133" s="227">
        <v>0.040000000000000001</v>
      </c>
      <c r="R133" s="227">
        <f>Q133*H133</f>
        <v>0.055999999999999994</v>
      </c>
      <c r="S133" s="227">
        <v>0</v>
      </c>
      <c r="T133" s="227">
        <f>S133*H133</f>
        <v>0</v>
      </c>
      <c r="U133" s="228" t="s">
        <v>19</v>
      </c>
      <c r="V133" s="39"/>
      <c r="W133" s="39"/>
      <c r="X133" s="39"/>
      <c r="Y133" s="39"/>
      <c r="Z133" s="39"/>
      <c r="AA133" s="39"/>
      <c r="AB133" s="39"/>
      <c r="AC133" s="39"/>
      <c r="AD133" s="39"/>
      <c r="AE133" s="39"/>
      <c r="AR133" s="229" t="s">
        <v>133</v>
      </c>
      <c r="AT133" s="229" t="s">
        <v>128</v>
      </c>
      <c r="AU133" s="229" t="s">
        <v>79</v>
      </c>
      <c r="AY133" s="18" t="s">
        <v>125</v>
      </c>
      <c r="BE133" s="230">
        <f>IF(N133="základní",J133,0)</f>
        <v>0</v>
      </c>
      <c r="BF133" s="230">
        <f>IF(N133="snížená",J133,0)</f>
        <v>0</v>
      </c>
      <c r="BG133" s="230">
        <f>IF(N133="zákl. přenesená",J133,0)</f>
        <v>0</v>
      </c>
      <c r="BH133" s="230">
        <f>IF(N133="sníž. přenesená",J133,0)</f>
        <v>0</v>
      </c>
      <c r="BI133" s="230">
        <f>IF(N133="nulová",J133,0)</f>
        <v>0</v>
      </c>
      <c r="BJ133" s="18" t="s">
        <v>77</v>
      </c>
      <c r="BK133" s="230">
        <f>ROUND(I133*H133,2)</f>
        <v>0</v>
      </c>
      <c r="BL133" s="18" t="s">
        <v>133</v>
      </c>
      <c r="BM133" s="229" t="s">
        <v>755</v>
      </c>
    </row>
    <row r="134" s="2" customFormat="1">
      <c r="A134" s="39"/>
      <c r="B134" s="40"/>
      <c r="C134" s="41"/>
      <c r="D134" s="231" t="s">
        <v>135</v>
      </c>
      <c r="E134" s="41"/>
      <c r="F134" s="232" t="s">
        <v>208</v>
      </c>
      <c r="G134" s="41"/>
      <c r="H134" s="41"/>
      <c r="I134" s="137"/>
      <c r="J134" s="41"/>
      <c r="K134" s="41"/>
      <c r="L134" s="45"/>
      <c r="M134" s="233"/>
      <c r="N134" s="234"/>
      <c r="O134" s="85"/>
      <c r="P134" s="85"/>
      <c r="Q134" s="85"/>
      <c r="R134" s="85"/>
      <c r="S134" s="85"/>
      <c r="T134" s="85"/>
      <c r="U134" s="86"/>
      <c r="V134" s="39"/>
      <c r="W134" s="39"/>
      <c r="X134" s="39"/>
      <c r="Y134" s="39"/>
      <c r="Z134" s="39"/>
      <c r="AA134" s="39"/>
      <c r="AB134" s="39"/>
      <c r="AC134" s="39"/>
      <c r="AD134" s="39"/>
      <c r="AE134" s="39"/>
      <c r="AT134" s="18" t="s">
        <v>135</v>
      </c>
      <c r="AU134" s="18" t="s">
        <v>79</v>
      </c>
    </row>
    <row r="135" s="13" customFormat="1">
      <c r="A135" s="13"/>
      <c r="B135" s="235"/>
      <c r="C135" s="236"/>
      <c r="D135" s="231" t="s">
        <v>137</v>
      </c>
      <c r="E135" s="237" t="s">
        <v>19</v>
      </c>
      <c r="F135" s="238" t="s">
        <v>209</v>
      </c>
      <c r="G135" s="236"/>
      <c r="H135" s="239">
        <v>1.3999999999999999</v>
      </c>
      <c r="I135" s="240"/>
      <c r="J135" s="236"/>
      <c r="K135" s="236"/>
      <c r="L135" s="241"/>
      <c r="M135" s="242"/>
      <c r="N135" s="243"/>
      <c r="O135" s="243"/>
      <c r="P135" s="243"/>
      <c r="Q135" s="243"/>
      <c r="R135" s="243"/>
      <c r="S135" s="243"/>
      <c r="T135" s="243"/>
      <c r="U135" s="244"/>
      <c r="V135" s="13"/>
      <c r="W135" s="13"/>
      <c r="X135" s="13"/>
      <c r="Y135" s="13"/>
      <c r="Z135" s="13"/>
      <c r="AA135" s="13"/>
      <c r="AB135" s="13"/>
      <c r="AC135" s="13"/>
      <c r="AD135" s="13"/>
      <c r="AE135" s="13"/>
      <c r="AT135" s="245" t="s">
        <v>137</v>
      </c>
      <c r="AU135" s="245" t="s">
        <v>79</v>
      </c>
      <c r="AV135" s="13" t="s">
        <v>79</v>
      </c>
      <c r="AW135" s="13" t="s">
        <v>31</v>
      </c>
      <c r="AX135" s="13" t="s">
        <v>77</v>
      </c>
      <c r="AY135" s="245" t="s">
        <v>125</v>
      </c>
    </row>
    <row r="136" s="2" customFormat="1" ht="21.75" customHeight="1">
      <c r="A136" s="39"/>
      <c r="B136" s="40"/>
      <c r="C136" s="218" t="s">
        <v>210</v>
      </c>
      <c r="D136" s="218" t="s">
        <v>128</v>
      </c>
      <c r="E136" s="219" t="s">
        <v>211</v>
      </c>
      <c r="F136" s="220" t="s">
        <v>212</v>
      </c>
      <c r="G136" s="221" t="s">
        <v>213</v>
      </c>
      <c r="H136" s="222">
        <v>4.3049999999999997</v>
      </c>
      <c r="I136" s="223"/>
      <c r="J136" s="224">
        <f>ROUND(I136*H136,2)</f>
        <v>0</v>
      </c>
      <c r="K136" s="220" t="s">
        <v>132</v>
      </c>
      <c r="L136" s="45"/>
      <c r="M136" s="225" t="s">
        <v>19</v>
      </c>
      <c r="N136" s="226" t="s">
        <v>40</v>
      </c>
      <c r="O136" s="85"/>
      <c r="P136" s="227">
        <f>O136*H136</f>
        <v>0</v>
      </c>
      <c r="Q136" s="227">
        <v>0.15409999999999999</v>
      </c>
      <c r="R136" s="227">
        <f>Q136*H136</f>
        <v>0.66340049999999995</v>
      </c>
      <c r="S136" s="227">
        <v>0</v>
      </c>
      <c r="T136" s="227">
        <f>S136*H136</f>
        <v>0</v>
      </c>
      <c r="U136" s="228" t="s">
        <v>19</v>
      </c>
      <c r="V136" s="39"/>
      <c r="W136" s="39"/>
      <c r="X136" s="39"/>
      <c r="Y136" s="39"/>
      <c r="Z136" s="39"/>
      <c r="AA136" s="39"/>
      <c r="AB136" s="39"/>
      <c r="AC136" s="39"/>
      <c r="AD136" s="39"/>
      <c r="AE136" s="39"/>
      <c r="AR136" s="229" t="s">
        <v>133</v>
      </c>
      <c r="AT136" s="229" t="s">
        <v>128</v>
      </c>
      <c r="AU136" s="229" t="s">
        <v>79</v>
      </c>
      <c r="AY136" s="18" t="s">
        <v>125</v>
      </c>
      <c r="BE136" s="230">
        <f>IF(N136="základní",J136,0)</f>
        <v>0</v>
      </c>
      <c r="BF136" s="230">
        <f>IF(N136="snížená",J136,0)</f>
        <v>0</v>
      </c>
      <c r="BG136" s="230">
        <f>IF(N136="zákl. přenesená",J136,0)</f>
        <v>0</v>
      </c>
      <c r="BH136" s="230">
        <f>IF(N136="sníž. přenesená",J136,0)</f>
        <v>0</v>
      </c>
      <c r="BI136" s="230">
        <f>IF(N136="nulová",J136,0)</f>
        <v>0</v>
      </c>
      <c r="BJ136" s="18" t="s">
        <v>77</v>
      </c>
      <c r="BK136" s="230">
        <f>ROUND(I136*H136,2)</f>
        <v>0</v>
      </c>
      <c r="BL136" s="18" t="s">
        <v>133</v>
      </c>
      <c r="BM136" s="229" t="s">
        <v>756</v>
      </c>
    </row>
    <row r="137" s="13" customFormat="1">
      <c r="A137" s="13"/>
      <c r="B137" s="235"/>
      <c r="C137" s="236"/>
      <c r="D137" s="231" t="s">
        <v>137</v>
      </c>
      <c r="E137" s="237" t="s">
        <v>19</v>
      </c>
      <c r="F137" s="238" t="s">
        <v>215</v>
      </c>
      <c r="G137" s="236"/>
      <c r="H137" s="239">
        <v>4.3049999999999997</v>
      </c>
      <c r="I137" s="240"/>
      <c r="J137" s="236"/>
      <c r="K137" s="236"/>
      <c r="L137" s="241"/>
      <c r="M137" s="242"/>
      <c r="N137" s="243"/>
      <c r="O137" s="243"/>
      <c r="P137" s="243"/>
      <c r="Q137" s="243"/>
      <c r="R137" s="243"/>
      <c r="S137" s="243"/>
      <c r="T137" s="243"/>
      <c r="U137" s="244"/>
      <c r="V137" s="13"/>
      <c r="W137" s="13"/>
      <c r="X137" s="13"/>
      <c r="Y137" s="13"/>
      <c r="Z137" s="13"/>
      <c r="AA137" s="13"/>
      <c r="AB137" s="13"/>
      <c r="AC137" s="13"/>
      <c r="AD137" s="13"/>
      <c r="AE137" s="13"/>
      <c r="AT137" s="245" t="s">
        <v>137</v>
      </c>
      <c r="AU137" s="245" t="s">
        <v>79</v>
      </c>
      <c r="AV137" s="13" t="s">
        <v>79</v>
      </c>
      <c r="AW137" s="13" t="s">
        <v>31</v>
      </c>
      <c r="AX137" s="13" t="s">
        <v>77</v>
      </c>
      <c r="AY137" s="245" t="s">
        <v>125</v>
      </c>
    </row>
    <row r="138" s="2" customFormat="1" ht="33" customHeight="1">
      <c r="A138" s="39"/>
      <c r="B138" s="40"/>
      <c r="C138" s="218" t="s">
        <v>216</v>
      </c>
      <c r="D138" s="218" t="s">
        <v>128</v>
      </c>
      <c r="E138" s="219" t="s">
        <v>217</v>
      </c>
      <c r="F138" s="220" t="s">
        <v>218</v>
      </c>
      <c r="G138" s="221" t="s">
        <v>141</v>
      </c>
      <c r="H138" s="222">
        <v>36.165999999999997</v>
      </c>
      <c r="I138" s="223"/>
      <c r="J138" s="224">
        <f>ROUND(I138*H138,2)</f>
        <v>0</v>
      </c>
      <c r="K138" s="220" t="s">
        <v>132</v>
      </c>
      <c r="L138" s="45"/>
      <c r="M138" s="225" t="s">
        <v>19</v>
      </c>
      <c r="N138" s="226" t="s">
        <v>40</v>
      </c>
      <c r="O138" s="85"/>
      <c r="P138" s="227">
        <f>O138*H138</f>
        <v>0</v>
      </c>
      <c r="Q138" s="227">
        <v>0.015400000000000001</v>
      </c>
      <c r="R138" s="227">
        <f>Q138*H138</f>
        <v>0.55695640000000002</v>
      </c>
      <c r="S138" s="227">
        <v>0</v>
      </c>
      <c r="T138" s="227">
        <f>S138*H138</f>
        <v>0</v>
      </c>
      <c r="U138" s="228" t="s">
        <v>19</v>
      </c>
      <c r="V138" s="39"/>
      <c r="W138" s="39"/>
      <c r="X138" s="39"/>
      <c r="Y138" s="39"/>
      <c r="Z138" s="39"/>
      <c r="AA138" s="39"/>
      <c r="AB138" s="39"/>
      <c r="AC138" s="39"/>
      <c r="AD138" s="39"/>
      <c r="AE138" s="39"/>
      <c r="AR138" s="229" t="s">
        <v>133</v>
      </c>
      <c r="AT138" s="229" t="s">
        <v>128</v>
      </c>
      <c r="AU138" s="229" t="s">
        <v>79</v>
      </c>
      <c r="AY138" s="18" t="s">
        <v>125</v>
      </c>
      <c r="BE138" s="230">
        <f>IF(N138="základní",J138,0)</f>
        <v>0</v>
      </c>
      <c r="BF138" s="230">
        <f>IF(N138="snížená",J138,0)</f>
        <v>0</v>
      </c>
      <c r="BG138" s="230">
        <f>IF(N138="zákl. přenesená",J138,0)</f>
        <v>0</v>
      </c>
      <c r="BH138" s="230">
        <f>IF(N138="sníž. přenesená",J138,0)</f>
        <v>0</v>
      </c>
      <c r="BI138" s="230">
        <f>IF(N138="nulová",J138,0)</f>
        <v>0</v>
      </c>
      <c r="BJ138" s="18" t="s">
        <v>77</v>
      </c>
      <c r="BK138" s="230">
        <f>ROUND(I138*H138,2)</f>
        <v>0</v>
      </c>
      <c r="BL138" s="18" t="s">
        <v>133</v>
      </c>
      <c r="BM138" s="229" t="s">
        <v>757</v>
      </c>
    </row>
    <row r="139" s="2" customFormat="1">
      <c r="A139" s="39"/>
      <c r="B139" s="40"/>
      <c r="C139" s="41"/>
      <c r="D139" s="231" t="s">
        <v>135</v>
      </c>
      <c r="E139" s="41"/>
      <c r="F139" s="232" t="s">
        <v>220</v>
      </c>
      <c r="G139" s="41"/>
      <c r="H139" s="41"/>
      <c r="I139" s="137"/>
      <c r="J139" s="41"/>
      <c r="K139" s="41"/>
      <c r="L139" s="45"/>
      <c r="M139" s="233"/>
      <c r="N139" s="234"/>
      <c r="O139" s="85"/>
      <c r="P139" s="85"/>
      <c r="Q139" s="85"/>
      <c r="R139" s="85"/>
      <c r="S139" s="85"/>
      <c r="T139" s="85"/>
      <c r="U139" s="86"/>
      <c r="V139" s="39"/>
      <c r="W139" s="39"/>
      <c r="X139" s="39"/>
      <c r="Y139" s="39"/>
      <c r="Z139" s="39"/>
      <c r="AA139" s="39"/>
      <c r="AB139" s="39"/>
      <c r="AC139" s="39"/>
      <c r="AD139" s="39"/>
      <c r="AE139" s="39"/>
      <c r="AT139" s="18" t="s">
        <v>135</v>
      </c>
      <c r="AU139" s="18" t="s">
        <v>79</v>
      </c>
    </row>
    <row r="140" s="13" customFormat="1">
      <c r="A140" s="13"/>
      <c r="B140" s="235"/>
      <c r="C140" s="236"/>
      <c r="D140" s="231" t="s">
        <v>137</v>
      </c>
      <c r="E140" s="237" t="s">
        <v>19</v>
      </c>
      <c r="F140" s="238" t="s">
        <v>221</v>
      </c>
      <c r="G140" s="236"/>
      <c r="H140" s="239">
        <v>32.119999999999997</v>
      </c>
      <c r="I140" s="240"/>
      <c r="J140" s="236"/>
      <c r="K140" s="236"/>
      <c r="L140" s="241"/>
      <c r="M140" s="242"/>
      <c r="N140" s="243"/>
      <c r="O140" s="243"/>
      <c r="P140" s="243"/>
      <c r="Q140" s="243"/>
      <c r="R140" s="243"/>
      <c r="S140" s="243"/>
      <c r="T140" s="243"/>
      <c r="U140" s="244"/>
      <c r="V140" s="13"/>
      <c r="W140" s="13"/>
      <c r="X140" s="13"/>
      <c r="Y140" s="13"/>
      <c r="Z140" s="13"/>
      <c r="AA140" s="13"/>
      <c r="AB140" s="13"/>
      <c r="AC140" s="13"/>
      <c r="AD140" s="13"/>
      <c r="AE140" s="13"/>
      <c r="AT140" s="245" t="s">
        <v>137</v>
      </c>
      <c r="AU140" s="245" t="s">
        <v>79</v>
      </c>
      <c r="AV140" s="13" t="s">
        <v>79</v>
      </c>
      <c r="AW140" s="13" t="s">
        <v>31</v>
      </c>
      <c r="AX140" s="13" t="s">
        <v>69</v>
      </c>
      <c r="AY140" s="245" t="s">
        <v>125</v>
      </c>
    </row>
    <row r="141" s="13" customFormat="1">
      <c r="A141" s="13"/>
      <c r="B141" s="235"/>
      <c r="C141" s="236"/>
      <c r="D141" s="231" t="s">
        <v>137</v>
      </c>
      <c r="E141" s="237" t="s">
        <v>19</v>
      </c>
      <c r="F141" s="238" t="s">
        <v>222</v>
      </c>
      <c r="G141" s="236"/>
      <c r="H141" s="239">
        <v>4.0460000000000003</v>
      </c>
      <c r="I141" s="240"/>
      <c r="J141" s="236"/>
      <c r="K141" s="236"/>
      <c r="L141" s="241"/>
      <c r="M141" s="242"/>
      <c r="N141" s="243"/>
      <c r="O141" s="243"/>
      <c r="P141" s="243"/>
      <c r="Q141" s="243"/>
      <c r="R141" s="243"/>
      <c r="S141" s="243"/>
      <c r="T141" s="243"/>
      <c r="U141" s="244"/>
      <c r="V141" s="13"/>
      <c r="W141" s="13"/>
      <c r="X141" s="13"/>
      <c r="Y141" s="13"/>
      <c r="Z141" s="13"/>
      <c r="AA141" s="13"/>
      <c r="AB141" s="13"/>
      <c r="AC141" s="13"/>
      <c r="AD141" s="13"/>
      <c r="AE141" s="13"/>
      <c r="AT141" s="245" t="s">
        <v>137</v>
      </c>
      <c r="AU141" s="245" t="s">
        <v>79</v>
      </c>
      <c r="AV141" s="13" t="s">
        <v>79</v>
      </c>
      <c r="AW141" s="13" t="s">
        <v>31</v>
      </c>
      <c r="AX141" s="13" t="s">
        <v>69</v>
      </c>
      <c r="AY141" s="245" t="s">
        <v>125</v>
      </c>
    </row>
    <row r="142" s="14" customFormat="1">
      <c r="A142" s="14"/>
      <c r="B142" s="246"/>
      <c r="C142" s="247"/>
      <c r="D142" s="231" t="s">
        <v>137</v>
      </c>
      <c r="E142" s="248" t="s">
        <v>19</v>
      </c>
      <c r="F142" s="249" t="s">
        <v>223</v>
      </c>
      <c r="G142" s="247"/>
      <c r="H142" s="250">
        <v>36.165999999999997</v>
      </c>
      <c r="I142" s="251"/>
      <c r="J142" s="247"/>
      <c r="K142" s="247"/>
      <c r="L142" s="252"/>
      <c r="M142" s="253"/>
      <c r="N142" s="254"/>
      <c r="O142" s="254"/>
      <c r="P142" s="254"/>
      <c r="Q142" s="254"/>
      <c r="R142" s="254"/>
      <c r="S142" s="254"/>
      <c r="T142" s="254"/>
      <c r="U142" s="255"/>
      <c r="V142" s="14"/>
      <c r="W142" s="14"/>
      <c r="X142" s="14"/>
      <c r="Y142" s="14"/>
      <c r="Z142" s="14"/>
      <c r="AA142" s="14"/>
      <c r="AB142" s="14"/>
      <c r="AC142" s="14"/>
      <c r="AD142" s="14"/>
      <c r="AE142" s="14"/>
      <c r="AT142" s="256" t="s">
        <v>137</v>
      </c>
      <c r="AU142" s="256" t="s">
        <v>79</v>
      </c>
      <c r="AV142" s="14" t="s">
        <v>133</v>
      </c>
      <c r="AW142" s="14" t="s">
        <v>31</v>
      </c>
      <c r="AX142" s="14" t="s">
        <v>77</v>
      </c>
      <c r="AY142" s="256" t="s">
        <v>125</v>
      </c>
    </row>
    <row r="143" s="2" customFormat="1" ht="21.75" customHeight="1">
      <c r="A143" s="39"/>
      <c r="B143" s="40"/>
      <c r="C143" s="218" t="s">
        <v>224</v>
      </c>
      <c r="D143" s="218" t="s">
        <v>128</v>
      </c>
      <c r="E143" s="219" t="s">
        <v>225</v>
      </c>
      <c r="F143" s="220" t="s">
        <v>226</v>
      </c>
      <c r="G143" s="221" t="s">
        <v>141</v>
      </c>
      <c r="H143" s="222">
        <v>0.35999999999999999</v>
      </c>
      <c r="I143" s="223"/>
      <c r="J143" s="224">
        <f>ROUND(I143*H143,2)</f>
        <v>0</v>
      </c>
      <c r="K143" s="220" t="s">
        <v>132</v>
      </c>
      <c r="L143" s="45"/>
      <c r="M143" s="225" t="s">
        <v>19</v>
      </c>
      <c r="N143" s="226" t="s">
        <v>40</v>
      </c>
      <c r="O143" s="85"/>
      <c r="P143" s="227">
        <f>O143*H143</f>
        <v>0</v>
      </c>
      <c r="Q143" s="227">
        <v>0.041529999999999997</v>
      </c>
      <c r="R143" s="227">
        <f>Q143*H143</f>
        <v>0.014950799999999999</v>
      </c>
      <c r="S143" s="227">
        <v>0</v>
      </c>
      <c r="T143" s="227">
        <f>S143*H143</f>
        <v>0</v>
      </c>
      <c r="U143" s="228" t="s">
        <v>19</v>
      </c>
      <c r="V143" s="39"/>
      <c r="W143" s="39"/>
      <c r="X143" s="39"/>
      <c r="Y143" s="39"/>
      <c r="Z143" s="39"/>
      <c r="AA143" s="39"/>
      <c r="AB143" s="39"/>
      <c r="AC143" s="39"/>
      <c r="AD143" s="39"/>
      <c r="AE143" s="39"/>
      <c r="AR143" s="229" t="s">
        <v>133</v>
      </c>
      <c r="AT143" s="229" t="s">
        <v>128</v>
      </c>
      <c r="AU143" s="229" t="s">
        <v>79</v>
      </c>
      <c r="AY143" s="18" t="s">
        <v>125</v>
      </c>
      <c r="BE143" s="230">
        <f>IF(N143="základní",J143,0)</f>
        <v>0</v>
      </c>
      <c r="BF143" s="230">
        <f>IF(N143="snížená",J143,0)</f>
        <v>0</v>
      </c>
      <c r="BG143" s="230">
        <f>IF(N143="zákl. přenesená",J143,0)</f>
        <v>0</v>
      </c>
      <c r="BH143" s="230">
        <f>IF(N143="sníž. přenesená",J143,0)</f>
        <v>0</v>
      </c>
      <c r="BI143" s="230">
        <f>IF(N143="nulová",J143,0)</f>
        <v>0</v>
      </c>
      <c r="BJ143" s="18" t="s">
        <v>77</v>
      </c>
      <c r="BK143" s="230">
        <f>ROUND(I143*H143,2)</f>
        <v>0</v>
      </c>
      <c r="BL143" s="18" t="s">
        <v>133</v>
      </c>
      <c r="BM143" s="229" t="s">
        <v>758</v>
      </c>
    </row>
    <row r="144" s="13" customFormat="1">
      <c r="A144" s="13"/>
      <c r="B144" s="235"/>
      <c r="C144" s="236"/>
      <c r="D144" s="231" t="s">
        <v>137</v>
      </c>
      <c r="E144" s="237" t="s">
        <v>19</v>
      </c>
      <c r="F144" s="238" t="s">
        <v>228</v>
      </c>
      <c r="G144" s="236"/>
      <c r="H144" s="239">
        <v>0.35999999999999999</v>
      </c>
      <c r="I144" s="240"/>
      <c r="J144" s="236"/>
      <c r="K144" s="236"/>
      <c r="L144" s="241"/>
      <c r="M144" s="242"/>
      <c r="N144" s="243"/>
      <c r="O144" s="243"/>
      <c r="P144" s="243"/>
      <c r="Q144" s="243"/>
      <c r="R144" s="243"/>
      <c r="S144" s="243"/>
      <c r="T144" s="243"/>
      <c r="U144" s="244"/>
      <c r="V144" s="13"/>
      <c r="W144" s="13"/>
      <c r="X144" s="13"/>
      <c r="Y144" s="13"/>
      <c r="Z144" s="13"/>
      <c r="AA144" s="13"/>
      <c r="AB144" s="13"/>
      <c r="AC144" s="13"/>
      <c r="AD144" s="13"/>
      <c r="AE144" s="13"/>
      <c r="AT144" s="245" t="s">
        <v>137</v>
      </c>
      <c r="AU144" s="245" t="s">
        <v>79</v>
      </c>
      <c r="AV144" s="13" t="s">
        <v>79</v>
      </c>
      <c r="AW144" s="13" t="s">
        <v>31</v>
      </c>
      <c r="AX144" s="13" t="s">
        <v>77</v>
      </c>
      <c r="AY144" s="245" t="s">
        <v>125</v>
      </c>
    </row>
    <row r="145" s="2" customFormat="1" ht="33" customHeight="1">
      <c r="A145" s="39"/>
      <c r="B145" s="40"/>
      <c r="C145" s="218" t="s">
        <v>229</v>
      </c>
      <c r="D145" s="218" t="s">
        <v>128</v>
      </c>
      <c r="E145" s="219" t="s">
        <v>230</v>
      </c>
      <c r="F145" s="220" t="s">
        <v>231</v>
      </c>
      <c r="G145" s="221" t="s">
        <v>141</v>
      </c>
      <c r="H145" s="222">
        <v>15.084</v>
      </c>
      <c r="I145" s="223"/>
      <c r="J145" s="224">
        <f>ROUND(I145*H145,2)</f>
        <v>0</v>
      </c>
      <c r="K145" s="220" t="s">
        <v>132</v>
      </c>
      <c r="L145" s="45"/>
      <c r="M145" s="225" t="s">
        <v>19</v>
      </c>
      <c r="N145" s="226" t="s">
        <v>40</v>
      </c>
      <c r="O145" s="85"/>
      <c r="P145" s="227">
        <f>O145*H145</f>
        <v>0</v>
      </c>
      <c r="Q145" s="227">
        <v>0.0057000000000000002</v>
      </c>
      <c r="R145" s="227">
        <f>Q145*H145</f>
        <v>0.085978799999999994</v>
      </c>
      <c r="S145" s="227">
        <v>0</v>
      </c>
      <c r="T145" s="227">
        <f>S145*H145</f>
        <v>0</v>
      </c>
      <c r="U145" s="228" t="s">
        <v>19</v>
      </c>
      <c r="V145" s="39"/>
      <c r="W145" s="39"/>
      <c r="X145" s="39"/>
      <c r="Y145" s="39"/>
      <c r="Z145" s="39"/>
      <c r="AA145" s="39"/>
      <c r="AB145" s="39"/>
      <c r="AC145" s="39"/>
      <c r="AD145" s="39"/>
      <c r="AE145" s="39"/>
      <c r="AR145" s="229" t="s">
        <v>133</v>
      </c>
      <c r="AT145" s="229" t="s">
        <v>128</v>
      </c>
      <c r="AU145" s="229" t="s">
        <v>79</v>
      </c>
      <c r="AY145" s="18" t="s">
        <v>125</v>
      </c>
      <c r="BE145" s="230">
        <f>IF(N145="základní",J145,0)</f>
        <v>0</v>
      </c>
      <c r="BF145" s="230">
        <f>IF(N145="snížená",J145,0)</f>
        <v>0</v>
      </c>
      <c r="BG145" s="230">
        <f>IF(N145="zákl. přenesená",J145,0)</f>
        <v>0</v>
      </c>
      <c r="BH145" s="230">
        <f>IF(N145="sníž. přenesená",J145,0)</f>
        <v>0</v>
      </c>
      <c r="BI145" s="230">
        <f>IF(N145="nulová",J145,0)</f>
        <v>0</v>
      </c>
      <c r="BJ145" s="18" t="s">
        <v>77</v>
      </c>
      <c r="BK145" s="230">
        <f>ROUND(I145*H145,2)</f>
        <v>0</v>
      </c>
      <c r="BL145" s="18" t="s">
        <v>133</v>
      </c>
      <c r="BM145" s="229" t="s">
        <v>759</v>
      </c>
    </row>
    <row r="146" s="2" customFormat="1">
      <c r="A146" s="39"/>
      <c r="B146" s="40"/>
      <c r="C146" s="41"/>
      <c r="D146" s="231" t="s">
        <v>135</v>
      </c>
      <c r="E146" s="41"/>
      <c r="F146" s="232" t="s">
        <v>203</v>
      </c>
      <c r="G146" s="41"/>
      <c r="H146" s="41"/>
      <c r="I146" s="137"/>
      <c r="J146" s="41"/>
      <c r="K146" s="41"/>
      <c r="L146" s="45"/>
      <c r="M146" s="233"/>
      <c r="N146" s="234"/>
      <c r="O146" s="85"/>
      <c r="P146" s="85"/>
      <c r="Q146" s="85"/>
      <c r="R146" s="85"/>
      <c r="S146" s="85"/>
      <c r="T146" s="85"/>
      <c r="U146" s="86"/>
      <c r="V146" s="39"/>
      <c r="W146" s="39"/>
      <c r="X146" s="39"/>
      <c r="Y146" s="39"/>
      <c r="Z146" s="39"/>
      <c r="AA146" s="39"/>
      <c r="AB146" s="39"/>
      <c r="AC146" s="39"/>
      <c r="AD146" s="39"/>
      <c r="AE146" s="39"/>
      <c r="AT146" s="18" t="s">
        <v>135</v>
      </c>
      <c r="AU146" s="18" t="s">
        <v>79</v>
      </c>
    </row>
    <row r="147" s="13" customFormat="1">
      <c r="A147" s="13"/>
      <c r="B147" s="235"/>
      <c r="C147" s="236"/>
      <c r="D147" s="231" t="s">
        <v>137</v>
      </c>
      <c r="E147" s="237" t="s">
        <v>19</v>
      </c>
      <c r="F147" s="238" t="s">
        <v>233</v>
      </c>
      <c r="G147" s="236"/>
      <c r="H147" s="239">
        <v>15.084</v>
      </c>
      <c r="I147" s="240"/>
      <c r="J147" s="236"/>
      <c r="K147" s="236"/>
      <c r="L147" s="241"/>
      <c r="M147" s="242"/>
      <c r="N147" s="243"/>
      <c r="O147" s="243"/>
      <c r="P147" s="243"/>
      <c r="Q147" s="243"/>
      <c r="R147" s="243"/>
      <c r="S147" s="243"/>
      <c r="T147" s="243"/>
      <c r="U147" s="244"/>
      <c r="V147" s="13"/>
      <c r="W147" s="13"/>
      <c r="X147" s="13"/>
      <c r="Y147" s="13"/>
      <c r="Z147" s="13"/>
      <c r="AA147" s="13"/>
      <c r="AB147" s="13"/>
      <c r="AC147" s="13"/>
      <c r="AD147" s="13"/>
      <c r="AE147" s="13"/>
      <c r="AT147" s="245" t="s">
        <v>137</v>
      </c>
      <c r="AU147" s="245" t="s">
        <v>79</v>
      </c>
      <c r="AV147" s="13" t="s">
        <v>79</v>
      </c>
      <c r="AW147" s="13" t="s">
        <v>31</v>
      </c>
      <c r="AX147" s="13" t="s">
        <v>77</v>
      </c>
      <c r="AY147" s="245" t="s">
        <v>125</v>
      </c>
    </row>
    <row r="148" s="2" customFormat="1" ht="21.75" customHeight="1">
      <c r="A148" s="39"/>
      <c r="B148" s="40"/>
      <c r="C148" s="218" t="s">
        <v>234</v>
      </c>
      <c r="D148" s="218" t="s">
        <v>128</v>
      </c>
      <c r="E148" s="219" t="s">
        <v>235</v>
      </c>
      <c r="F148" s="220" t="s">
        <v>236</v>
      </c>
      <c r="G148" s="221" t="s">
        <v>237</v>
      </c>
      <c r="H148" s="222">
        <v>5.0999999999999996</v>
      </c>
      <c r="I148" s="223"/>
      <c r="J148" s="224">
        <f>ROUND(I148*H148,2)</f>
        <v>0</v>
      </c>
      <c r="K148" s="220" t="s">
        <v>132</v>
      </c>
      <c r="L148" s="45"/>
      <c r="M148" s="225" t="s">
        <v>19</v>
      </c>
      <c r="N148" s="226" t="s">
        <v>40</v>
      </c>
      <c r="O148" s="85"/>
      <c r="P148" s="227">
        <f>O148*H148</f>
        <v>0</v>
      </c>
      <c r="Q148" s="227">
        <v>0.0015</v>
      </c>
      <c r="R148" s="227">
        <f>Q148*H148</f>
        <v>0.0076499999999999997</v>
      </c>
      <c r="S148" s="227">
        <v>0</v>
      </c>
      <c r="T148" s="227">
        <f>S148*H148</f>
        <v>0</v>
      </c>
      <c r="U148" s="228" t="s">
        <v>19</v>
      </c>
      <c r="V148" s="39"/>
      <c r="W148" s="39"/>
      <c r="X148" s="39"/>
      <c r="Y148" s="39"/>
      <c r="Z148" s="39"/>
      <c r="AA148" s="39"/>
      <c r="AB148" s="39"/>
      <c r="AC148" s="39"/>
      <c r="AD148" s="39"/>
      <c r="AE148" s="39"/>
      <c r="AR148" s="229" t="s">
        <v>133</v>
      </c>
      <c r="AT148" s="229" t="s">
        <v>128</v>
      </c>
      <c r="AU148" s="229" t="s">
        <v>79</v>
      </c>
      <c r="AY148" s="18" t="s">
        <v>125</v>
      </c>
      <c r="BE148" s="230">
        <f>IF(N148="základní",J148,0)</f>
        <v>0</v>
      </c>
      <c r="BF148" s="230">
        <f>IF(N148="snížená",J148,0)</f>
        <v>0</v>
      </c>
      <c r="BG148" s="230">
        <f>IF(N148="zákl. přenesená",J148,0)</f>
        <v>0</v>
      </c>
      <c r="BH148" s="230">
        <f>IF(N148="sníž. přenesená",J148,0)</f>
        <v>0</v>
      </c>
      <c r="BI148" s="230">
        <f>IF(N148="nulová",J148,0)</f>
        <v>0</v>
      </c>
      <c r="BJ148" s="18" t="s">
        <v>77</v>
      </c>
      <c r="BK148" s="230">
        <f>ROUND(I148*H148,2)</f>
        <v>0</v>
      </c>
      <c r="BL148" s="18" t="s">
        <v>133</v>
      </c>
      <c r="BM148" s="229" t="s">
        <v>760</v>
      </c>
    </row>
    <row r="149" s="2" customFormat="1">
      <c r="A149" s="39"/>
      <c r="B149" s="40"/>
      <c r="C149" s="41"/>
      <c r="D149" s="231" t="s">
        <v>135</v>
      </c>
      <c r="E149" s="41"/>
      <c r="F149" s="232" t="s">
        <v>239</v>
      </c>
      <c r="G149" s="41"/>
      <c r="H149" s="41"/>
      <c r="I149" s="137"/>
      <c r="J149" s="41"/>
      <c r="K149" s="41"/>
      <c r="L149" s="45"/>
      <c r="M149" s="233"/>
      <c r="N149" s="234"/>
      <c r="O149" s="85"/>
      <c r="P149" s="85"/>
      <c r="Q149" s="85"/>
      <c r="R149" s="85"/>
      <c r="S149" s="85"/>
      <c r="T149" s="85"/>
      <c r="U149" s="86"/>
      <c r="V149" s="39"/>
      <c r="W149" s="39"/>
      <c r="X149" s="39"/>
      <c r="Y149" s="39"/>
      <c r="Z149" s="39"/>
      <c r="AA149" s="39"/>
      <c r="AB149" s="39"/>
      <c r="AC149" s="39"/>
      <c r="AD149" s="39"/>
      <c r="AE149" s="39"/>
      <c r="AT149" s="18" t="s">
        <v>135</v>
      </c>
      <c r="AU149" s="18" t="s">
        <v>79</v>
      </c>
    </row>
    <row r="150" s="13" customFormat="1">
      <c r="A150" s="13"/>
      <c r="B150" s="235"/>
      <c r="C150" s="236"/>
      <c r="D150" s="231" t="s">
        <v>137</v>
      </c>
      <c r="E150" s="237" t="s">
        <v>19</v>
      </c>
      <c r="F150" s="238" t="s">
        <v>240</v>
      </c>
      <c r="G150" s="236"/>
      <c r="H150" s="239">
        <v>5.0999999999999996</v>
      </c>
      <c r="I150" s="240"/>
      <c r="J150" s="236"/>
      <c r="K150" s="236"/>
      <c r="L150" s="241"/>
      <c r="M150" s="242"/>
      <c r="N150" s="243"/>
      <c r="O150" s="243"/>
      <c r="P150" s="243"/>
      <c r="Q150" s="243"/>
      <c r="R150" s="243"/>
      <c r="S150" s="243"/>
      <c r="T150" s="243"/>
      <c r="U150" s="244"/>
      <c r="V150" s="13"/>
      <c r="W150" s="13"/>
      <c r="X150" s="13"/>
      <c r="Y150" s="13"/>
      <c r="Z150" s="13"/>
      <c r="AA150" s="13"/>
      <c r="AB150" s="13"/>
      <c r="AC150" s="13"/>
      <c r="AD150" s="13"/>
      <c r="AE150" s="13"/>
      <c r="AT150" s="245" t="s">
        <v>137</v>
      </c>
      <c r="AU150" s="245" t="s">
        <v>79</v>
      </c>
      <c r="AV150" s="13" t="s">
        <v>79</v>
      </c>
      <c r="AW150" s="13" t="s">
        <v>31</v>
      </c>
      <c r="AX150" s="13" t="s">
        <v>77</v>
      </c>
      <c r="AY150" s="245" t="s">
        <v>125</v>
      </c>
    </row>
    <row r="151" s="2" customFormat="1" ht="33" customHeight="1">
      <c r="A151" s="39"/>
      <c r="B151" s="40"/>
      <c r="C151" s="218" t="s">
        <v>7</v>
      </c>
      <c r="D151" s="218" t="s">
        <v>128</v>
      </c>
      <c r="E151" s="219" t="s">
        <v>241</v>
      </c>
      <c r="F151" s="220" t="s">
        <v>242</v>
      </c>
      <c r="G151" s="221" t="s">
        <v>156</v>
      </c>
      <c r="H151" s="222">
        <v>0.076999999999999999</v>
      </c>
      <c r="I151" s="223"/>
      <c r="J151" s="224">
        <f>ROUND(I151*H151,2)</f>
        <v>0</v>
      </c>
      <c r="K151" s="220" t="s">
        <v>132</v>
      </c>
      <c r="L151" s="45"/>
      <c r="M151" s="225" t="s">
        <v>19</v>
      </c>
      <c r="N151" s="226" t="s">
        <v>40</v>
      </c>
      <c r="O151" s="85"/>
      <c r="P151" s="227">
        <f>O151*H151</f>
        <v>0</v>
      </c>
      <c r="Q151" s="227">
        <v>2.2563399999999998</v>
      </c>
      <c r="R151" s="227">
        <f>Q151*H151</f>
        <v>0.17373817999999999</v>
      </c>
      <c r="S151" s="227">
        <v>0</v>
      </c>
      <c r="T151" s="227">
        <f>S151*H151</f>
        <v>0</v>
      </c>
      <c r="U151" s="228" t="s">
        <v>19</v>
      </c>
      <c r="V151" s="39"/>
      <c r="W151" s="39"/>
      <c r="X151" s="39"/>
      <c r="Y151" s="39"/>
      <c r="Z151" s="39"/>
      <c r="AA151" s="39"/>
      <c r="AB151" s="39"/>
      <c r="AC151" s="39"/>
      <c r="AD151" s="39"/>
      <c r="AE151" s="39"/>
      <c r="AR151" s="229" t="s">
        <v>133</v>
      </c>
      <c r="AT151" s="229" t="s">
        <v>128</v>
      </c>
      <c r="AU151" s="229" t="s">
        <v>79</v>
      </c>
      <c r="AY151" s="18" t="s">
        <v>125</v>
      </c>
      <c r="BE151" s="230">
        <f>IF(N151="základní",J151,0)</f>
        <v>0</v>
      </c>
      <c r="BF151" s="230">
        <f>IF(N151="snížená",J151,0)</f>
        <v>0</v>
      </c>
      <c r="BG151" s="230">
        <f>IF(N151="zákl. přenesená",J151,0)</f>
        <v>0</v>
      </c>
      <c r="BH151" s="230">
        <f>IF(N151="sníž. přenesená",J151,0)</f>
        <v>0</v>
      </c>
      <c r="BI151" s="230">
        <f>IF(N151="nulová",J151,0)</f>
        <v>0</v>
      </c>
      <c r="BJ151" s="18" t="s">
        <v>77</v>
      </c>
      <c r="BK151" s="230">
        <f>ROUND(I151*H151,2)</f>
        <v>0</v>
      </c>
      <c r="BL151" s="18" t="s">
        <v>133</v>
      </c>
      <c r="BM151" s="229" t="s">
        <v>761</v>
      </c>
    </row>
    <row r="152" s="13" customFormat="1">
      <c r="A152" s="13"/>
      <c r="B152" s="235"/>
      <c r="C152" s="236"/>
      <c r="D152" s="231" t="s">
        <v>137</v>
      </c>
      <c r="E152" s="237" t="s">
        <v>19</v>
      </c>
      <c r="F152" s="238" t="s">
        <v>244</v>
      </c>
      <c r="G152" s="236"/>
      <c r="H152" s="239">
        <v>0.076999999999999999</v>
      </c>
      <c r="I152" s="240"/>
      <c r="J152" s="236"/>
      <c r="K152" s="236"/>
      <c r="L152" s="241"/>
      <c r="M152" s="242"/>
      <c r="N152" s="243"/>
      <c r="O152" s="243"/>
      <c r="P152" s="243"/>
      <c r="Q152" s="243"/>
      <c r="R152" s="243"/>
      <c r="S152" s="243"/>
      <c r="T152" s="243"/>
      <c r="U152" s="244"/>
      <c r="V152" s="13"/>
      <c r="W152" s="13"/>
      <c r="X152" s="13"/>
      <c r="Y152" s="13"/>
      <c r="Z152" s="13"/>
      <c r="AA152" s="13"/>
      <c r="AB152" s="13"/>
      <c r="AC152" s="13"/>
      <c r="AD152" s="13"/>
      <c r="AE152" s="13"/>
      <c r="AT152" s="245" t="s">
        <v>137</v>
      </c>
      <c r="AU152" s="245" t="s">
        <v>79</v>
      </c>
      <c r="AV152" s="13" t="s">
        <v>79</v>
      </c>
      <c r="AW152" s="13" t="s">
        <v>31</v>
      </c>
      <c r="AX152" s="13" t="s">
        <v>77</v>
      </c>
      <c r="AY152" s="245" t="s">
        <v>125</v>
      </c>
    </row>
    <row r="153" s="2" customFormat="1" ht="44.25" customHeight="1">
      <c r="A153" s="39"/>
      <c r="B153" s="40"/>
      <c r="C153" s="218" t="s">
        <v>245</v>
      </c>
      <c r="D153" s="218" t="s">
        <v>128</v>
      </c>
      <c r="E153" s="219" t="s">
        <v>246</v>
      </c>
      <c r="F153" s="220" t="s">
        <v>247</v>
      </c>
      <c r="G153" s="221" t="s">
        <v>141</v>
      </c>
      <c r="H153" s="222">
        <v>16.920000000000002</v>
      </c>
      <c r="I153" s="223"/>
      <c r="J153" s="224">
        <f>ROUND(I153*H153,2)</f>
        <v>0</v>
      </c>
      <c r="K153" s="220" t="s">
        <v>132</v>
      </c>
      <c r="L153" s="45"/>
      <c r="M153" s="225" t="s">
        <v>19</v>
      </c>
      <c r="N153" s="226" t="s">
        <v>40</v>
      </c>
      <c r="O153" s="85"/>
      <c r="P153" s="227">
        <f>O153*H153</f>
        <v>0</v>
      </c>
      <c r="Q153" s="227">
        <v>0.026339999999999999</v>
      </c>
      <c r="R153" s="227">
        <f>Q153*H153</f>
        <v>0.44567280000000004</v>
      </c>
      <c r="S153" s="227">
        <v>0</v>
      </c>
      <c r="T153" s="227">
        <f>S153*H153</f>
        <v>0</v>
      </c>
      <c r="U153" s="228" t="s">
        <v>19</v>
      </c>
      <c r="V153" s="39"/>
      <c r="W153" s="39"/>
      <c r="X153" s="39"/>
      <c r="Y153" s="39"/>
      <c r="Z153" s="39"/>
      <c r="AA153" s="39"/>
      <c r="AB153" s="39"/>
      <c r="AC153" s="39"/>
      <c r="AD153" s="39"/>
      <c r="AE153" s="39"/>
      <c r="AR153" s="229" t="s">
        <v>133</v>
      </c>
      <c r="AT153" s="229" t="s">
        <v>128</v>
      </c>
      <c r="AU153" s="229" t="s">
        <v>79</v>
      </c>
      <c r="AY153" s="18" t="s">
        <v>125</v>
      </c>
      <c r="BE153" s="230">
        <f>IF(N153="základní",J153,0)</f>
        <v>0</v>
      </c>
      <c r="BF153" s="230">
        <f>IF(N153="snížená",J153,0)</f>
        <v>0</v>
      </c>
      <c r="BG153" s="230">
        <f>IF(N153="zákl. přenesená",J153,0)</f>
        <v>0</v>
      </c>
      <c r="BH153" s="230">
        <f>IF(N153="sníž. přenesená",J153,0)</f>
        <v>0</v>
      </c>
      <c r="BI153" s="230">
        <f>IF(N153="nulová",J153,0)</f>
        <v>0</v>
      </c>
      <c r="BJ153" s="18" t="s">
        <v>77</v>
      </c>
      <c r="BK153" s="230">
        <f>ROUND(I153*H153,2)</f>
        <v>0</v>
      </c>
      <c r="BL153" s="18" t="s">
        <v>133</v>
      </c>
      <c r="BM153" s="229" t="s">
        <v>762</v>
      </c>
    </row>
    <row r="154" s="2" customFormat="1" ht="21.75" customHeight="1">
      <c r="A154" s="39"/>
      <c r="B154" s="40"/>
      <c r="C154" s="218" t="s">
        <v>249</v>
      </c>
      <c r="D154" s="218" t="s">
        <v>128</v>
      </c>
      <c r="E154" s="219" t="s">
        <v>250</v>
      </c>
      <c r="F154" s="220" t="s">
        <v>251</v>
      </c>
      <c r="G154" s="221" t="s">
        <v>141</v>
      </c>
      <c r="H154" s="222">
        <v>16.920000000000002</v>
      </c>
      <c r="I154" s="223"/>
      <c r="J154" s="224">
        <f>ROUND(I154*H154,2)</f>
        <v>0</v>
      </c>
      <c r="K154" s="220" t="s">
        <v>132</v>
      </c>
      <c r="L154" s="45"/>
      <c r="M154" s="225" t="s">
        <v>19</v>
      </c>
      <c r="N154" s="226" t="s">
        <v>40</v>
      </c>
      <c r="O154" s="85"/>
      <c r="P154" s="227">
        <f>O154*H154</f>
        <v>0</v>
      </c>
      <c r="Q154" s="227">
        <v>0.0041000000000000003</v>
      </c>
      <c r="R154" s="227">
        <f>Q154*H154</f>
        <v>0.069372000000000017</v>
      </c>
      <c r="S154" s="227">
        <v>0</v>
      </c>
      <c r="T154" s="227">
        <f>S154*H154</f>
        <v>0</v>
      </c>
      <c r="U154" s="228" t="s">
        <v>19</v>
      </c>
      <c r="V154" s="39"/>
      <c r="W154" s="39"/>
      <c r="X154" s="39"/>
      <c r="Y154" s="39"/>
      <c r="Z154" s="39"/>
      <c r="AA154" s="39"/>
      <c r="AB154" s="39"/>
      <c r="AC154" s="39"/>
      <c r="AD154" s="39"/>
      <c r="AE154" s="39"/>
      <c r="AR154" s="229" t="s">
        <v>133</v>
      </c>
      <c r="AT154" s="229" t="s">
        <v>128</v>
      </c>
      <c r="AU154" s="229" t="s">
        <v>79</v>
      </c>
      <c r="AY154" s="18" t="s">
        <v>125</v>
      </c>
      <c r="BE154" s="230">
        <f>IF(N154="základní",J154,0)</f>
        <v>0</v>
      </c>
      <c r="BF154" s="230">
        <f>IF(N154="snížená",J154,0)</f>
        <v>0</v>
      </c>
      <c r="BG154" s="230">
        <f>IF(N154="zákl. přenesená",J154,0)</f>
        <v>0</v>
      </c>
      <c r="BH154" s="230">
        <f>IF(N154="sníž. přenesená",J154,0)</f>
        <v>0</v>
      </c>
      <c r="BI154" s="230">
        <f>IF(N154="nulová",J154,0)</f>
        <v>0</v>
      </c>
      <c r="BJ154" s="18" t="s">
        <v>77</v>
      </c>
      <c r="BK154" s="230">
        <f>ROUND(I154*H154,2)</f>
        <v>0</v>
      </c>
      <c r="BL154" s="18" t="s">
        <v>133</v>
      </c>
      <c r="BM154" s="229" t="s">
        <v>763</v>
      </c>
    </row>
    <row r="155" s="2" customFormat="1" ht="33" customHeight="1">
      <c r="A155" s="39"/>
      <c r="B155" s="40"/>
      <c r="C155" s="218" t="s">
        <v>253</v>
      </c>
      <c r="D155" s="218" t="s">
        <v>128</v>
      </c>
      <c r="E155" s="219" t="s">
        <v>254</v>
      </c>
      <c r="F155" s="220" t="s">
        <v>255</v>
      </c>
      <c r="G155" s="221" t="s">
        <v>213</v>
      </c>
      <c r="H155" s="222">
        <v>1</v>
      </c>
      <c r="I155" s="223"/>
      <c r="J155" s="224">
        <f>ROUND(I155*H155,2)</f>
        <v>0</v>
      </c>
      <c r="K155" s="220" t="s">
        <v>132</v>
      </c>
      <c r="L155" s="45"/>
      <c r="M155" s="225" t="s">
        <v>19</v>
      </c>
      <c r="N155" s="226" t="s">
        <v>40</v>
      </c>
      <c r="O155" s="85"/>
      <c r="P155" s="227">
        <f>O155*H155</f>
        <v>0</v>
      </c>
      <c r="Q155" s="227">
        <v>0.04684</v>
      </c>
      <c r="R155" s="227">
        <f>Q155*H155</f>
        <v>0.04684</v>
      </c>
      <c r="S155" s="227">
        <v>0</v>
      </c>
      <c r="T155" s="227">
        <f>S155*H155</f>
        <v>0</v>
      </c>
      <c r="U155" s="228" t="s">
        <v>19</v>
      </c>
      <c r="V155" s="39"/>
      <c r="W155" s="39"/>
      <c r="X155" s="39"/>
      <c r="Y155" s="39"/>
      <c r="Z155" s="39"/>
      <c r="AA155" s="39"/>
      <c r="AB155" s="39"/>
      <c r="AC155" s="39"/>
      <c r="AD155" s="39"/>
      <c r="AE155" s="39"/>
      <c r="AR155" s="229" t="s">
        <v>133</v>
      </c>
      <c r="AT155" s="229" t="s">
        <v>128</v>
      </c>
      <c r="AU155" s="229" t="s">
        <v>79</v>
      </c>
      <c r="AY155" s="18" t="s">
        <v>125</v>
      </c>
      <c r="BE155" s="230">
        <f>IF(N155="základní",J155,0)</f>
        <v>0</v>
      </c>
      <c r="BF155" s="230">
        <f>IF(N155="snížená",J155,0)</f>
        <v>0</v>
      </c>
      <c r="BG155" s="230">
        <f>IF(N155="zákl. přenesená",J155,0)</f>
        <v>0</v>
      </c>
      <c r="BH155" s="230">
        <f>IF(N155="sníž. přenesená",J155,0)</f>
        <v>0</v>
      </c>
      <c r="BI155" s="230">
        <f>IF(N155="nulová",J155,0)</f>
        <v>0</v>
      </c>
      <c r="BJ155" s="18" t="s">
        <v>77</v>
      </c>
      <c r="BK155" s="230">
        <f>ROUND(I155*H155,2)</f>
        <v>0</v>
      </c>
      <c r="BL155" s="18" t="s">
        <v>133</v>
      </c>
      <c r="BM155" s="229" t="s">
        <v>764</v>
      </c>
    </row>
    <row r="156" s="2" customFormat="1">
      <c r="A156" s="39"/>
      <c r="B156" s="40"/>
      <c r="C156" s="41"/>
      <c r="D156" s="231" t="s">
        <v>135</v>
      </c>
      <c r="E156" s="41"/>
      <c r="F156" s="232" t="s">
        <v>257</v>
      </c>
      <c r="G156" s="41"/>
      <c r="H156" s="41"/>
      <c r="I156" s="137"/>
      <c r="J156" s="41"/>
      <c r="K156" s="41"/>
      <c r="L156" s="45"/>
      <c r="M156" s="233"/>
      <c r="N156" s="234"/>
      <c r="O156" s="85"/>
      <c r="P156" s="85"/>
      <c r="Q156" s="85"/>
      <c r="R156" s="85"/>
      <c r="S156" s="85"/>
      <c r="T156" s="85"/>
      <c r="U156" s="86"/>
      <c r="V156" s="39"/>
      <c r="W156" s="39"/>
      <c r="X156" s="39"/>
      <c r="Y156" s="39"/>
      <c r="Z156" s="39"/>
      <c r="AA156" s="39"/>
      <c r="AB156" s="39"/>
      <c r="AC156" s="39"/>
      <c r="AD156" s="39"/>
      <c r="AE156" s="39"/>
      <c r="AT156" s="18" t="s">
        <v>135</v>
      </c>
      <c r="AU156" s="18" t="s">
        <v>79</v>
      </c>
    </row>
    <row r="157" s="2" customFormat="1" ht="21.75" customHeight="1">
      <c r="A157" s="39"/>
      <c r="B157" s="40"/>
      <c r="C157" s="257" t="s">
        <v>258</v>
      </c>
      <c r="D157" s="257" t="s">
        <v>259</v>
      </c>
      <c r="E157" s="258" t="s">
        <v>260</v>
      </c>
      <c r="F157" s="259" t="s">
        <v>261</v>
      </c>
      <c r="G157" s="260" t="s">
        <v>213</v>
      </c>
      <c r="H157" s="261">
        <v>1</v>
      </c>
      <c r="I157" s="262"/>
      <c r="J157" s="263">
        <f>ROUND(I157*H157,2)</f>
        <v>0</v>
      </c>
      <c r="K157" s="259" t="s">
        <v>132</v>
      </c>
      <c r="L157" s="264"/>
      <c r="M157" s="265" t="s">
        <v>19</v>
      </c>
      <c r="N157" s="266" t="s">
        <v>40</v>
      </c>
      <c r="O157" s="85"/>
      <c r="P157" s="227">
        <f>O157*H157</f>
        <v>0</v>
      </c>
      <c r="Q157" s="227">
        <v>0.01272</v>
      </c>
      <c r="R157" s="227">
        <f>Q157*H157</f>
        <v>0.01272</v>
      </c>
      <c r="S157" s="227">
        <v>0</v>
      </c>
      <c r="T157" s="227">
        <f>S157*H157</f>
        <v>0</v>
      </c>
      <c r="U157" s="228" t="s">
        <v>19</v>
      </c>
      <c r="V157" s="39"/>
      <c r="W157" s="39"/>
      <c r="X157" s="39"/>
      <c r="Y157" s="39"/>
      <c r="Z157" s="39"/>
      <c r="AA157" s="39"/>
      <c r="AB157" s="39"/>
      <c r="AC157" s="39"/>
      <c r="AD157" s="39"/>
      <c r="AE157" s="39"/>
      <c r="AR157" s="229" t="s">
        <v>169</v>
      </c>
      <c r="AT157" s="229" t="s">
        <v>259</v>
      </c>
      <c r="AU157" s="229" t="s">
        <v>79</v>
      </c>
      <c r="AY157" s="18" t="s">
        <v>125</v>
      </c>
      <c r="BE157" s="230">
        <f>IF(N157="základní",J157,0)</f>
        <v>0</v>
      </c>
      <c r="BF157" s="230">
        <f>IF(N157="snížená",J157,0)</f>
        <v>0</v>
      </c>
      <c r="BG157" s="230">
        <f>IF(N157="zákl. přenesená",J157,0)</f>
        <v>0</v>
      </c>
      <c r="BH157" s="230">
        <f>IF(N157="sníž. přenesená",J157,0)</f>
        <v>0</v>
      </c>
      <c r="BI157" s="230">
        <f>IF(N157="nulová",J157,0)</f>
        <v>0</v>
      </c>
      <c r="BJ157" s="18" t="s">
        <v>77</v>
      </c>
      <c r="BK157" s="230">
        <f>ROUND(I157*H157,2)</f>
        <v>0</v>
      </c>
      <c r="BL157" s="18" t="s">
        <v>133</v>
      </c>
      <c r="BM157" s="229" t="s">
        <v>765</v>
      </c>
    </row>
    <row r="158" s="12" customFormat="1" ht="22.8" customHeight="1">
      <c r="A158" s="12"/>
      <c r="B158" s="202"/>
      <c r="C158" s="203"/>
      <c r="D158" s="204" t="s">
        <v>68</v>
      </c>
      <c r="E158" s="216" t="s">
        <v>174</v>
      </c>
      <c r="F158" s="216" t="s">
        <v>263</v>
      </c>
      <c r="G158" s="203"/>
      <c r="H158" s="203"/>
      <c r="I158" s="206"/>
      <c r="J158" s="217">
        <f>BK158</f>
        <v>0</v>
      </c>
      <c r="K158" s="203"/>
      <c r="L158" s="208"/>
      <c r="M158" s="209"/>
      <c r="N158" s="210"/>
      <c r="O158" s="210"/>
      <c r="P158" s="211">
        <f>SUM(P159:P193)</f>
        <v>0</v>
      </c>
      <c r="Q158" s="210"/>
      <c r="R158" s="211">
        <f>SUM(R159:R193)</f>
        <v>0.0031995999999999999</v>
      </c>
      <c r="S158" s="210"/>
      <c r="T158" s="211">
        <f>SUM(T159:T193)</f>
        <v>7.4700780000000009</v>
      </c>
      <c r="U158" s="212"/>
      <c r="V158" s="12"/>
      <c r="W158" s="12"/>
      <c r="X158" s="12"/>
      <c r="Y158" s="12"/>
      <c r="Z158" s="12"/>
      <c r="AA158" s="12"/>
      <c r="AB158" s="12"/>
      <c r="AC158" s="12"/>
      <c r="AD158" s="12"/>
      <c r="AE158" s="12"/>
      <c r="AR158" s="213" t="s">
        <v>77</v>
      </c>
      <c r="AT158" s="214" t="s">
        <v>68</v>
      </c>
      <c r="AU158" s="214" t="s">
        <v>77</v>
      </c>
      <c r="AY158" s="213" t="s">
        <v>125</v>
      </c>
      <c r="BK158" s="215">
        <f>SUM(BK159:BK193)</f>
        <v>0</v>
      </c>
    </row>
    <row r="159" s="2" customFormat="1" ht="33" customHeight="1">
      <c r="A159" s="39"/>
      <c r="B159" s="40"/>
      <c r="C159" s="218" t="s">
        <v>264</v>
      </c>
      <c r="D159" s="218" t="s">
        <v>128</v>
      </c>
      <c r="E159" s="219" t="s">
        <v>265</v>
      </c>
      <c r="F159" s="220" t="s">
        <v>266</v>
      </c>
      <c r="G159" s="221" t="s">
        <v>141</v>
      </c>
      <c r="H159" s="222">
        <v>16.920000000000002</v>
      </c>
      <c r="I159" s="223"/>
      <c r="J159" s="224">
        <f>ROUND(I159*H159,2)</f>
        <v>0</v>
      </c>
      <c r="K159" s="220" t="s">
        <v>132</v>
      </c>
      <c r="L159" s="45"/>
      <c r="M159" s="225" t="s">
        <v>19</v>
      </c>
      <c r="N159" s="226" t="s">
        <v>40</v>
      </c>
      <c r="O159" s="85"/>
      <c r="P159" s="227">
        <f>O159*H159</f>
        <v>0</v>
      </c>
      <c r="Q159" s="227">
        <v>0.00012999999999999999</v>
      </c>
      <c r="R159" s="227">
        <f>Q159*H159</f>
        <v>0.0021995999999999999</v>
      </c>
      <c r="S159" s="227">
        <v>0</v>
      </c>
      <c r="T159" s="227">
        <f>S159*H159</f>
        <v>0</v>
      </c>
      <c r="U159" s="228" t="s">
        <v>19</v>
      </c>
      <c r="V159" s="39"/>
      <c r="W159" s="39"/>
      <c r="X159" s="39"/>
      <c r="Y159" s="39"/>
      <c r="Z159" s="39"/>
      <c r="AA159" s="39"/>
      <c r="AB159" s="39"/>
      <c r="AC159" s="39"/>
      <c r="AD159" s="39"/>
      <c r="AE159" s="39"/>
      <c r="AR159" s="229" t="s">
        <v>133</v>
      </c>
      <c r="AT159" s="229" t="s">
        <v>128</v>
      </c>
      <c r="AU159" s="229" t="s">
        <v>79</v>
      </c>
      <c r="AY159" s="18" t="s">
        <v>125</v>
      </c>
      <c r="BE159" s="230">
        <f>IF(N159="základní",J159,0)</f>
        <v>0</v>
      </c>
      <c r="BF159" s="230">
        <f>IF(N159="snížená",J159,0)</f>
        <v>0</v>
      </c>
      <c r="BG159" s="230">
        <f>IF(N159="zákl. přenesená",J159,0)</f>
        <v>0</v>
      </c>
      <c r="BH159" s="230">
        <f>IF(N159="sníž. přenesená",J159,0)</f>
        <v>0</v>
      </c>
      <c r="BI159" s="230">
        <f>IF(N159="nulová",J159,0)</f>
        <v>0</v>
      </c>
      <c r="BJ159" s="18" t="s">
        <v>77</v>
      </c>
      <c r="BK159" s="230">
        <f>ROUND(I159*H159,2)</f>
        <v>0</v>
      </c>
      <c r="BL159" s="18" t="s">
        <v>133</v>
      </c>
      <c r="BM159" s="229" t="s">
        <v>766</v>
      </c>
    </row>
    <row r="160" s="2" customFormat="1">
      <c r="A160" s="39"/>
      <c r="B160" s="40"/>
      <c r="C160" s="41"/>
      <c r="D160" s="231" t="s">
        <v>135</v>
      </c>
      <c r="E160" s="41"/>
      <c r="F160" s="232" t="s">
        <v>268</v>
      </c>
      <c r="G160" s="41"/>
      <c r="H160" s="41"/>
      <c r="I160" s="137"/>
      <c r="J160" s="41"/>
      <c r="K160" s="41"/>
      <c r="L160" s="45"/>
      <c r="M160" s="233"/>
      <c r="N160" s="234"/>
      <c r="O160" s="85"/>
      <c r="P160" s="85"/>
      <c r="Q160" s="85"/>
      <c r="R160" s="85"/>
      <c r="S160" s="85"/>
      <c r="T160" s="85"/>
      <c r="U160" s="86"/>
      <c r="V160" s="39"/>
      <c r="W160" s="39"/>
      <c r="X160" s="39"/>
      <c r="Y160" s="39"/>
      <c r="Z160" s="39"/>
      <c r="AA160" s="39"/>
      <c r="AB160" s="39"/>
      <c r="AC160" s="39"/>
      <c r="AD160" s="39"/>
      <c r="AE160" s="39"/>
      <c r="AT160" s="18" t="s">
        <v>135</v>
      </c>
      <c r="AU160" s="18" t="s">
        <v>79</v>
      </c>
    </row>
    <row r="161" s="2" customFormat="1" ht="33" customHeight="1">
      <c r="A161" s="39"/>
      <c r="B161" s="40"/>
      <c r="C161" s="218" t="s">
        <v>269</v>
      </c>
      <c r="D161" s="218" t="s">
        <v>128</v>
      </c>
      <c r="E161" s="219" t="s">
        <v>270</v>
      </c>
      <c r="F161" s="220" t="s">
        <v>271</v>
      </c>
      <c r="G161" s="221" t="s">
        <v>141</v>
      </c>
      <c r="H161" s="222">
        <v>20</v>
      </c>
      <c r="I161" s="223"/>
      <c r="J161" s="224">
        <f>ROUND(I161*H161,2)</f>
        <v>0</v>
      </c>
      <c r="K161" s="220" t="s">
        <v>132</v>
      </c>
      <c r="L161" s="45"/>
      <c r="M161" s="225" t="s">
        <v>19</v>
      </c>
      <c r="N161" s="226" t="s">
        <v>40</v>
      </c>
      <c r="O161" s="85"/>
      <c r="P161" s="227">
        <f>O161*H161</f>
        <v>0</v>
      </c>
      <c r="Q161" s="227">
        <v>1.0000000000000001E-05</v>
      </c>
      <c r="R161" s="227">
        <f>Q161*H161</f>
        <v>0.00020000000000000001</v>
      </c>
      <c r="S161" s="227">
        <v>0</v>
      </c>
      <c r="T161" s="227">
        <f>S161*H161</f>
        <v>0</v>
      </c>
      <c r="U161" s="228" t="s">
        <v>19</v>
      </c>
      <c r="V161" s="39"/>
      <c r="W161" s="39"/>
      <c r="X161" s="39"/>
      <c r="Y161" s="39"/>
      <c r="Z161" s="39"/>
      <c r="AA161" s="39"/>
      <c r="AB161" s="39"/>
      <c r="AC161" s="39"/>
      <c r="AD161" s="39"/>
      <c r="AE161" s="39"/>
      <c r="AR161" s="229" t="s">
        <v>133</v>
      </c>
      <c r="AT161" s="229" t="s">
        <v>128</v>
      </c>
      <c r="AU161" s="229" t="s">
        <v>79</v>
      </c>
      <c r="AY161" s="18" t="s">
        <v>125</v>
      </c>
      <c r="BE161" s="230">
        <f>IF(N161="základní",J161,0)</f>
        <v>0</v>
      </c>
      <c r="BF161" s="230">
        <f>IF(N161="snížená",J161,0)</f>
        <v>0</v>
      </c>
      <c r="BG161" s="230">
        <f>IF(N161="zákl. přenesená",J161,0)</f>
        <v>0</v>
      </c>
      <c r="BH161" s="230">
        <f>IF(N161="sníž. přenesená",J161,0)</f>
        <v>0</v>
      </c>
      <c r="BI161" s="230">
        <f>IF(N161="nulová",J161,0)</f>
        <v>0</v>
      </c>
      <c r="BJ161" s="18" t="s">
        <v>77</v>
      </c>
      <c r="BK161" s="230">
        <f>ROUND(I161*H161,2)</f>
        <v>0</v>
      </c>
      <c r="BL161" s="18" t="s">
        <v>133</v>
      </c>
      <c r="BM161" s="229" t="s">
        <v>767</v>
      </c>
    </row>
    <row r="162" s="2" customFormat="1">
      <c r="A162" s="39"/>
      <c r="B162" s="40"/>
      <c r="C162" s="41"/>
      <c r="D162" s="231" t="s">
        <v>135</v>
      </c>
      <c r="E162" s="41"/>
      <c r="F162" s="232" t="s">
        <v>273</v>
      </c>
      <c r="G162" s="41"/>
      <c r="H162" s="41"/>
      <c r="I162" s="137"/>
      <c r="J162" s="41"/>
      <c r="K162" s="41"/>
      <c r="L162" s="45"/>
      <c r="M162" s="233"/>
      <c r="N162" s="234"/>
      <c r="O162" s="85"/>
      <c r="P162" s="85"/>
      <c r="Q162" s="85"/>
      <c r="R162" s="85"/>
      <c r="S162" s="85"/>
      <c r="T162" s="85"/>
      <c r="U162" s="86"/>
      <c r="V162" s="39"/>
      <c r="W162" s="39"/>
      <c r="X162" s="39"/>
      <c r="Y162" s="39"/>
      <c r="Z162" s="39"/>
      <c r="AA162" s="39"/>
      <c r="AB162" s="39"/>
      <c r="AC162" s="39"/>
      <c r="AD162" s="39"/>
      <c r="AE162" s="39"/>
      <c r="AT162" s="18" t="s">
        <v>135</v>
      </c>
      <c r="AU162" s="18" t="s">
        <v>79</v>
      </c>
    </row>
    <row r="163" s="2" customFormat="1" ht="21.75" customHeight="1">
      <c r="A163" s="39"/>
      <c r="B163" s="40"/>
      <c r="C163" s="218" t="s">
        <v>274</v>
      </c>
      <c r="D163" s="218" t="s">
        <v>128</v>
      </c>
      <c r="E163" s="219" t="s">
        <v>275</v>
      </c>
      <c r="F163" s="220" t="s">
        <v>276</v>
      </c>
      <c r="G163" s="221" t="s">
        <v>141</v>
      </c>
      <c r="H163" s="222">
        <v>20</v>
      </c>
      <c r="I163" s="223"/>
      <c r="J163" s="224">
        <f>ROUND(I163*H163,2)</f>
        <v>0</v>
      </c>
      <c r="K163" s="220" t="s">
        <v>132</v>
      </c>
      <c r="L163" s="45"/>
      <c r="M163" s="225" t="s">
        <v>19</v>
      </c>
      <c r="N163" s="226" t="s">
        <v>40</v>
      </c>
      <c r="O163" s="85"/>
      <c r="P163" s="227">
        <f>O163*H163</f>
        <v>0</v>
      </c>
      <c r="Q163" s="227">
        <v>4.0000000000000003E-05</v>
      </c>
      <c r="R163" s="227">
        <f>Q163*H163</f>
        <v>0.00080000000000000004</v>
      </c>
      <c r="S163" s="227">
        <v>0</v>
      </c>
      <c r="T163" s="227">
        <f>S163*H163</f>
        <v>0</v>
      </c>
      <c r="U163" s="228" t="s">
        <v>19</v>
      </c>
      <c r="V163" s="39"/>
      <c r="W163" s="39"/>
      <c r="X163" s="39"/>
      <c r="Y163" s="39"/>
      <c r="Z163" s="39"/>
      <c r="AA163" s="39"/>
      <c r="AB163" s="39"/>
      <c r="AC163" s="39"/>
      <c r="AD163" s="39"/>
      <c r="AE163" s="39"/>
      <c r="AR163" s="229" t="s">
        <v>133</v>
      </c>
      <c r="AT163" s="229" t="s">
        <v>128</v>
      </c>
      <c r="AU163" s="229" t="s">
        <v>79</v>
      </c>
      <c r="AY163" s="18" t="s">
        <v>125</v>
      </c>
      <c r="BE163" s="230">
        <f>IF(N163="základní",J163,0)</f>
        <v>0</v>
      </c>
      <c r="BF163" s="230">
        <f>IF(N163="snížená",J163,0)</f>
        <v>0</v>
      </c>
      <c r="BG163" s="230">
        <f>IF(N163="zákl. přenesená",J163,0)</f>
        <v>0</v>
      </c>
      <c r="BH163" s="230">
        <f>IF(N163="sníž. přenesená",J163,0)</f>
        <v>0</v>
      </c>
      <c r="BI163" s="230">
        <f>IF(N163="nulová",J163,0)</f>
        <v>0</v>
      </c>
      <c r="BJ163" s="18" t="s">
        <v>77</v>
      </c>
      <c r="BK163" s="230">
        <f>ROUND(I163*H163,2)</f>
        <v>0</v>
      </c>
      <c r="BL163" s="18" t="s">
        <v>133</v>
      </c>
      <c r="BM163" s="229" t="s">
        <v>768</v>
      </c>
    </row>
    <row r="164" s="2" customFormat="1">
      <c r="A164" s="39"/>
      <c r="B164" s="40"/>
      <c r="C164" s="41"/>
      <c r="D164" s="231" t="s">
        <v>135</v>
      </c>
      <c r="E164" s="41"/>
      <c r="F164" s="232" t="s">
        <v>273</v>
      </c>
      <c r="G164" s="41"/>
      <c r="H164" s="41"/>
      <c r="I164" s="137"/>
      <c r="J164" s="41"/>
      <c r="K164" s="41"/>
      <c r="L164" s="45"/>
      <c r="M164" s="233"/>
      <c r="N164" s="234"/>
      <c r="O164" s="85"/>
      <c r="P164" s="85"/>
      <c r="Q164" s="85"/>
      <c r="R164" s="85"/>
      <c r="S164" s="85"/>
      <c r="T164" s="85"/>
      <c r="U164" s="86"/>
      <c r="V164" s="39"/>
      <c r="W164" s="39"/>
      <c r="X164" s="39"/>
      <c r="Y164" s="39"/>
      <c r="Z164" s="39"/>
      <c r="AA164" s="39"/>
      <c r="AB164" s="39"/>
      <c r="AC164" s="39"/>
      <c r="AD164" s="39"/>
      <c r="AE164" s="39"/>
      <c r="AT164" s="18" t="s">
        <v>135</v>
      </c>
      <c r="AU164" s="18" t="s">
        <v>79</v>
      </c>
    </row>
    <row r="165" s="2" customFormat="1" ht="33" customHeight="1">
      <c r="A165" s="39"/>
      <c r="B165" s="40"/>
      <c r="C165" s="218" t="s">
        <v>278</v>
      </c>
      <c r="D165" s="218" t="s">
        <v>128</v>
      </c>
      <c r="E165" s="219" t="s">
        <v>279</v>
      </c>
      <c r="F165" s="220" t="s">
        <v>280</v>
      </c>
      <c r="G165" s="221" t="s">
        <v>141</v>
      </c>
      <c r="H165" s="222">
        <v>9.6500000000000004</v>
      </c>
      <c r="I165" s="223"/>
      <c r="J165" s="224">
        <f>ROUND(I165*H165,2)</f>
        <v>0</v>
      </c>
      <c r="K165" s="220" t="s">
        <v>132</v>
      </c>
      <c r="L165" s="45"/>
      <c r="M165" s="225" t="s">
        <v>19</v>
      </c>
      <c r="N165" s="226" t="s">
        <v>40</v>
      </c>
      <c r="O165" s="85"/>
      <c r="P165" s="227">
        <f>O165*H165</f>
        <v>0</v>
      </c>
      <c r="Q165" s="227">
        <v>0</v>
      </c>
      <c r="R165" s="227">
        <f>Q165*H165</f>
        <v>0</v>
      </c>
      <c r="S165" s="227">
        <v>0.13100000000000001</v>
      </c>
      <c r="T165" s="227">
        <f>S165*H165</f>
        <v>1.2641500000000001</v>
      </c>
      <c r="U165" s="228" t="s">
        <v>19</v>
      </c>
      <c r="V165" s="39"/>
      <c r="W165" s="39"/>
      <c r="X165" s="39"/>
      <c r="Y165" s="39"/>
      <c r="Z165" s="39"/>
      <c r="AA165" s="39"/>
      <c r="AB165" s="39"/>
      <c r="AC165" s="39"/>
      <c r="AD165" s="39"/>
      <c r="AE165" s="39"/>
      <c r="AR165" s="229" t="s">
        <v>133</v>
      </c>
      <c r="AT165" s="229" t="s">
        <v>128</v>
      </c>
      <c r="AU165" s="229" t="s">
        <v>79</v>
      </c>
      <c r="AY165" s="18" t="s">
        <v>125</v>
      </c>
      <c r="BE165" s="230">
        <f>IF(N165="základní",J165,0)</f>
        <v>0</v>
      </c>
      <c r="BF165" s="230">
        <f>IF(N165="snížená",J165,0)</f>
        <v>0</v>
      </c>
      <c r="BG165" s="230">
        <f>IF(N165="zákl. přenesená",J165,0)</f>
        <v>0</v>
      </c>
      <c r="BH165" s="230">
        <f>IF(N165="sníž. přenesená",J165,0)</f>
        <v>0</v>
      </c>
      <c r="BI165" s="230">
        <f>IF(N165="nulová",J165,0)</f>
        <v>0</v>
      </c>
      <c r="BJ165" s="18" t="s">
        <v>77</v>
      </c>
      <c r="BK165" s="230">
        <f>ROUND(I165*H165,2)</f>
        <v>0</v>
      </c>
      <c r="BL165" s="18" t="s">
        <v>133</v>
      </c>
      <c r="BM165" s="229" t="s">
        <v>769</v>
      </c>
    </row>
    <row r="166" s="13" customFormat="1">
      <c r="A166" s="13"/>
      <c r="B166" s="235"/>
      <c r="C166" s="236"/>
      <c r="D166" s="231" t="s">
        <v>137</v>
      </c>
      <c r="E166" s="237" t="s">
        <v>19</v>
      </c>
      <c r="F166" s="238" t="s">
        <v>282</v>
      </c>
      <c r="G166" s="236"/>
      <c r="H166" s="239">
        <v>9.6500000000000004</v>
      </c>
      <c r="I166" s="240"/>
      <c r="J166" s="236"/>
      <c r="K166" s="236"/>
      <c r="L166" s="241"/>
      <c r="M166" s="242"/>
      <c r="N166" s="243"/>
      <c r="O166" s="243"/>
      <c r="P166" s="243"/>
      <c r="Q166" s="243"/>
      <c r="R166" s="243"/>
      <c r="S166" s="243"/>
      <c r="T166" s="243"/>
      <c r="U166" s="244"/>
      <c r="V166" s="13"/>
      <c r="W166" s="13"/>
      <c r="X166" s="13"/>
      <c r="Y166" s="13"/>
      <c r="Z166" s="13"/>
      <c r="AA166" s="13"/>
      <c r="AB166" s="13"/>
      <c r="AC166" s="13"/>
      <c r="AD166" s="13"/>
      <c r="AE166" s="13"/>
      <c r="AT166" s="245" t="s">
        <v>137</v>
      </c>
      <c r="AU166" s="245" t="s">
        <v>79</v>
      </c>
      <c r="AV166" s="13" t="s">
        <v>79</v>
      </c>
      <c r="AW166" s="13" t="s">
        <v>31</v>
      </c>
      <c r="AX166" s="13" t="s">
        <v>77</v>
      </c>
      <c r="AY166" s="245" t="s">
        <v>125</v>
      </c>
    </row>
    <row r="167" s="2" customFormat="1" ht="21.75" customHeight="1">
      <c r="A167" s="39"/>
      <c r="B167" s="40"/>
      <c r="C167" s="218" t="s">
        <v>283</v>
      </c>
      <c r="D167" s="218" t="s">
        <v>128</v>
      </c>
      <c r="E167" s="219" t="s">
        <v>284</v>
      </c>
      <c r="F167" s="220" t="s">
        <v>285</v>
      </c>
      <c r="G167" s="221" t="s">
        <v>131</v>
      </c>
      <c r="H167" s="222">
        <v>0.01</v>
      </c>
      <c r="I167" s="223"/>
      <c r="J167" s="224">
        <f>ROUND(I167*H167,2)</f>
        <v>0</v>
      </c>
      <c r="K167" s="220" t="s">
        <v>132</v>
      </c>
      <c r="L167" s="45"/>
      <c r="M167" s="225" t="s">
        <v>19</v>
      </c>
      <c r="N167" s="226" t="s">
        <v>40</v>
      </c>
      <c r="O167" s="85"/>
      <c r="P167" s="227">
        <f>O167*H167</f>
        <v>0</v>
      </c>
      <c r="Q167" s="227">
        <v>0</v>
      </c>
      <c r="R167" s="227">
        <f>Q167*H167</f>
        <v>0</v>
      </c>
      <c r="S167" s="227">
        <v>1.244</v>
      </c>
      <c r="T167" s="227">
        <f>S167*H167</f>
        <v>0.01244</v>
      </c>
      <c r="U167" s="228" t="s">
        <v>19</v>
      </c>
      <c r="V167" s="39"/>
      <c r="W167" s="39"/>
      <c r="X167" s="39"/>
      <c r="Y167" s="39"/>
      <c r="Z167" s="39"/>
      <c r="AA167" s="39"/>
      <c r="AB167" s="39"/>
      <c r="AC167" s="39"/>
      <c r="AD167" s="39"/>
      <c r="AE167" s="39"/>
      <c r="AR167" s="229" t="s">
        <v>133</v>
      </c>
      <c r="AT167" s="229" t="s">
        <v>128</v>
      </c>
      <c r="AU167" s="229" t="s">
        <v>79</v>
      </c>
      <c r="AY167" s="18" t="s">
        <v>125</v>
      </c>
      <c r="BE167" s="230">
        <f>IF(N167="základní",J167,0)</f>
        <v>0</v>
      </c>
      <c r="BF167" s="230">
        <f>IF(N167="snížená",J167,0)</f>
        <v>0</v>
      </c>
      <c r="BG167" s="230">
        <f>IF(N167="zákl. přenesená",J167,0)</f>
        <v>0</v>
      </c>
      <c r="BH167" s="230">
        <f>IF(N167="sníž. přenesená",J167,0)</f>
        <v>0</v>
      </c>
      <c r="BI167" s="230">
        <f>IF(N167="nulová",J167,0)</f>
        <v>0</v>
      </c>
      <c r="BJ167" s="18" t="s">
        <v>77</v>
      </c>
      <c r="BK167" s="230">
        <f>ROUND(I167*H167,2)</f>
        <v>0</v>
      </c>
      <c r="BL167" s="18" t="s">
        <v>133</v>
      </c>
      <c r="BM167" s="229" t="s">
        <v>770</v>
      </c>
    </row>
    <row r="168" s="13" customFormat="1">
      <c r="A168" s="13"/>
      <c r="B168" s="235"/>
      <c r="C168" s="236"/>
      <c r="D168" s="231" t="s">
        <v>137</v>
      </c>
      <c r="E168" s="237" t="s">
        <v>19</v>
      </c>
      <c r="F168" s="238" t="s">
        <v>287</v>
      </c>
      <c r="G168" s="236"/>
      <c r="H168" s="239">
        <v>0.01</v>
      </c>
      <c r="I168" s="240"/>
      <c r="J168" s="236"/>
      <c r="K168" s="236"/>
      <c r="L168" s="241"/>
      <c r="M168" s="242"/>
      <c r="N168" s="243"/>
      <c r="O168" s="243"/>
      <c r="P168" s="243"/>
      <c r="Q168" s="243"/>
      <c r="R168" s="243"/>
      <c r="S168" s="243"/>
      <c r="T168" s="243"/>
      <c r="U168" s="244"/>
      <c r="V168" s="13"/>
      <c r="W168" s="13"/>
      <c r="X168" s="13"/>
      <c r="Y168" s="13"/>
      <c r="Z168" s="13"/>
      <c r="AA168" s="13"/>
      <c r="AB168" s="13"/>
      <c r="AC168" s="13"/>
      <c r="AD168" s="13"/>
      <c r="AE168" s="13"/>
      <c r="AT168" s="245" t="s">
        <v>137</v>
      </c>
      <c r="AU168" s="245" t="s">
        <v>79</v>
      </c>
      <c r="AV168" s="13" t="s">
        <v>79</v>
      </c>
      <c r="AW168" s="13" t="s">
        <v>31</v>
      </c>
      <c r="AX168" s="13" t="s">
        <v>77</v>
      </c>
      <c r="AY168" s="245" t="s">
        <v>125</v>
      </c>
    </row>
    <row r="169" s="2" customFormat="1" ht="33" customHeight="1">
      <c r="A169" s="39"/>
      <c r="B169" s="40"/>
      <c r="C169" s="218" t="s">
        <v>288</v>
      </c>
      <c r="D169" s="218" t="s">
        <v>128</v>
      </c>
      <c r="E169" s="219" t="s">
        <v>289</v>
      </c>
      <c r="F169" s="220" t="s">
        <v>290</v>
      </c>
      <c r="G169" s="221" t="s">
        <v>141</v>
      </c>
      <c r="H169" s="222">
        <v>17.111999999999998</v>
      </c>
      <c r="I169" s="223"/>
      <c r="J169" s="224">
        <f>ROUND(I169*H169,2)</f>
        <v>0</v>
      </c>
      <c r="K169" s="220" t="s">
        <v>132</v>
      </c>
      <c r="L169" s="45"/>
      <c r="M169" s="225" t="s">
        <v>19</v>
      </c>
      <c r="N169" s="226" t="s">
        <v>40</v>
      </c>
      <c r="O169" s="85"/>
      <c r="P169" s="227">
        <f>O169*H169</f>
        <v>0</v>
      </c>
      <c r="Q169" s="227">
        <v>0</v>
      </c>
      <c r="R169" s="227">
        <f>Q169*H169</f>
        <v>0</v>
      </c>
      <c r="S169" s="227">
        <v>0.057000000000000002</v>
      </c>
      <c r="T169" s="227">
        <f>S169*H169</f>
        <v>0.97538399999999992</v>
      </c>
      <c r="U169" s="228" t="s">
        <v>19</v>
      </c>
      <c r="V169" s="39"/>
      <c r="W169" s="39"/>
      <c r="X169" s="39"/>
      <c r="Y169" s="39"/>
      <c r="Z169" s="39"/>
      <c r="AA169" s="39"/>
      <c r="AB169" s="39"/>
      <c r="AC169" s="39"/>
      <c r="AD169" s="39"/>
      <c r="AE169" s="39"/>
      <c r="AR169" s="229" t="s">
        <v>133</v>
      </c>
      <c r="AT169" s="229" t="s">
        <v>128</v>
      </c>
      <c r="AU169" s="229" t="s">
        <v>79</v>
      </c>
      <c r="AY169" s="18" t="s">
        <v>125</v>
      </c>
      <c r="BE169" s="230">
        <f>IF(N169="základní",J169,0)</f>
        <v>0</v>
      </c>
      <c r="BF169" s="230">
        <f>IF(N169="snížená",J169,0)</f>
        <v>0</v>
      </c>
      <c r="BG169" s="230">
        <f>IF(N169="zákl. přenesená",J169,0)</f>
        <v>0</v>
      </c>
      <c r="BH169" s="230">
        <f>IF(N169="sníž. přenesená",J169,0)</f>
        <v>0</v>
      </c>
      <c r="BI169" s="230">
        <f>IF(N169="nulová",J169,0)</f>
        <v>0</v>
      </c>
      <c r="BJ169" s="18" t="s">
        <v>77</v>
      </c>
      <c r="BK169" s="230">
        <f>ROUND(I169*H169,2)</f>
        <v>0</v>
      </c>
      <c r="BL169" s="18" t="s">
        <v>133</v>
      </c>
      <c r="BM169" s="229" t="s">
        <v>771</v>
      </c>
    </row>
    <row r="170" s="2" customFormat="1">
      <c r="A170" s="39"/>
      <c r="B170" s="40"/>
      <c r="C170" s="41"/>
      <c r="D170" s="231" t="s">
        <v>135</v>
      </c>
      <c r="E170" s="41"/>
      <c r="F170" s="232" t="s">
        <v>292</v>
      </c>
      <c r="G170" s="41"/>
      <c r="H170" s="41"/>
      <c r="I170" s="137"/>
      <c r="J170" s="41"/>
      <c r="K170" s="41"/>
      <c r="L170" s="45"/>
      <c r="M170" s="233"/>
      <c r="N170" s="234"/>
      <c r="O170" s="85"/>
      <c r="P170" s="85"/>
      <c r="Q170" s="85"/>
      <c r="R170" s="85"/>
      <c r="S170" s="85"/>
      <c r="T170" s="85"/>
      <c r="U170" s="86"/>
      <c r="V170" s="39"/>
      <c r="W170" s="39"/>
      <c r="X170" s="39"/>
      <c r="Y170" s="39"/>
      <c r="Z170" s="39"/>
      <c r="AA170" s="39"/>
      <c r="AB170" s="39"/>
      <c r="AC170" s="39"/>
      <c r="AD170" s="39"/>
      <c r="AE170" s="39"/>
      <c r="AT170" s="18" t="s">
        <v>135</v>
      </c>
      <c r="AU170" s="18" t="s">
        <v>79</v>
      </c>
    </row>
    <row r="171" s="13" customFormat="1">
      <c r="A171" s="13"/>
      <c r="B171" s="235"/>
      <c r="C171" s="236"/>
      <c r="D171" s="231" t="s">
        <v>137</v>
      </c>
      <c r="E171" s="237" t="s">
        <v>19</v>
      </c>
      <c r="F171" s="238" t="s">
        <v>293</v>
      </c>
      <c r="G171" s="236"/>
      <c r="H171" s="239">
        <v>17.111999999999998</v>
      </c>
      <c r="I171" s="240"/>
      <c r="J171" s="236"/>
      <c r="K171" s="236"/>
      <c r="L171" s="241"/>
      <c r="M171" s="242"/>
      <c r="N171" s="243"/>
      <c r="O171" s="243"/>
      <c r="P171" s="243"/>
      <c r="Q171" s="243"/>
      <c r="R171" s="243"/>
      <c r="S171" s="243"/>
      <c r="T171" s="243"/>
      <c r="U171" s="244"/>
      <c r="V171" s="13"/>
      <c r="W171" s="13"/>
      <c r="X171" s="13"/>
      <c r="Y171" s="13"/>
      <c r="Z171" s="13"/>
      <c r="AA171" s="13"/>
      <c r="AB171" s="13"/>
      <c r="AC171" s="13"/>
      <c r="AD171" s="13"/>
      <c r="AE171" s="13"/>
      <c r="AT171" s="245" t="s">
        <v>137</v>
      </c>
      <c r="AU171" s="245" t="s">
        <v>79</v>
      </c>
      <c r="AV171" s="13" t="s">
        <v>79</v>
      </c>
      <c r="AW171" s="13" t="s">
        <v>31</v>
      </c>
      <c r="AX171" s="13" t="s">
        <v>77</v>
      </c>
      <c r="AY171" s="245" t="s">
        <v>125</v>
      </c>
    </row>
    <row r="172" s="2" customFormat="1" ht="21.75" customHeight="1">
      <c r="A172" s="39"/>
      <c r="B172" s="40"/>
      <c r="C172" s="218" t="s">
        <v>294</v>
      </c>
      <c r="D172" s="218" t="s">
        <v>128</v>
      </c>
      <c r="E172" s="219" t="s">
        <v>295</v>
      </c>
      <c r="F172" s="220" t="s">
        <v>296</v>
      </c>
      <c r="G172" s="221" t="s">
        <v>213</v>
      </c>
      <c r="H172" s="222">
        <v>10</v>
      </c>
      <c r="I172" s="223"/>
      <c r="J172" s="224">
        <f>ROUND(I172*H172,2)</f>
        <v>0</v>
      </c>
      <c r="K172" s="220" t="s">
        <v>132</v>
      </c>
      <c r="L172" s="45"/>
      <c r="M172" s="225" t="s">
        <v>19</v>
      </c>
      <c r="N172" s="226" t="s">
        <v>40</v>
      </c>
      <c r="O172" s="85"/>
      <c r="P172" s="227">
        <f>O172*H172</f>
        <v>0</v>
      </c>
      <c r="Q172" s="227">
        <v>0</v>
      </c>
      <c r="R172" s="227">
        <f>Q172*H172</f>
        <v>0</v>
      </c>
      <c r="S172" s="227">
        <v>0</v>
      </c>
      <c r="T172" s="227">
        <f>S172*H172</f>
        <v>0</v>
      </c>
      <c r="U172" s="228" t="s">
        <v>19</v>
      </c>
      <c r="V172" s="39"/>
      <c r="W172" s="39"/>
      <c r="X172" s="39"/>
      <c r="Y172" s="39"/>
      <c r="Z172" s="39"/>
      <c r="AA172" s="39"/>
      <c r="AB172" s="39"/>
      <c r="AC172" s="39"/>
      <c r="AD172" s="39"/>
      <c r="AE172" s="39"/>
      <c r="AR172" s="229" t="s">
        <v>133</v>
      </c>
      <c r="AT172" s="229" t="s">
        <v>128</v>
      </c>
      <c r="AU172" s="229" t="s">
        <v>79</v>
      </c>
      <c r="AY172" s="18" t="s">
        <v>125</v>
      </c>
      <c r="BE172" s="230">
        <f>IF(N172="základní",J172,0)</f>
        <v>0</v>
      </c>
      <c r="BF172" s="230">
        <f>IF(N172="snížená",J172,0)</f>
        <v>0</v>
      </c>
      <c r="BG172" s="230">
        <f>IF(N172="zákl. přenesená",J172,0)</f>
        <v>0</v>
      </c>
      <c r="BH172" s="230">
        <f>IF(N172="sníž. přenesená",J172,0)</f>
        <v>0</v>
      </c>
      <c r="BI172" s="230">
        <f>IF(N172="nulová",J172,0)</f>
        <v>0</v>
      </c>
      <c r="BJ172" s="18" t="s">
        <v>77</v>
      </c>
      <c r="BK172" s="230">
        <f>ROUND(I172*H172,2)</f>
        <v>0</v>
      </c>
      <c r="BL172" s="18" t="s">
        <v>133</v>
      </c>
      <c r="BM172" s="229" t="s">
        <v>772</v>
      </c>
    </row>
    <row r="173" s="2" customFormat="1" ht="33" customHeight="1">
      <c r="A173" s="39"/>
      <c r="B173" s="40"/>
      <c r="C173" s="218" t="s">
        <v>298</v>
      </c>
      <c r="D173" s="218" t="s">
        <v>128</v>
      </c>
      <c r="E173" s="219" t="s">
        <v>299</v>
      </c>
      <c r="F173" s="220" t="s">
        <v>300</v>
      </c>
      <c r="G173" s="221" t="s">
        <v>141</v>
      </c>
      <c r="H173" s="222">
        <v>4.0999999999999996</v>
      </c>
      <c r="I173" s="223"/>
      <c r="J173" s="224">
        <f>ROUND(I173*H173,2)</f>
        <v>0</v>
      </c>
      <c r="K173" s="220" t="s">
        <v>132</v>
      </c>
      <c r="L173" s="45"/>
      <c r="M173" s="225" t="s">
        <v>19</v>
      </c>
      <c r="N173" s="226" t="s">
        <v>40</v>
      </c>
      <c r="O173" s="85"/>
      <c r="P173" s="227">
        <f>O173*H173</f>
        <v>0</v>
      </c>
      <c r="Q173" s="227">
        <v>0</v>
      </c>
      <c r="R173" s="227">
        <f>Q173*H173</f>
        <v>0</v>
      </c>
      <c r="S173" s="227">
        <v>0.075999999999999998</v>
      </c>
      <c r="T173" s="227">
        <f>S173*H173</f>
        <v>0.31159999999999999</v>
      </c>
      <c r="U173" s="228" t="s">
        <v>19</v>
      </c>
      <c r="V173" s="39"/>
      <c r="W173" s="39"/>
      <c r="X173" s="39"/>
      <c r="Y173" s="39"/>
      <c r="Z173" s="39"/>
      <c r="AA173" s="39"/>
      <c r="AB173" s="39"/>
      <c r="AC173" s="39"/>
      <c r="AD173" s="39"/>
      <c r="AE173" s="39"/>
      <c r="AR173" s="229" t="s">
        <v>133</v>
      </c>
      <c r="AT173" s="229" t="s">
        <v>128</v>
      </c>
      <c r="AU173" s="229" t="s">
        <v>79</v>
      </c>
      <c r="AY173" s="18" t="s">
        <v>125</v>
      </c>
      <c r="BE173" s="230">
        <f>IF(N173="základní",J173,0)</f>
        <v>0</v>
      </c>
      <c r="BF173" s="230">
        <f>IF(N173="snížená",J173,0)</f>
        <v>0</v>
      </c>
      <c r="BG173" s="230">
        <f>IF(N173="zákl. přenesená",J173,0)</f>
        <v>0</v>
      </c>
      <c r="BH173" s="230">
        <f>IF(N173="sníž. přenesená",J173,0)</f>
        <v>0</v>
      </c>
      <c r="BI173" s="230">
        <f>IF(N173="nulová",J173,0)</f>
        <v>0</v>
      </c>
      <c r="BJ173" s="18" t="s">
        <v>77</v>
      </c>
      <c r="BK173" s="230">
        <f>ROUND(I173*H173,2)</f>
        <v>0</v>
      </c>
      <c r="BL173" s="18" t="s">
        <v>133</v>
      </c>
      <c r="BM173" s="229" t="s">
        <v>773</v>
      </c>
    </row>
    <row r="174" s="2" customFormat="1">
      <c r="A174" s="39"/>
      <c r="B174" s="40"/>
      <c r="C174" s="41"/>
      <c r="D174" s="231" t="s">
        <v>135</v>
      </c>
      <c r="E174" s="41"/>
      <c r="F174" s="232" t="s">
        <v>302</v>
      </c>
      <c r="G174" s="41"/>
      <c r="H174" s="41"/>
      <c r="I174" s="137"/>
      <c r="J174" s="41"/>
      <c r="K174" s="41"/>
      <c r="L174" s="45"/>
      <c r="M174" s="233"/>
      <c r="N174" s="234"/>
      <c r="O174" s="85"/>
      <c r="P174" s="85"/>
      <c r="Q174" s="85"/>
      <c r="R174" s="85"/>
      <c r="S174" s="85"/>
      <c r="T174" s="85"/>
      <c r="U174" s="86"/>
      <c r="V174" s="39"/>
      <c r="W174" s="39"/>
      <c r="X174" s="39"/>
      <c r="Y174" s="39"/>
      <c r="Z174" s="39"/>
      <c r="AA174" s="39"/>
      <c r="AB174" s="39"/>
      <c r="AC174" s="39"/>
      <c r="AD174" s="39"/>
      <c r="AE174" s="39"/>
      <c r="AT174" s="18" t="s">
        <v>135</v>
      </c>
      <c r="AU174" s="18" t="s">
        <v>79</v>
      </c>
    </row>
    <row r="175" s="13" customFormat="1">
      <c r="A175" s="13"/>
      <c r="B175" s="235"/>
      <c r="C175" s="236"/>
      <c r="D175" s="231" t="s">
        <v>137</v>
      </c>
      <c r="E175" s="237" t="s">
        <v>19</v>
      </c>
      <c r="F175" s="238" t="s">
        <v>303</v>
      </c>
      <c r="G175" s="236"/>
      <c r="H175" s="239">
        <v>4.0999999999999996</v>
      </c>
      <c r="I175" s="240"/>
      <c r="J175" s="236"/>
      <c r="K175" s="236"/>
      <c r="L175" s="241"/>
      <c r="M175" s="242"/>
      <c r="N175" s="243"/>
      <c r="O175" s="243"/>
      <c r="P175" s="243"/>
      <c r="Q175" s="243"/>
      <c r="R175" s="243"/>
      <c r="S175" s="243"/>
      <c r="T175" s="243"/>
      <c r="U175" s="244"/>
      <c r="V175" s="13"/>
      <c r="W175" s="13"/>
      <c r="X175" s="13"/>
      <c r="Y175" s="13"/>
      <c r="Z175" s="13"/>
      <c r="AA175" s="13"/>
      <c r="AB175" s="13"/>
      <c r="AC175" s="13"/>
      <c r="AD175" s="13"/>
      <c r="AE175" s="13"/>
      <c r="AT175" s="245" t="s">
        <v>137</v>
      </c>
      <c r="AU175" s="245" t="s">
        <v>79</v>
      </c>
      <c r="AV175" s="13" t="s">
        <v>79</v>
      </c>
      <c r="AW175" s="13" t="s">
        <v>31</v>
      </c>
      <c r="AX175" s="13" t="s">
        <v>77</v>
      </c>
      <c r="AY175" s="245" t="s">
        <v>125</v>
      </c>
    </row>
    <row r="176" s="2" customFormat="1" ht="21.75" customHeight="1">
      <c r="A176" s="39"/>
      <c r="B176" s="40"/>
      <c r="C176" s="218" t="s">
        <v>304</v>
      </c>
      <c r="D176" s="218" t="s">
        <v>128</v>
      </c>
      <c r="E176" s="219" t="s">
        <v>305</v>
      </c>
      <c r="F176" s="220" t="s">
        <v>306</v>
      </c>
      <c r="G176" s="221" t="s">
        <v>237</v>
      </c>
      <c r="H176" s="222">
        <v>6.7999999999999998</v>
      </c>
      <c r="I176" s="223"/>
      <c r="J176" s="224">
        <f>ROUND(I176*H176,2)</f>
        <v>0</v>
      </c>
      <c r="K176" s="220" t="s">
        <v>132</v>
      </c>
      <c r="L176" s="45"/>
      <c r="M176" s="225" t="s">
        <v>19</v>
      </c>
      <c r="N176" s="226" t="s">
        <v>40</v>
      </c>
      <c r="O176" s="85"/>
      <c r="P176" s="227">
        <f>O176*H176</f>
        <v>0</v>
      </c>
      <c r="Q176" s="227">
        <v>0</v>
      </c>
      <c r="R176" s="227">
        <f>Q176*H176</f>
        <v>0</v>
      </c>
      <c r="S176" s="227">
        <v>0.0022000000000000001</v>
      </c>
      <c r="T176" s="227">
        <f>S176*H176</f>
        <v>0.014960000000000001</v>
      </c>
      <c r="U176" s="228" t="s">
        <v>19</v>
      </c>
      <c r="V176" s="39"/>
      <c r="W176" s="39"/>
      <c r="X176" s="39"/>
      <c r="Y176" s="39"/>
      <c r="Z176" s="39"/>
      <c r="AA176" s="39"/>
      <c r="AB176" s="39"/>
      <c r="AC176" s="39"/>
      <c r="AD176" s="39"/>
      <c r="AE176" s="39"/>
      <c r="AR176" s="229" t="s">
        <v>133</v>
      </c>
      <c r="AT176" s="229" t="s">
        <v>128</v>
      </c>
      <c r="AU176" s="229" t="s">
        <v>79</v>
      </c>
      <c r="AY176" s="18" t="s">
        <v>125</v>
      </c>
      <c r="BE176" s="230">
        <f>IF(N176="základní",J176,0)</f>
        <v>0</v>
      </c>
      <c r="BF176" s="230">
        <f>IF(N176="snížená",J176,0)</f>
        <v>0</v>
      </c>
      <c r="BG176" s="230">
        <f>IF(N176="zákl. přenesená",J176,0)</f>
        <v>0</v>
      </c>
      <c r="BH176" s="230">
        <f>IF(N176="sníž. přenesená",J176,0)</f>
        <v>0</v>
      </c>
      <c r="BI176" s="230">
        <f>IF(N176="nulová",J176,0)</f>
        <v>0</v>
      </c>
      <c r="BJ176" s="18" t="s">
        <v>77</v>
      </c>
      <c r="BK176" s="230">
        <f>ROUND(I176*H176,2)</f>
        <v>0</v>
      </c>
      <c r="BL176" s="18" t="s">
        <v>133</v>
      </c>
      <c r="BM176" s="229" t="s">
        <v>774</v>
      </c>
    </row>
    <row r="177" s="2" customFormat="1">
      <c r="A177" s="39"/>
      <c r="B177" s="40"/>
      <c r="C177" s="41"/>
      <c r="D177" s="231" t="s">
        <v>135</v>
      </c>
      <c r="E177" s="41"/>
      <c r="F177" s="232" t="s">
        <v>308</v>
      </c>
      <c r="G177" s="41"/>
      <c r="H177" s="41"/>
      <c r="I177" s="137"/>
      <c r="J177" s="41"/>
      <c r="K177" s="41"/>
      <c r="L177" s="45"/>
      <c r="M177" s="233"/>
      <c r="N177" s="234"/>
      <c r="O177" s="85"/>
      <c r="P177" s="85"/>
      <c r="Q177" s="85"/>
      <c r="R177" s="85"/>
      <c r="S177" s="85"/>
      <c r="T177" s="85"/>
      <c r="U177" s="86"/>
      <c r="V177" s="39"/>
      <c r="W177" s="39"/>
      <c r="X177" s="39"/>
      <c r="Y177" s="39"/>
      <c r="Z177" s="39"/>
      <c r="AA177" s="39"/>
      <c r="AB177" s="39"/>
      <c r="AC177" s="39"/>
      <c r="AD177" s="39"/>
      <c r="AE177" s="39"/>
      <c r="AT177" s="18" t="s">
        <v>135</v>
      </c>
      <c r="AU177" s="18" t="s">
        <v>79</v>
      </c>
    </row>
    <row r="178" s="2" customFormat="1" ht="44.25" customHeight="1">
      <c r="A178" s="39"/>
      <c r="B178" s="40"/>
      <c r="C178" s="218" t="s">
        <v>309</v>
      </c>
      <c r="D178" s="218" t="s">
        <v>128</v>
      </c>
      <c r="E178" s="219" t="s">
        <v>310</v>
      </c>
      <c r="F178" s="220" t="s">
        <v>311</v>
      </c>
      <c r="G178" s="221" t="s">
        <v>141</v>
      </c>
      <c r="H178" s="222">
        <v>2.1000000000000001</v>
      </c>
      <c r="I178" s="223"/>
      <c r="J178" s="224">
        <f>ROUND(I178*H178,2)</f>
        <v>0</v>
      </c>
      <c r="K178" s="220" t="s">
        <v>132</v>
      </c>
      <c r="L178" s="45"/>
      <c r="M178" s="225" t="s">
        <v>19</v>
      </c>
      <c r="N178" s="226" t="s">
        <v>40</v>
      </c>
      <c r="O178" s="85"/>
      <c r="P178" s="227">
        <f>O178*H178</f>
        <v>0</v>
      </c>
      <c r="Q178" s="227">
        <v>0</v>
      </c>
      <c r="R178" s="227">
        <f>Q178*H178</f>
        <v>0</v>
      </c>
      <c r="S178" s="227">
        <v>0.27000000000000002</v>
      </c>
      <c r="T178" s="227">
        <f>S178*H178</f>
        <v>0.56700000000000006</v>
      </c>
      <c r="U178" s="228" t="s">
        <v>19</v>
      </c>
      <c r="V178" s="39"/>
      <c r="W178" s="39"/>
      <c r="X178" s="39"/>
      <c r="Y178" s="39"/>
      <c r="Z178" s="39"/>
      <c r="AA178" s="39"/>
      <c r="AB178" s="39"/>
      <c r="AC178" s="39"/>
      <c r="AD178" s="39"/>
      <c r="AE178" s="39"/>
      <c r="AR178" s="229" t="s">
        <v>133</v>
      </c>
      <c r="AT178" s="229" t="s">
        <v>128</v>
      </c>
      <c r="AU178" s="229" t="s">
        <v>79</v>
      </c>
      <c r="AY178" s="18" t="s">
        <v>125</v>
      </c>
      <c r="BE178" s="230">
        <f>IF(N178="základní",J178,0)</f>
        <v>0</v>
      </c>
      <c r="BF178" s="230">
        <f>IF(N178="snížená",J178,0)</f>
        <v>0</v>
      </c>
      <c r="BG178" s="230">
        <f>IF(N178="zákl. přenesená",J178,0)</f>
        <v>0</v>
      </c>
      <c r="BH178" s="230">
        <f>IF(N178="sníž. přenesená",J178,0)</f>
        <v>0</v>
      </c>
      <c r="BI178" s="230">
        <f>IF(N178="nulová",J178,0)</f>
        <v>0</v>
      </c>
      <c r="BJ178" s="18" t="s">
        <v>77</v>
      </c>
      <c r="BK178" s="230">
        <f>ROUND(I178*H178,2)</f>
        <v>0</v>
      </c>
      <c r="BL178" s="18" t="s">
        <v>133</v>
      </c>
      <c r="BM178" s="229" t="s">
        <v>775</v>
      </c>
    </row>
    <row r="179" s="13" customFormat="1">
      <c r="A179" s="13"/>
      <c r="B179" s="235"/>
      <c r="C179" s="236"/>
      <c r="D179" s="231" t="s">
        <v>137</v>
      </c>
      <c r="E179" s="237" t="s">
        <v>19</v>
      </c>
      <c r="F179" s="238" t="s">
        <v>313</v>
      </c>
      <c r="G179" s="236"/>
      <c r="H179" s="239">
        <v>2.1000000000000001</v>
      </c>
      <c r="I179" s="240"/>
      <c r="J179" s="236"/>
      <c r="K179" s="236"/>
      <c r="L179" s="241"/>
      <c r="M179" s="242"/>
      <c r="N179" s="243"/>
      <c r="O179" s="243"/>
      <c r="P179" s="243"/>
      <c r="Q179" s="243"/>
      <c r="R179" s="243"/>
      <c r="S179" s="243"/>
      <c r="T179" s="243"/>
      <c r="U179" s="244"/>
      <c r="V179" s="13"/>
      <c r="W179" s="13"/>
      <c r="X179" s="13"/>
      <c r="Y179" s="13"/>
      <c r="Z179" s="13"/>
      <c r="AA179" s="13"/>
      <c r="AB179" s="13"/>
      <c r="AC179" s="13"/>
      <c r="AD179" s="13"/>
      <c r="AE179" s="13"/>
      <c r="AT179" s="245" t="s">
        <v>137</v>
      </c>
      <c r="AU179" s="245" t="s">
        <v>79</v>
      </c>
      <c r="AV179" s="13" t="s">
        <v>79</v>
      </c>
      <c r="AW179" s="13" t="s">
        <v>31</v>
      </c>
      <c r="AX179" s="13" t="s">
        <v>77</v>
      </c>
      <c r="AY179" s="245" t="s">
        <v>125</v>
      </c>
    </row>
    <row r="180" s="2" customFormat="1" ht="21.75" customHeight="1">
      <c r="A180" s="39"/>
      <c r="B180" s="40"/>
      <c r="C180" s="218" t="s">
        <v>314</v>
      </c>
      <c r="D180" s="218" t="s">
        <v>128</v>
      </c>
      <c r="E180" s="219" t="s">
        <v>315</v>
      </c>
      <c r="F180" s="220" t="s">
        <v>316</v>
      </c>
      <c r="G180" s="221" t="s">
        <v>237</v>
      </c>
      <c r="H180" s="222">
        <v>8</v>
      </c>
      <c r="I180" s="223"/>
      <c r="J180" s="224">
        <f>ROUND(I180*H180,2)</f>
        <v>0</v>
      </c>
      <c r="K180" s="220" t="s">
        <v>132</v>
      </c>
      <c r="L180" s="45"/>
      <c r="M180" s="225" t="s">
        <v>19</v>
      </c>
      <c r="N180" s="226" t="s">
        <v>40</v>
      </c>
      <c r="O180" s="85"/>
      <c r="P180" s="227">
        <f>O180*H180</f>
        <v>0</v>
      </c>
      <c r="Q180" s="227">
        <v>0</v>
      </c>
      <c r="R180" s="227">
        <f>Q180*H180</f>
        <v>0</v>
      </c>
      <c r="S180" s="227">
        <v>0.0050000000000000001</v>
      </c>
      <c r="T180" s="227">
        <f>S180*H180</f>
        <v>0.040000000000000001</v>
      </c>
      <c r="U180" s="228" t="s">
        <v>19</v>
      </c>
      <c r="V180" s="39"/>
      <c r="W180" s="39"/>
      <c r="X180" s="39"/>
      <c r="Y180" s="39"/>
      <c r="Z180" s="39"/>
      <c r="AA180" s="39"/>
      <c r="AB180" s="39"/>
      <c r="AC180" s="39"/>
      <c r="AD180" s="39"/>
      <c r="AE180" s="39"/>
      <c r="AR180" s="229" t="s">
        <v>133</v>
      </c>
      <c r="AT180" s="229" t="s">
        <v>128</v>
      </c>
      <c r="AU180" s="229" t="s">
        <v>79</v>
      </c>
      <c r="AY180" s="18" t="s">
        <v>125</v>
      </c>
      <c r="BE180" s="230">
        <f>IF(N180="základní",J180,0)</f>
        <v>0</v>
      </c>
      <c r="BF180" s="230">
        <f>IF(N180="snížená",J180,0)</f>
        <v>0</v>
      </c>
      <c r="BG180" s="230">
        <f>IF(N180="zákl. přenesená",J180,0)</f>
        <v>0</v>
      </c>
      <c r="BH180" s="230">
        <f>IF(N180="sníž. přenesená",J180,0)</f>
        <v>0</v>
      </c>
      <c r="BI180" s="230">
        <f>IF(N180="nulová",J180,0)</f>
        <v>0</v>
      </c>
      <c r="BJ180" s="18" t="s">
        <v>77</v>
      </c>
      <c r="BK180" s="230">
        <f>ROUND(I180*H180,2)</f>
        <v>0</v>
      </c>
      <c r="BL180" s="18" t="s">
        <v>133</v>
      </c>
      <c r="BM180" s="229" t="s">
        <v>776</v>
      </c>
    </row>
    <row r="181" s="13" customFormat="1">
      <c r="A181" s="13"/>
      <c r="B181" s="235"/>
      <c r="C181" s="236"/>
      <c r="D181" s="231" t="s">
        <v>137</v>
      </c>
      <c r="E181" s="237" t="s">
        <v>19</v>
      </c>
      <c r="F181" s="238" t="s">
        <v>318</v>
      </c>
      <c r="G181" s="236"/>
      <c r="H181" s="239">
        <v>8</v>
      </c>
      <c r="I181" s="240"/>
      <c r="J181" s="236"/>
      <c r="K181" s="236"/>
      <c r="L181" s="241"/>
      <c r="M181" s="242"/>
      <c r="N181" s="243"/>
      <c r="O181" s="243"/>
      <c r="P181" s="243"/>
      <c r="Q181" s="243"/>
      <c r="R181" s="243"/>
      <c r="S181" s="243"/>
      <c r="T181" s="243"/>
      <c r="U181" s="244"/>
      <c r="V181" s="13"/>
      <c r="W181" s="13"/>
      <c r="X181" s="13"/>
      <c r="Y181" s="13"/>
      <c r="Z181" s="13"/>
      <c r="AA181" s="13"/>
      <c r="AB181" s="13"/>
      <c r="AC181" s="13"/>
      <c r="AD181" s="13"/>
      <c r="AE181" s="13"/>
      <c r="AT181" s="245" t="s">
        <v>137</v>
      </c>
      <c r="AU181" s="245" t="s">
        <v>79</v>
      </c>
      <c r="AV181" s="13" t="s">
        <v>79</v>
      </c>
      <c r="AW181" s="13" t="s">
        <v>31</v>
      </c>
      <c r="AX181" s="13" t="s">
        <v>77</v>
      </c>
      <c r="AY181" s="245" t="s">
        <v>125</v>
      </c>
    </row>
    <row r="182" s="2" customFormat="1" ht="33" customHeight="1">
      <c r="A182" s="39"/>
      <c r="B182" s="40"/>
      <c r="C182" s="218" t="s">
        <v>319</v>
      </c>
      <c r="D182" s="218" t="s">
        <v>128</v>
      </c>
      <c r="E182" s="219" t="s">
        <v>320</v>
      </c>
      <c r="F182" s="220" t="s">
        <v>321</v>
      </c>
      <c r="G182" s="221" t="s">
        <v>237</v>
      </c>
      <c r="H182" s="222">
        <v>12.699999999999999</v>
      </c>
      <c r="I182" s="223"/>
      <c r="J182" s="224">
        <f>ROUND(I182*H182,2)</f>
        <v>0</v>
      </c>
      <c r="K182" s="220" t="s">
        <v>132</v>
      </c>
      <c r="L182" s="45"/>
      <c r="M182" s="225" t="s">
        <v>19</v>
      </c>
      <c r="N182" s="226" t="s">
        <v>40</v>
      </c>
      <c r="O182" s="85"/>
      <c r="P182" s="227">
        <f>O182*H182</f>
        <v>0</v>
      </c>
      <c r="Q182" s="227">
        <v>0</v>
      </c>
      <c r="R182" s="227">
        <f>Q182*H182</f>
        <v>0</v>
      </c>
      <c r="S182" s="227">
        <v>0.0089999999999999993</v>
      </c>
      <c r="T182" s="227">
        <f>S182*H182</f>
        <v>0.11429999999999999</v>
      </c>
      <c r="U182" s="228" t="s">
        <v>19</v>
      </c>
      <c r="V182" s="39"/>
      <c r="W182" s="39"/>
      <c r="X182" s="39"/>
      <c r="Y182" s="39"/>
      <c r="Z182" s="39"/>
      <c r="AA182" s="39"/>
      <c r="AB182" s="39"/>
      <c r="AC182" s="39"/>
      <c r="AD182" s="39"/>
      <c r="AE182" s="39"/>
      <c r="AR182" s="229" t="s">
        <v>133</v>
      </c>
      <c r="AT182" s="229" t="s">
        <v>128</v>
      </c>
      <c r="AU182" s="229" t="s">
        <v>79</v>
      </c>
      <c r="AY182" s="18" t="s">
        <v>125</v>
      </c>
      <c r="BE182" s="230">
        <f>IF(N182="základní",J182,0)</f>
        <v>0</v>
      </c>
      <c r="BF182" s="230">
        <f>IF(N182="snížená",J182,0)</f>
        <v>0</v>
      </c>
      <c r="BG182" s="230">
        <f>IF(N182="zákl. přenesená",J182,0)</f>
        <v>0</v>
      </c>
      <c r="BH182" s="230">
        <f>IF(N182="sníž. přenesená",J182,0)</f>
        <v>0</v>
      </c>
      <c r="BI182" s="230">
        <f>IF(N182="nulová",J182,0)</f>
        <v>0</v>
      </c>
      <c r="BJ182" s="18" t="s">
        <v>77</v>
      </c>
      <c r="BK182" s="230">
        <f>ROUND(I182*H182,2)</f>
        <v>0</v>
      </c>
      <c r="BL182" s="18" t="s">
        <v>133</v>
      </c>
      <c r="BM182" s="229" t="s">
        <v>777</v>
      </c>
    </row>
    <row r="183" s="13" customFormat="1">
      <c r="A183" s="13"/>
      <c r="B183" s="235"/>
      <c r="C183" s="236"/>
      <c r="D183" s="231" t="s">
        <v>137</v>
      </c>
      <c r="E183" s="237" t="s">
        <v>19</v>
      </c>
      <c r="F183" s="238" t="s">
        <v>323</v>
      </c>
      <c r="G183" s="236"/>
      <c r="H183" s="239">
        <v>12.699999999999999</v>
      </c>
      <c r="I183" s="240"/>
      <c r="J183" s="236"/>
      <c r="K183" s="236"/>
      <c r="L183" s="241"/>
      <c r="M183" s="242"/>
      <c r="N183" s="243"/>
      <c r="O183" s="243"/>
      <c r="P183" s="243"/>
      <c r="Q183" s="243"/>
      <c r="R183" s="243"/>
      <c r="S183" s="243"/>
      <c r="T183" s="243"/>
      <c r="U183" s="244"/>
      <c r="V183" s="13"/>
      <c r="W183" s="13"/>
      <c r="X183" s="13"/>
      <c r="Y183" s="13"/>
      <c r="Z183" s="13"/>
      <c r="AA183" s="13"/>
      <c r="AB183" s="13"/>
      <c r="AC183" s="13"/>
      <c r="AD183" s="13"/>
      <c r="AE183" s="13"/>
      <c r="AT183" s="245" t="s">
        <v>137</v>
      </c>
      <c r="AU183" s="245" t="s">
        <v>79</v>
      </c>
      <c r="AV183" s="13" t="s">
        <v>79</v>
      </c>
      <c r="AW183" s="13" t="s">
        <v>31</v>
      </c>
      <c r="AX183" s="13" t="s">
        <v>77</v>
      </c>
      <c r="AY183" s="245" t="s">
        <v>125</v>
      </c>
    </row>
    <row r="184" s="2" customFormat="1" ht="44.25" customHeight="1">
      <c r="A184" s="39"/>
      <c r="B184" s="40"/>
      <c r="C184" s="218" t="s">
        <v>324</v>
      </c>
      <c r="D184" s="218" t="s">
        <v>128</v>
      </c>
      <c r="E184" s="219" t="s">
        <v>325</v>
      </c>
      <c r="F184" s="220" t="s">
        <v>326</v>
      </c>
      <c r="G184" s="221" t="s">
        <v>237</v>
      </c>
      <c r="H184" s="222">
        <v>1.3500000000000001</v>
      </c>
      <c r="I184" s="223"/>
      <c r="J184" s="224">
        <f>ROUND(I184*H184,2)</f>
        <v>0</v>
      </c>
      <c r="K184" s="220" t="s">
        <v>132</v>
      </c>
      <c r="L184" s="45"/>
      <c r="M184" s="225" t="s">
        <v>19</v>
      </c>
      <c r="N184" s="226" t="s">
        <v>40</v>
      </c>
      <c r="O184" s="85"/>
      <c r="P184" s="227">
        <f>O184*H184</f>
        <v>0</v>
      </c>
      <c r="Q184" s="227">
        <v>0</v>
      </c>
      <c r="R184" s="227">
        <f>Q184*H184</f>
        <v>0</v>
      </c>
      <c r="S184" s="227">
        <v>0.042000000000000003</v>
      </c>
      <c r="T184" s="227">
        <f>S184*H184</f>
        <v>0.056700000000000007</v>
      </c>
      <c r="U184" s="228" t="s">
        <v>19</v>
      </c>
      <c r="V184" s="39"/>
      <c r="W184" s="39"/>
      <c r="X184" s="39"/>
      <c r="Y184" s="39"/>
      <c r="Z184" s="39"/>
      <c r="AA184" s="39"/>
      <c r="AB184" s="39"/>
      <c r="AC184" s="39"/>
      <c r="AD184" s="39"/>
      <c r="AE184" s="39"/>
      <c r="AR184" s="229" t="s">
        <v>133</v>
      </c>
      <c r="AT184" s="229" t="s">
        <v>128</v>
      </c>
      <c r="AU184" s="229" t="s">
        <v>79</v>
      </c>
      <c r="AY184" s="18" t="s">
        <v>125</v>
      </c>
      <c r="BE184" s="230">
        <f>IF(N184="základní",J184,0)</f>
        <v>0</v>
      </c>
      <c r="BF184" s="230">
        <f>IF(N184="snížená",J184,0)</f>
        <v>0</v>
      </c>
      <c r="BG184" s="230">
        <f>IF(N184="zákl. přenesená",J184,0)</f>
        <v>0</v>
      </c>
      <c r="BH184" s="230">
        <f>IF(N184="sníž. přenesená",J184,0)</f>
        <v>0</v>
      </c>
      <c r="BI184" s="230">
        <f>IF(N184="nulová",J184,0)</f>
        <v>0</v>
      </c>
      <c r="BJ184" s="18" t="s">
        <v>77</v>
      </c>
      <c r="BK184" s="230">
        <f>ROUND(I184*H184,2)</f>
        <v>0</v>
      </c>
      <c r="BL184" s="18" t="s">
        <v>133</v>
      </c>
      <c r="BM184" s="229" t="s">
        <v>778</v>
      </c>
    </row>
    <row r="185" s="2" customFormat="1" ht="21.75" customHeight="1">
      <c r="A185" s="39"/>
      <c r="B185" s="40"/>
      <c r="C185" s="218" t="s">
        <v>328</v>
      </c>
      <c r="D185" s="218" t="s">
        <v>128</v>
      </c>
      <c r="E185" s="219" t="s">
        <v>329</v>
      </c>
      <c r="F185" s="220" t="s">
        <v>330</v>
      </c>
      <c r="G185" s="221" t="s">
        <v>237</v>
      </c>
      <c r="H185" s="222">
        <v>3.2000000000000002</v>
      </c>
      <c r="I185" s="223"/>
      <c r="J185" s="224">
        <f>ROUND(I185*H185,2)</f>
        <v>0</v>
      </c>
      <c r="K185" s="220" t="s">
        <v>132</v>
      </c>
      <c r="L185" s="45"/>
      <c r="M185" s="225" t="s">
        <v>19</v>
      </c>
      <c r="N185" s="226" t="s">
        <v>40</v>
      </c>
      <c r="O185" s="85"/>
      <c r="P185" s="227">
        <f>O185*H185</f>
        <v>0</v>
      </c>
      <c r="Q185" s="227">
        <v>0</v>
      </c>
      <c r="R185" s="227">
        <f>Q185*H185</f>
        <v>0</v>
      </c>
      <c r="S185" s="227">
        <v>0.010999999999999999</v>
      </c>
      <c r="T185" s="227">
        <f>S185*H185</f>
        <v>0.035200000000000002</v>
      </c>
      <c r="U185" s="228" t="s">
        <v>19</v>
      </c>
      <c r="V185" s="39"/>
      <c r="W185" s="39"/>
      <c r="X185" s="39"/>
      <c r="Y185" s="39"/>
      <c r="Z185" s="39"/>
      <c r="AA185" s="39"/>
      <c r="AB185" s="39"/>
      <c r="AC185" s="39"/>
      <c r="AD185" s="39"/>
      <c r="AE185" s="39"/>
      <c r="AR185" s="229" t="s">
        <v>133</v>
      </c>
      <c r="AT185" s="229" t="s">
        <v>128</v>
      </c>
      <c r="AU185" s="229" t="s">
        <v>79</v>
      </c>
      <c r="AY185" s="18" t="s">
        <v>125</v>
      </c>
      <c r="BE185" s="230">
        <f>IF(N185="základní",J185,0)</f>
        <v>0</v>
      </c>
      <c r="BF185" s="230">
        <f>IF(N185="snížená",J185,0)</f>
        <v>0</v>
      </c>
      <c r="BG185" s="230">
        <f>IF(N185="zákl. přenesená",J185,0)</f>
        <v>0</v>
      </c>
      <c r="BH185" s="230">
        <f>IF(N185="sníž. přenesená",J185,0)</f>
        <v>0</v>
      </c>
      <c r="BI185" s="230">
        <f>IF(N185="nulová",J185,0)</f>
        <v>0</v>
      </c>
      <c r="BJ185" s="18" t="s">
        <v>77</v>
      </c>
      <c r="BK185" s="230">
        <f>ROUND(I185*H185,2)</f>
        <v>0</v>
      </c>
      <c r="BL185" s="18" t="s">
        <v>133</v>
      </c>
      <c r="BM185" s="229" t="s">
        <v>779</v>
      </c>
    </row>
    <row r="186" s="2" customFormat="1" ht="33" customHeight="1">
      <c r="A186" s="39"/>
      <c r="B186" s="40"/>
      <c r="C186" s="218" t="s">
        <v>332</v>
      </c>
      <c r="D186" s="218" t="s">
        <v>128</v>
      </c>
      <c r="E186" s="219" t="s">
        <v>333</v>
      </c>
      <c r="F186" s="220" t="s">
        <v>334</v>
      </c>
      <c r="G186" s="221" t="s">
        <v>237</v>
      </c>
      <c r="H186" s="222">
        <v>3.2000000000000002</v>
      </c>
      <c r="I186" s="223"/>
      <c r="J186" s="224">
        <f>ROUND(I186*H186,2)</f>
        <v>0</v>
      </c>
      <c r="K186" s="220" t="s">
        <v>132</v>
      </c>
      <c r="L186" s="45"/>
      <c r="M186" s="225" t="s">
        <v>19</v>
      </c>
      <c r="N186" s="226" t="s">
        <v>40</v>
      </c>
      <c r="O186" s="85"/>
      <c r="P186" s="227">
        <f>O186*H186</f>
        <v>0</v>
      </c>
      <c r="Q186" s="227">
        <v>0</v>
      </c>
      <c r="R186" s="227">
        <f>Q186*H186</f>
        <v>0</v>
      </c>
      <c r="S186" s="227">
        <v>0.050000000000000003</v>
      </c>
      <c r="T186" s="227">
        <f>S186*H186</f>
        <v>0.16000000000000003</v>
      </c>
      <c r="U186" s="228" t="s">
        <v>19</v>
      </c>
      <c r="V186" s="39"/>
      <c r="W186" s="39"/>
      <c r="X186" s="39"/>
      <c r="Y186" s="39"/>
      <c r="Z186" s="39"/>
      <c r="AA186" s="39"/>
      <c r="AB186" s="39"/>
      <c r="AC186" s="39"/>
      <c r="AD186" s="39"/>
      <c r="AE186" s="39"/>
      <c r="AR186" s="229" t="s">
        <v>133</v>
      </c>
      <c r="AT186" s="229" t="s">
        <v>128</v>
      </c>
      <c r="AU186" s="229" t="s">
        <v>79</v>
      </c>
      <c r="AY186" s="18" t="s">
        <v>125</v>
      </c>
      <c r="BE186" s="230">
        <f>IF(N186="základní",J186,0)</f>
        <v>0</v>
      </c>
      <c r="BF186" s="230">
        <f>IF(N186="snížená",J186,0)</f>
        <v>0</v>
      </c>
      <c r="BG186" s="230">
        <f>IF(N186="zákl. přenesená",J186,0)</f>
        <v>0</v>
      </c>
      <c r="BH186" s="230">
        <f>IF(N186="sníž. přenesená",J186,0)</f>
        <v>0</v>
      </c>
      <c r="BI186" s="230">
        <f>IF(N186="nulová",J186,0)</f>
        <v>0</v>
      </c>
      <c r="BJ186" s="18" t="s">
        <v>77</v>
      </c>
      <c r="BK186" s="230">
        <f>ROUND(I186*H186,2)</f>
        <v>0</v>
      </c>
      <c r="BL186" s="18" t="s">
        <v>133</v>
      </c>
      <c r="BM186" s="229" t="s">
        <v>780</v>
      </c>
    </row>
    <row r="187" s="2" customFormat="1" ht="21.75" customHeight="1">
      <c r="A187" s="39"/>
      <c r="B187" s="40"/>
      <c r="C187" s="218" t="s">
        <v>336</v>
      </c>
      <c r="D187" s="218" t="s">
        <v>128</v>
      </c>
      <c r="E187" s="219" t="s">
        <v>337</v>
      </c>
      <c r="F187" s="220" t="s">
        <v>338</v>
      </c>
      <c r="G187" s="221" t="s">
        <v>237</v>
      </c>
      <c r="H187" s="222">
        <v>25</v>
      </c>
      <c r="I187" s="223"/>
      <c r="J187" s="224">
        <f>ROUND(I187*H187,2)</f>
        <v>0</v>
      </c>
      <c r="K187" s="220" t="s">
        <v>132</v>
      </c>
      <c r="L187" s="45"/>
      <c r="M187" s="225" t="s">
        <v>19</v>
      </c>
      <c r="N187" s="226" t="s">
        <v>40</v>
      </c>
      <c r="O187" s="85"/>
      <c r="P187" s="227">
        <f>O187*H187</f>
        <v>0</v>
      </c>
      <c r="Q187" s="227">
        <v>0</v>
      </c>
      <c r="R187" s="227">
        <f>Q187*H187</f>
        <v>0</v>
      </c>
      <c r="S187" s="227">
        <v>0.001</v>
      </c>
      <c r="T187" s="227">
        <f>S187*H187</f>
        <v>0.025000000000000001</v>
      </c>
      <c r="U187" s="228" t="s">
        <v>19</v>
      </c>
      <c r="V187" s="39"/>
      <c r="W187" s="39"/>
      <c r="X187" s="39"/>
      <c r="Y187" s="39"/>
      <c r="Z187" s="39"/>
      <c r="AA187" s="39"/>
      <c r="AB187" s="39"/>
      <c r="AC187" s="39"/>
      <c r="AD187" s="39"/>
      <c r="AE187" s="39"/>
      <c r="AR187" s="229" t="s">
        <v>133</v>
      </c>
      <c r="AT187" s="229" t="s">
        <v>128</v>
      </c>
      <c r="AU187" s="229" t="s">
        <v>79</v>
      </c>
      <c r="AY187" s="18" t="s">
        <v>125</v>
      </c>
      <c r="BE187" s="230">
        <f>IF(N187="základní",J187,0)</f>
        <v>0</v>
      </c>
      <c r="BF187" s="230">
        <f>IF(N187="snížená",J187,0)</f>
        <v>0</v>
      </c>
      <c r="BG187" s="230">
        <f>IF(N187="zákl. přenesená",J187,0)</f>
        <v>0</v>
      </c>
      <c r="BH187" s="230">
        <f>IF(N187="sníž. přenesená",J187,0)</f>
        <v>0</v>
      </c>
      <c r="BI187" s="230">
        <f>IF(N187="nulová",J187,0)</f>
        <v>0</v>
      </c>
      <c r="BJ187" s="18" t="s">
        <v>77</v>
      </c>
      <c r="BK187" s="230">
        <f>ROUND(I187*H187,2)</f>
        <v>0</v>
      </c>
      <c r="BL187" s="18" t="s">
        <v>133</v>
      </c>
      <c r="BM187" s="229" t="s">
        <v>781</v>
      </c>
    </row>
    <row r="188" s="2" customFormat="1" ht="33" customHeight="1">
      <c r="A188" s="39"/>
      <c r="B188" s="40"/>
      <c r="C188" s="218" t="s">
        <v>340</v>
      </c>
      <c r="D188" s="218" t="s">
        <v>128</v>
      </c>
      <c r="E188" s="219" t="s">
        <v>341</v>
      </c>
      <c r="F188" s="220" t="s">
        <v>342</v>
      </c>
      <c r="G188" s="221" t="s">
        <v>213</v>
      </c>
      <c r="H188" s="222">
        <v>10</v>
      </c>
      <c r="I188" s="223"/>
      <c r="J188" s="224">
        <f>ROUND(I188*H188,2)</f>
        <v>0</v>
      </c>
      <c r="K188" s="220" t="s">
        <v>132</v>
      </c>
      <c r="L188" s="45"/>
      <c r="M188" s="225" t="s">
        <v>19</v>
      </c>
      <c r="N188" s="226" t="s">
        <v>40</v>
      </c>
      <c r="O188" s="85"/>
      <c r="P188" s="227">
        <f>O188*H188</f>
        <v>0</v>
      </c>
      <c r="Q188" s="227">
        <v>0</v>
      </c>
      <c r="R188" s="227">
        <f>Q188*H188</f>
        <v>0</v>
      </c>
      <c r="S188" s="227">
        <v>0.001</v>
      </c>
      <c r="T188" s="227">
        <f>S188*H188</f>
        <v>0.01</v>
      </c>
      <c r="U188" s="228" t="s">
        <v>19</v>
      </c>
      <c r="V188" s="39"/>
      <c r="W188" s="39"/>
      <c r="X188" s="39"/>
      <c r="Y188" s="39"/>
      <c r="Z188" s="39"/>
      <c r="AA188" s="39"/>
      <c r="AB188" s="39"/>
      <c r="AC188" s="39"/>
      <c r="AD188" s="39"/>
      <c r="AE188" s="39"/>
      <c r="AR188" s="229" t="s">
        <v>133</v>
      </c>
      <c r="AT188" s="229" t="s">
        <v>128</v>
      </c>
      <c r="AU188" s="229" t="s">
        <v>79</v>
      </c>
      <c r="AY188" s="18" t="s">
        <v>125</v>
      </c>
      <c r="BE188" s="230">
        <f>IF(N188="základní",J188,0)</f>
        <v>0</v>
      </c>
      <c r="BF188" s="230">
        <f>IF(N188="snížená",J188,0)</f>
        <v>0</v>
      </c>
      <c r="BG188" s="230">
        <f>IF(N188="zákl. přenesená",J188,0)</f>
        <v>0</v>
      </c>
      <c r="BH188" s="230">
        <f>IF(N188="sníž. přenesená",J188,0)</f>
        <v>0</v>
      </c>
      <c r="BI188" s="230">
        <f>IF(N188="nulová",J188,0)</f>
        <v>0</v>
      </c>
      <c r="BJ188" s="18" t="s">
        <v>77</v>
      </c>
      <c r="BK188" s="230">
        <f>ROUND(I188*H188,2)</f>
        <v>0</v>
      </c>
      <c r="BL188" s="18" t="s">
        <v>133</v>
      </c>
      <c r="BM188" s="229" t="s">
        <v>782</v>
      </c>
    </row>
    <row r="189" s="2" customFormat="1" ht="21.75" customHeight="1">
      <c r="A189" s="39"/>
      <c r="B189" s="40"/>
      <c r="C189" s="218" t="s">
        <v>344</v>
      </c>
      <c r="D189" s="218" t="s">
        <v>128</v>
      </c>
      <c r="E189" s="219" t="s">
        <v>345</v>
      </c>
      <c r="F189" s="220" t="s">
        <v>346</v>
      </c>
      <c r="G189" s="221" t="s">
        <v>237</v>
      </c>
      <c r="H189" s="222">
        <v>12.800000000000001</v>
      </c>
      <c r="I189" s="223"/>
      <c r="J189" s="224">
        <f>ROUND(I189*H189,2)</f>
        <v>0</v>
      </c>
      <c r="K189" s="220" t="s">
        <v>132</v>
      </c>
      <c r="L189" s="45"/>
      <c r="M189" s="225" t="s">
        <v>19</v>
      </c>
      <c r="N189" s="226" t="s">
        <v>40</v>
      </c>
      <c r="O189" s="85"/>
      <c r="P189" s="227">
        <f>O189*H189</f>
        <v>0</v>
      </c>
      <c r="Q189" s="227">
        <v>0</v>
      </c>
      <c r="R189" s="227">
        <f>Q189*H189</f>
        <v>0</v>
      </c>
      <c r="S189" s="227">
        <v>0</v>
      </c>
      <c r="T189" s="227">
        <f>S189*H189</f>
        <v>0</v>
      </c>
      <c r="U189" s="228" t="s">
        <v>19</v>
      </c>
      <c r="V189" s="39"/>
      <c r="W189" s="39"/>
      <c r="X189" s="39"/>
      <c r="Y189" s="39"/>
      <c r="Z189" s="39"/>
      <c r="AA189" s="39"/>
      <c r="AB189" s="39"/>
      <c r="AC189" s="39"/>
      <c r="AD189" s="39"/>
      <c r="AE189" s="39"/>
      <c r="AR189" s="229" t="s">
        <v>133</v>
      </c>
      <c r="AT189" s="229" t="s">
        <v>128</v>
      </c>
      <c r="AU189" s="229" t="s">
        <v>79</v>
      </c>
      <c r="AY189" s="18" t="s">
        <v>125</v>
      </c>
      <c r="BE189" s="230">
        <f>IF(N189="základní",J189,0)</f>
        <v>0</v>
      </c>
      <c r="BF189" s="230">
        <f>IF(N189="snížená",J189,0)</f>
        <v>0</v>
      </c>
      <c r="BG189" s="230">
        <f>IF(N189="zákl. přenesená",J189,0)</f>
        <v>0</v>
      </c>
      <c r="BH189" s="230">
        <f>IF(N189="sníž. přenesená",J189,0)</f>
        <v>0</v>
      </c>
      <c r="BI189" s="230">
        <f>IF(N189="nulová",J189,0)</f>
        <v>0</v>
      </c>
      <c r="BJ189" s="18" t="s">
        <v>77</v>
      </c>
      <c r="BK189" s="230">
        <f>ROUND(I189*H189,2)</f>
        <v>0</v>
      </c>
      <c r="BL189" s="18" t="s">
        <v>133</v>
      </c>
      <c r="BM189" s="229" t="s">
        <v>783</v>
      </c>
    </row>
    <row r="190" s="13" customFormat="1">
      <c r="A190" s="13"/>
      <c r="B190" s="235"/>
      <c r="C190" s="236"/>
      <c r="D190" s="231" t="s">
        <v>137</v>
      </c>
      <c r="E190" s="237" t="s">
        <v>19</v>
      </c>
      <c r="F190" s="238" t="s">
        <v>348</v>
      </c>
      <c r="G190" s="236"/>
      <c r="H190" s="239">
        <v>12.800000000000001</v>
      </c>
      <c r="I190" s="240"/>
      <c r="J190" s="236"/>
      <c r="K190" s="236"/>
      <c r="L190" s="241"/>
      <c r="M190" s="242"/>
      <c r="N190" s="243"/>
      <c r="O190" s="243"/>
      <c r="P190" s="243"/>
      <c r="Q190" s="243"/>
      <c r="R190" s="243"/>
      <c r="S190" s="243"/>
      <c r="T190" s="243"/>
      <c r="U190" s="244"/>
      <c r="V190" s="13"/>
      <c r="W190" s="13"/>
      <c r="X190" s="13"/>
      <c r="Y190" s="13"/>
      <c r="Z190" s="13"/>
      <c r="AA190" s="13"/>
      <c r="AB190" s="13"/>
      <c r="AC190" s="13"/>
      <c r="AD190" s="13"/>
      <c r="AE190" s="13"/>
      <c r="AT190" s="245" t="s">
        <v>137</v>
      </c>
      <c r="AU190" s="245" t="s">
        <v>79</v>
      </c>
      <c r="AV190" s="13" t="s">
        <v>79</v>
      </c>
      <c r="AW190" s="13" t="s">
        <v>31</v>
      </c>
      <c r="AX190" s="13" t="s">
        <v>77</v>
      </c>
      <c r="AY190" s="245" t="s">
        <v>125</v>
      </c>
    </row>
    <row r="191" s="2" customFormat="1" ht="33" customHeight="1">
      <c r="A191" s="39"/>
      <c r="B191" s="40"/>
      <c r="C191" s="218" t="s">
        <v>349</v>
      </c>
      <c r="D191" s="218" t="s">
        <v>128</v>
      </c>
      <c r="E191" s="219" t="s">
        <v>350</v>
      </c>
      <c r="F191" s="220" t="s">
        <v>351</v>
      </c>
      <c r="G191" s="221" t="s">
        <v>141</v>
      </c>
      <c r="H191" s="222">
        <v>57.107999999999997</v>
      </c>
      <c r="I191" s="223"/>
      <c r="J191" s="224">
        <f>ROUND(I191*H191,2)</f>
        <v>0</v>
      </c>
      <c r="K191" s="220" t="s">
        <v>132</v>
      </c>
      <c r="L191" s="45"/>
      <c r="M191" s="225" t="s">
        <v>19</v>
      </c>
      <c r="N191" s="226" t="s">
        <v>40</v>
      </c>
      <c r="O191" s="85"/>
      <c r="P191" s="227">
        <f>O191*H191</f>
        <v>0</v>
      </c>
      <c r="Q191" s="227">
        <v>0</v>
      </c>
      <c r="R191" s="227">
        <f>Q191*H191</f>
        <v>0</v>
      </c>
      <c r="S191" s="227">
        <v>0.068000000000000005</v>
      </c>
      <c r="T191" s="227">
        <f>S191*H191</f>
        <v>3.8833440000000001</v>
      </c>
      <c r="U191" s="228" t="s">
        <v>19</v>
      </c>
      <c r="V191" s="39"/>
      <c r="W191" s="39"/>
      <c r="X191" s="39"/>
      <c r="Y191" s="39"/>
      <c r="Z191" s="39"/>
      <c r="AA191" s="39"/>
      <c r="AB191" s="39"/>
      <c r="AC191" s="39"/>
      <c r="AD191" s="39"/>
      <c r="AE191" s="39"/>
      <c r="AR191" s="229" t="s">
        <v>133</v>
      </c>
      <c r="AT191" s="229" t="s">
        <v>128</v>
      </c>
      <c r="AU191" s="229" t="s">
        <v>79</v>
      </c>
      <c r="AY191" s="18" t="s">
        <v>125</v>
      </c>
      <c r="BE191" s="230">
        <f>IF(N191="základní",J191,0)</f>
        <v>0</v>
      </c>
      <c r="BF191" s="230">
        <f>IF(N191="snížená",J191,0)</f>
        <v>0</v>
      </c>
      <c r="BG191" s="230">
        <f>IF(N191="zákl. přenesená",J191,0)</f>
        <v>0</v>
      </c>
      <c r="BH191" s="230">
        <f>IF(N191="sníž. přenesená",J191,0)</f>
        <v>0</v>
      </c>
      <c r="BI191" s="230">
        <f>IF(N191="nulová",J191,0)</f>
        <v>0</v>
      </c>
      <c r="BJ191" s="18" t="s">
        <v>77</v>
      </c>
      <c r="BK191" s="230">
        <f>ROUND(I191*H191,2)</f>
        <v>0</v>
      </c>
      <c r="BL191" s="18" t="s">
        <v>133</v>
      </c>
      <c r="BM191" s="229" t="s">
        <v>784</v>
      </c>
    </row>
    <row r="192" s="2" customFormat="1">
      <c r="A192" s="39"/>
      <c r="B192" s="40"/>
      <c r="C192" s="41"/>
      <c r="D192" s="231" t="s">
        <v>135</v>
      </c>
      <c r="E192" s="41"/>
      <c r="F192" s="232" t="s">
        <v>292</v>
      </c>
      <c r="G192" s="41"/>
      <c r="H192" s="41"/>
      <c r="I192" s="137"/>
      <c r="J192" s="41"/>
      <c r="K192" s="41"/>
      <c r="L192" s="45"/>
      <c r="M192" s="233"/>
      <c r="N192" s="234"/>
      <c r="O192" s="85"/>
      <c r="P192" s="85"/>
      <c r="Q192" s="85"/>
      <c r="R192" s="85"/>
      <c r="S192" s="85"/>
      <c r="T192" s="85"/>
      <c r="U192" s="86"/>
      <c r="V192" s="39"/>
      <c r="W192" s="39"/>
      <c r="X192" s="39"/>
      <c r="Y192" s="39"/>
      <c r="Z192" s="39"/>
      <c r="AA192" s="39"/>
      <c r="AB192" s="39"/>
      <c r="AC192" s="39"/>
      <c r="AD192" s="39"/>
      <c r="AE192" s="39"/>
      <c r="AT192" s="18" t="s">
        <v>135</v>
      </c>
      <c r="AU192" s="18" t="s">
        <v>79</v>
      </c>
    </row>
    <row r="193" s="13" customFormat="1">
      <c r="A193" s="13"/>
      <c r="B193" s="235"/>
      <c r="C193" s="236"/>
      <c r="D193" s="231" t="s">
        <v>137</v>
      </c>
      <c r="E193" s="237" t="s">
        <v>19</v>
      </c>
      <c r="F193" s="238" t="s">
        <v>143</v>
      </c>
      <c r="G193" s="236"/>
      <c r="H193" s="239">
        <v>57.107999999999997</v>
      </c>
      <c r="I193" s="240"/>
      <c r="J193" s="236"/>
      <c r="K193" s="236"/>
      <c r="L193" s="241"/>
      <c r="M193" s="242"/>
      <c r="N193" s="243"/>
      <c r="O193" s="243"/>
      <c r="P193" s="243"/>
      <c r="Q193" s="243"/>
      <c r="R193" s="243"/>
      <c r="S193" s="243"/>
      <c r="T193" s="243"/>
      <c r="U193" s="244"/>
      <c r="V193" s="13"/>
      <c r="W193" s="13"/>
      <c r="X193" s="13"/>
      <c r="Y193" s="13"/>
      <c r="Z193" s="13"/>
      <c r="AA193" s="13"/>
      <c r="AB193" s="13"/>
      <c r="AC193" s="13"/>
      <c r="AD193" s="13"/>
      <c r="AE193" s="13"/>
      <c r="AT193" s="245" t="s">
        <v>137</v>
      </c>
      <c r="AU193" s="245" t="s">
        <v>79</v>
      </c>
      <c r="AV193" s="13" t="s">
        <v>79</v>
      </c>
      <c r="AW193" s="13" t="s">
        <v>31</v>
      </c>
      <c r="AX193" s="13" t="s">
        <v>77</v>
      </c>
      <c r="AY193" s="245" t="s">
        <v>125</v>
      </c>
    </row>
    <row r="194" s="12" customFormat="1" ht="22.8" customHeight="1">
      <c r="A194" s="12"/>
      <c r="B194" s="202"/>
      <c r="C194" s="203"/>
      <c r="D194" s="204" t="s">
        <v>68</v>
      </c>
      <c r="E194" s="216" t="s">
        <v>353</v>
      </c>
      <c r="F194" s="216" t="s">
        <v>354</v>
      </c>
      <c r="G194" s="203"/>
      <c r="H194" s="203"/>
      <c r="I194" s="206"/>
      <c r="J194" s="217">
        <f>BK194</f>
        <v>0</v>
      </c>
      <c r="K194" s="203"/>
      <c r="L194" s="208"/>
      <c r="M194" s="209"/>
      <c r="N194" s="210"/>
      <c r="O194" s="210"/>
      <c r="P194" s="211">
        <f>SUM(P195:P203)</f>
        <v>0</v>
      </c>
      <c r="Q194" s="210"/>
      <c r="R194" s="211">
        <f>SUM(R195:R203)</f>
        <v>0</v>
      </c>
      <c r="S194" s="210"/>
      <c r="T194" s="211">
        <f>SUM(T195:T203)</f>
        <v>0</v>
      </c>
      <c r="U194" s="212"/>
      <c r="V194" s="12"/>
      <c r="W194" s="12"/>
      <c r="X194" s="12"/>
      <c r="Y194" s="12"/>
      <c r="Z194" s="12"/>
      <c r="AA194" s="12"/>
      <c r="AB194" s="12"/>
      <c r="AC194" s="12"/>
      <c r="AD194" s="12"/>
      <c r="AE194" s="12"/>
      <c r="AR194" s="213" t="s">
        <v>77</v>
      </c>
      <c r="AT194" s="214" t="s">
        <v>68</v>
      </c>
      <c r="AU194" s="214" t="s">
        <v>77</v>
      </c>
      <c r="AY194" s="213" t="s">
        <v>125</v>
      </c>
      <c r="BK194" s="215">
        <f>SUM(BK195:BK203)</f>
        <v>0</v>
      </c>
    </row>
    <row r="195" s="2" customFormat="1" ht="33" customHeight="1">
      <c r="A195" s="39"/>
      <c r="B195" s="40"/>
      <c r="C195" s="218" t="s">
        <v>355</v>
      </c>
      <c r="D195" s="218" t="s">
        <v>128</v>
      </c>
      <c r="E195" s="219" t="s">
        <v>356</v>
      </c>
      <c r="F195" s="220" t="s">
        <v>357</v>
      </c>
      <c r="G195" s="221" t="s">
        <v>131</v>
      </c>
      <c r="H195" s="222">
        <v>7.5259999999999998</v>
      </c>
      <c r="I195" s="223"/>
      <c r="J195" s="224">
        <f>ROUND(I195*H195,2)</f>
        <v>0</v>
      </c>
      <c r="K195" s="220" t="s">
        <v>132</v>
      </c>
      <c r="L195" s="45"/>
      <c r="M195" s="225" t="s">
        <v>19</v>
      </c>
      <c r="N195" s="226" t="s">
        <v>40</v>
      </c>
      <c r="O195" s="85"/>
      <c r="P195" s="227">
        <f>O195*H195</f>
        <v>0</v>
      </c>
      <c r="Q195" s="227">
        <v>0</v>
      </c>
      <c r="R195" s="227">
        <f>Q195*H195</f>
        <v>0</v>
      </c>
      <c r="S195" s="227">
        <v>0</v>
      </c>
      <c r="T195" s="227">
        <f>S195*H195</f>
        <v>0</v>
      </c>
      <c r="U195" s="228" t="s">
        <v>19</v>
      </c>
      <c r="V195" s="39"/>
      <c r="W195" s="39"/>
      <c r="X195" s="39"/>
      <c r="Y195" s="39"/>
      <c r="Z195" s="39"/>
      <c r="AA195" s="39"/>
      <c r="AB195" s="39"/>
      <c r="AC195" s="39"/>
      <c r="AD195" s="39"/>
      <c r="AE195" s="39"/>
      <c r="AR195" s="229" t="s">
        <v>133</v>
      </c>
      <c r="AT195" s="229" t="s">
        <v>128</v>
      </c>
      <c r="AU195" s="229" t="s">
        <v>79</v>
      </c>
      <c r="AY195" s="18" t="s">
        <v>125</v>
      </c>
      <c r="BE195" s="230">
        <f>IF(N195="základní",J195,0)</f>
        <v>0</v>
      </c>
      <c r="BF195" s="230">
        <f>IF(N195="snížená",J195,0)</f>
        <v>0</v>
      </c>
      <c r="BG195" s="230">
        <f>IF(N195="zákl. přenesená",J195,0)</f>
        <v>0</v>
      </c>
      <c r="BH195" s="230">
        <f>IF(N195="sníž. přenesená",J195,0)</f>
        <v>0</v>
      </c>
      <c r="BI195" s="230">
        <f>IF(N195="nulová",J195,0)</f>
        <v>0</v>
      </c>
      <c r="BJ195" s="18" t="s">
        <v>77</v>
      </c>
      <c r="BK195" s="230">
        <f>ROUND(I195*H195,2)</f>
        <v>0</v>
      </c>
      <c r="BL195" s="18" t="s">
        <v>133</v>
      </c>
      <c r="BM195" s="229" t="s">
        <v>785</v>
      </c>
    </row>
    <row r="196" s="2" customFormat="1">
      <c r="A196" s="39"/>
      <c r="B196" s="40"/>
      <c r="C196" s="41"/>
      <c r="D196" s="231" t="s">
        <v>135</v>
      </c>
      <c r="E196" s="41"/>
      <c r="F196" s="232" t="s">
        <v>359</v>
      </c>
      <c r="G196" s="41"/>
      <c r="H196" s="41"/>
      <c r="I196" s="137"/>
      <c r="J196" s="41"/>
      <c r="K196" s="41"/>
      <c r="L196" s="45"/>
      <c r="M196" s="233"/>
      <c r="N196" s="234"/>
      <c r="O196" s="85"/>
      <c r="P196" s="85"/>
      <c r="Q196" s="85"/>
      <c r="R196" s="85"/>
      <c r="S196" s="85"/>
      <c r="T196" s="85"/>
      <c r="U196" s="86"/>
      <c r="V196" s="39"/>
      <c r="W196" s="39"/>
      <c r="X196" s="39"/>
      <c r="Y196" s="39"/>
      <c r="Z196" s="39"/>
      <c r="AA196" s="39"/>
      <c r="AB196" s="39"/>
      <c r="AC196" s="39"/>
      <c r="AD196" s="39"/>
      <c r="AE196" s="39"/>
      <c r="AT196" s="18" t="s">
        <v>135</v>
      </c>
      <c r="AU196" s="18" t="s">
        <v>79</v>
      </c>
    </row>
    <row r="197" s="2" customFormat="1" ht="21.75" customHeight="1">
      <c r="A197" s="39"/>
      <c r="B197" s="40"/>
      <c r="C197" s="218" t="s">
        <v>360</v>
      </c>
      <c r="D197" s="218" t="s">
        <v>128</v>
      </c>
      <c r="E197" s="219" t="s">
        <v>361</v>
      </c>
      <c r="F197" s="220" t="s">
        <v>362</v>
      </c>
      <c r="G197" s="221" t="s">
        <v>131</v>
      </c>
      <c r="H197" s="222">
        <v>7.5259999999999998</v>
      </c>
      <c r="I197" s="223"/>
      <c r="J197" s="224">
        <f>ROUND(I197*H197,2)</f>
        <v>0</v>
      </c>
      <c r="K197" s="220" t="s">
        <v>132</v>
      </c>
      <c r="L197" s="45"/>
      <c r="M197" s="225" t="s">
        <v>19</v>
      </c>
      <c r="N197" s="226" t="s">
        <v>40</v>
      </c>
      <c r="O197" s="85"/>
      <c r="P197" s="227">
        <f>O197*H197</f>
        <v>0</v>
      </c>
      <c r="Q197" s="227">
        <v>0</v>
      </c>
      <c r="R197" s="227">
        <f>Q197*H197</f>
        <v>0</v>
      </c>
      <c r="S197" s="227">
        <v>0</v>
      </c>
      <c r="T197" s="227">
        <f>S197*H197</f>
        <v>0</v>
      </c>
      <c r="U197" s="228" t="s">
        <v>19</v>
      </c>
      <c r="V197" s="39"/>
      <c r="W197" s="39"/>
      <c r="X197" s="39"/>
      <c r="Y197" s="39"/>
      <c r="Z197" s="39"/>
      <c r="AA197" s="39"/>
      <c r="AB197" s="39"/>
      <c r="AC197" s="39"/>
      <c r="AD197" s="39"/>
      <c r="AE197" s="39"/>
      <c r="AR197" s="229" t="s">
        <v>133</v>
      </c>
      <c r="AT197" s="229" t="s">
        <v>128</v>
      </c>
      <c r="AU197" s="229" t="s">
        <v>79</v>
      </c>
      <c r="AY197" s="18" t="s">
        <v>125</v>
      </c>
      <c r="BE197" s="230">
        <f>IF(N197="základní",J197,0)</f>
        <v>0</v>
      </c>
      <c r="BF197" s="230">
        <f>IF(N197="snížená",J197,0)</f>
        <v>0</v>
      </c>
      <c r="BG197" s="230">
        <f>IF(N197="zákl. přenesená",J197,0)</f>
        <v>0</v>
      </c>
      <c r="BH197" s="230">
        <f>IF(N197="sníž. přenesená",J197,0)</f>
        <v>0</v>
      </c>
      <c r="BI197" s="230">
        <f>IF(N197="nulová",J197,0)</f>
        <v>0</v>
      </c>
      <c r="BJ197" s="18" t="s">
        <v>77</v>
      </c>
      <c r="BK197" s="230">
        <f>ROUND(I197*H197,2)</f>
        <v>0</v>
      </c>
      <c r="BL197" s="18" t="s">
        <v>133</v>
      </c>
      <c r="BM197" s="229" t="s">
        <v>786</v>
      </c>
    </row>
    <row r="198" s="2" customFormat="1">
      <c r="A198" s="39"/>
      <c r="B198" s="40"/>
      <c r="C198" s="41"/>
      <c r="D198" s="231" t="s">
        <v>135</v>
      </c>
      <c r="E198" s="41"/>
      <c r="F198" s="232" t="s">
        <v>364</v>
      </c>
      <c r="G198" s="41"/>
      <c r="H198" s="41"/>
      <c r="I198" s="137"/>
      <c r="J198" s="41"/>
      <c r="K198" s="41"/>
      <c r="L198" s="45"/>
      <c r="M198" s="233"/>
      <c r="N198" s="234"/>
      <c r="O198" s="85"/>
      <c r="P198" s="85"/>
      <c r="Q198" s="85"/>
      <c r="R198" s="85"/>
      <c r="S198" s="85"/>
      <c r="T198" s="85"/>
      <c r="U198" s="86"/>
      <c r="V198" s="39"/>
      <c r="W198" s="39"/>
      <c r="X198" s="39"/>
      <c r="Y198" s="39"/>
      <c r="Z198" s="39"/>
      <c r="AA198" s="39"/>
      <c r="AB198" s="39"/>
      <c r="AC198" s="39"/>
      <c r="AD198" s="39"/>
      <c r="AE198" s="39"/>
      <c r="AT198" s="18" t="s">
        <v>135</v>
      </c>
      <c r="AU198" s="18" t="s">
        <v>79</v>
      </c>
    </row>
    <row r="199" s="2" customFormat="1" ht="33" customHeight="1">
      <c r="A199" s="39"/>
      <c r="B199" s="40"/>
      <c r="C199" s="218" t="s">
        <v>365</v>
      </c>
      <c r="D199" s="218" t="s">
        <v>128</v>
      </c>
      <c r="E199" s="219" t="s">
        <v>366</v>
      </c>
      <c r="F199" s="220" t="s">
        <v>367</v>
      </c>
      <c r="G199" s="221" t="s">
        <v>131</v>
      </c>
      <c r="H199" s="222">
        <v>75.260000000000005</v>
      </c>
      <c r="I199" s="223"/>
      <c r="J199" s="224">
        <f>ROUND(I199*H199,2)</f>
        <v>0</v>
      </c>
      <c r="K199" s="220" t="s">
        <v>132</v>
      </c>
      <c r="L199" s="45"/>
      <c r="M199" s="225" t="s">
        <v>19</v>
      </c>
      <c r="N199" s="226" t="s">
        <v>40</v>
      </c>
      <c r="O199" s="85"/>
      <c r="P199" s="227">
        <f>O199*H199</f>
        <v>0</v>
      </c>
      <c r="Q199" s="227">
        <v>0</v>
      </c>
      <c r="R199" s="227">
        <f>Q199*H199</f>
        <v>0</v>
      </c>
      <c r="S199" s="227">
        <v>0</v>
      </c>
      <c r="T199" s="227">
        <f>S199*H199</f>
        <v>0</v>
      </c>
      <c r="U199" s="228" t="s">
        <v>19</v>
      </c>
      <c r="V199" s="39"/>
      <c r="W199" s="39"/>
      <c r="X199" s="39"/>
      <c r="Y199" s="39"/>
      <c r="Z199" s="39"/>
      <c r="AA199" s="39"/>
      <c r="AB199" s="39"/>
      <c r="AC199" s="39"/>
      <c r="AD199" s="39"/>
      <c r="AE199" s="39"/>
      <c r="AR199" s="229" t="s">
        <v>133</v>
      </c>
      <c r="AT199" s="229" t="s">
        <v>128</v>
      </c>
      <c r="AU199" s="229" t="s">
        <v>79</v>
      </c>
      <c r="AY199" s="18" t="s">
        <v>125</v>
      </c>
      <c r="BE199" s="230">
        <f>IF(N199="základní",J199,0)</f>
        <v>0</v>
      </c>
      <c r="BF199" s="230">
        <f>IF(N199="snížená",J199,0)</f>
        <v>0</v>
      </c>
      <c r="BG199" s="230">
        <f>IF(N199="zákl. přenesená",J199,0)</f>
        <v>0</v>
      </c>
      <c r="BH199" s="230">
        <f>IF(N199="sníž. přenesená",J199,0)</f>
        <v>0</v>
      </c>
      <c r="BI199" s="230">
        <f>IF(N199="nulová",J199,0)</f>
        <v>0</v>
      </c>
      <c r="BJ199" s="18" t="s">
        <v>77</v>
      </c>
      <c r="BK199" s="230">
        <f>ROUND(I199*H199,2)</f>
        <v>0</v>
      </c>
      <c r="BL199" s="18" t="s">
        <v>133</v>
      </c>
      <c r="BM199" s="229" t="s">
        <v>787</v>
      </c>
    </row>
    <row r="200" s="2" customFormat="1">
      <c r="A200" s="39"/>
      <c r="B200" s="40"/>
      <c r="C200" s="41"/>
      <c r="D200" s="231" t="s">
        <v>135</v>
      </c>
      <c r="E200" s="41"/>
      <c r="F200" s="232" t="s">
        <v>364</v>
      </c>
      <c r="G200" s="41"/>
      <c r="H200" s="41"/>
      <c r="I200" s="137"/>
      <c r="J200" s="41"/>
      <c r="K200" s="41"/>
      <c r="L200" s="45"/>
      <c r="M200" s="233"/>
      <c r="N200" s="234"/>
      <c r="O200" s="85"/>
      <c r="P200" s="85"/>
      <c r="Q200" s="85"/>
      <c r="R200" s="85"/>
      <c r="S200" s="85"/>
      <c r="T200" s="85"/>
      <c r="U200" s="86"/>
      <c r="V200" s="39"/>
      <c r="W200" s="39"/>
      <c r="X200" s="39"/>
      <c r="Y200" s="39"/>
      <c r="Z200" s="39"/>
      <c r="AA200" s="39"/>
      <c r="AB200" s="39"/>
      <c r="AC200" s="39"/>
      <c r="AD200" s="39"/>
      <c r="AE200" s="39"/>
      <c r="AT200" s="18" t="s">
        <v>135</v>
      </c>
      <c r="AU200" s="18" t="s">
        <v>79</v>
      </c>
    </row>
    <row r="201" s="13" customFormat="1">
      <c r="A201" s="13"/>
      <c r="B201" s="235"/>
      <c r="C201" s="236"/>
      <c r="D201" s="231" t="s">
        <v>137</v>
      </c>
      <c r="E201" s="236"/>
      <c r="F201" s="238" t="s">
        <v>369</v>
      </c>
      <c r="G201" s="236"/>
      <c r="H201" s="239">
        <v>75.260000000000005</v>
      </c>
      <c r="I201" s="240"/>
      <c r="J201" s="236"/>
      <c r="K201" s="236"/>
      <c r="L201" s="241"/>
      <c r="M201" s="242"/>
      <c r="N201" s="243"/>
      <c r="O201" s="243"/>
      <c r="P201" s="243"/>
      <c r="Q201" s="243"/>
      <c r="R201" s="243"/>
      <c r="S201" s="243"/>
      <c r="T201" s="243"/>
      <c r="U201" s="244"/>
      <c r="V201" s="13"/>
      <c r="W201" s="13"/>
      <c r="X201" s="13"/>
      <c r="Y201" s="13"/>
      <c r="Z201" s="13"/>
      <c r="AA201" s="13"/>
      <c r="AB201" s="13"/>
      <c r="AC201" s="13"/>
      <c r="AD201" s="13"/>
      <c r="AE201" s="13"/>
      <c r="AT201" s="245" t="s">
        <v>137</v>
      </c>
      <c r="AU201" s="245" t="s">
        <v>79</v>
      </c>
      <c r="AV201" s="13" t="s">
        <v>79</v>
      </c>
      <c r="AW201" s="13" t="s">
        <v>4</v>
      </c>
      <c r="AX201" s="13" t="s">
        <v>77</v>
      </c>
      <c r="AY201" s="245" t="s">
        <v>125</v>
      </c>
    </row>
    <row r="202" s="2" customFormat="1" ht="33" customHeight="1">
      <c r="A202" s="39"/>
      <c r="B202" s="40"/>
      <c r="C202" s="218" t="s">
        <v>370</v>
      </c>
      <c r="D202" s="218" t="s">
        <v>128</v>
      </c>
      <c r="E202" s="219" t="s">
        <v>371</v>
      </c>
      <c r="F202" s="220" t="s">
        <v>372</v>
      </c>
      <c r="G202" s="221" t="s">
        <v>131</v>
      </c>
      <c r="H202" s="222">
        <v>7.5259999999999998</v>
      </c>
      <c r="I202" s="223"/>
      <c r="J202" s="224">
        <f>ROUND(I202*H202,2)</f>
        <v>0</v>
      </c>
      <c r="K202" s="220" t="s">
        <v>132</v>
      </c>
      <c r="L202" s="45"/>
      <c r="M202" s="225" t="s">
        <v>19</v>
      </c>
      <c r="N202" s="226" t="s">
        <v>40</v>
      </c>
      <c r="O202" s="85"/>
      <c r="P202" s="227">
        <f>O202*H202</f>
        <v>0</v>
      </c>
      <c r="Q202" s="227">
        <v>0</v>
      </c>
      <c r="R202" s="227">
        <f>Q202*H202</f>
        <v>0</v>
      </c>
      <c r="S202" s="227">
        <v>0</v>
      </c>
      <c r="T202" s="227">
        <f>S202*H202</f>
        <v>0</v>
      </c>
      <c r="U202" s="228" t="s">
        <v>19</v>
      </c>
      <c r="V202" s="39"/>
      <c r="W202" s="39"/>
      <c r="X202" s="39"/>
      <c r="Y202" s="39"/>
      <c r="Z202" s="39"/>
      <c r="AA202" s="39"/>
      <c r="AB202" s="39"/>
      <c r="AC202" s="39"/>
      <c r="AD202" s="39"/>
      <c r="AE202" s="39"/>
      <c r="AR202" s="229" t="s">
        <v>133</v>
      </c>
      <c r="AT202" s="229" t="s">
        <v>128</v>
      </c>
      <c r="AU202" s="229" t="s">
        <v>79</v>
      </c>
      <c r="AY202" s="18" t="s">
        <v>125</v>
      </c>
      <c r="BE202" s="230">
        <f>IF(N202="základní",J202,0)</f>
        <v>0</v>
      </c>
      <c r="BF202" s="230">
        <f>IF(N202="snížená",J202,0)</f>
        <v>0</v>
      </c>
      <c r="BG202" s="230">
        <f>IF(N202="zákl. přenesená",J202,0)</f>
        <v>0</v>
      </c>
      <c r="BH202" s="230">
        <f>IF(N202="sníž. přenesená",J202,0)</f>
        <v>0</v>
      </c>
      <c r="BI202" s="230">
        <f>IF(N202="nulová",J202,0)</f>
        <v>0</v>
      </c>
      <c r="BJ202" s="18" t="s">
        <v>77</v>
      </c>
      <c r="BK202" s="230">
        <f>ROUND(I202*H202,2)</f>
        <v>0</v>
      </c>
      <c r="BL202" s="18" t="s">
        <v>133</v>
      </c>
      <c r="BM202" s="229" t="s">
        <v>788</v>
      </c>
    </row>
    <row r="203" s="2" customFormat="1">
      <c r="A203" s="39"/>
      <c r="B203" s="40"/>
      <c r="C203" s="41"/>
      <c r="D203" s="231" t="s">
        <v>135</v>
      </c>
      <c r="E203" s="41"/>
      <c r="F203" s="232" t="s">
        <v>374</v>
      </c>
      <c r="G203" s="41"/>
      <c r="H203" s="41"/>
      <c r="I203" s="137"/>
      <c r="J203" s="41"/>
      <c r="K203" s="41"/>
      <c r="L203" s="45"/>
      <c r="M203" s="233"/>
      <c r="N203" s="234"/>
      <c r="O203" s="85"/>
      <c r="P203" s="85"/>
      <c r="Q203" s="85"/>
      <c r="R203" s="85"/>
      <c r="S203" s="85"/>
      <c r="T203" s="85"/>
      <c r="U203" s="86"/>
      <c r="V203" s="39"/>
      <c r="W203" s="39"/>
      <c r="X203" s="39"/>
      <c r="Y203" s="39"/>
      <c r="Z203" s="39"/>
      <c r="AA203" s="39"/>
      <c r="AB203" s="39"/>
      <c r="AC203" s="39"/>
      <c r="AD203" s="39"/>
      <c r="AE203" s="39"/>
      <c r="AT203" s="18" t="s">
        <v>135</v>
      </c>
      <c r="AU203" s="18" t="s">
        <v>79</v>
      </c>
    </row>
    <row r="204" s="12" customFormat="1" ht="22.8" customHeight="1">
      <c r="A204" s="12"/>
      <c r="B204" s="202"/>
      <c r="C204" s="203"/>
      <c r="D204" s="204" t="s">
        <v>68</v>
      </c>
      <c r="E204" s="216" t="s">
        <v>375</v>
      </c>
      <c r="F204" s="216" t="s">
        <v>376</v>
      </c>
      <c r="G204" s="203"/>
      <c r="H204" s="203"/>
      <c r="I204" s="206"/>
      <c r="J204" s="217">
        <f>BK204</f>
        <v>0</v>
      </c>
      <c r="K204" s="203"/>
      <c r="L204" s="208"/>
      <c r="M204" s="209"/>
      <c r="N204" s="210"/>
      <c r="O204" s="210"/>
      <c r="P204" s="211">
        <f>SUM(P205:P208)</f>
        <v>0</v>
      </c>
      <c r="Q204" s="210"/>
      <c r="R204" s="211">
        <f>SUM(R205:R208)</f>
        <v>0</v>
      </c>
      <c r="S204" s="210"/>
      <c r="T204" s="211">
        <f>SUM(T205:T208)</f>
        <v>0</v>
      </c>
      <c r="U204" s="212"/>
      <c r="V204" s="12"/>
      <c r="W204" s="12"/>
      <c r="X204" s="12"/>
      <c r="Y204" s="12"/>
      <c r="Z204" s="12"/>
      <c r="AA204" s="12"/>
      <c r="AB204" s="12"/>
      <c r="AC204" s="12"/>
      <c r="AD204" s="12"/>
      <c r="AE204" s="12"/>
      <c r="AR204" s="213" t="s">
        <v>77</v>
      </c>
      <c r="AT204" s="214" t="s">
        <v>68</v>
      </c>
      <c r="AU204" s="214" t="s">
        <v>77</v>
      </c>
      <c r="AY204" s="213" t="s">
        <v>125</v>
      </c>
      <c r="BK204" s="215">
        <f>SUM(BK205:BK208)</f>
        <v>0</v>
      </c>
    </row>
    <row r="205" s="2" customFormat="1" ht="44.25" customHeight="1">
      <c r="A205" s="39"/>
      <c r="B205" s="40"/>
      <c r="C205" s="218" t="s">
        <v>377</v>
      </c>
      <c r="D205" s="218" t="s">
        <v>128</v>
      </c>
      <c r="E205" s="219" t="s">
        <v>378</v>
      </c>
      <c r="F205" s="220" t="s">
        <v>379</v>
      </c>
      <c r="G205" s="221" t="s">
        <v>131</v>
      </c>
      <c r="H205" s="222">
        <v>6.4509999999999996</v>
      </c>
      <c r="I205" s="223"/>
      <c r="J205" s="224">
        <f>ROUND(I205*H205,2)</f>
        <v>0</v>
      </c>
      <c r="K205" s="220" t="s">
        <v>132</v>
      </c>
      <c r="L205" s="45"/>
      <c r="M205" s="225" t="s">
        <v>19</v>
      </c>
      <c r="N205" s="226" t="s">
        <v>40</v>
      </c>
      <c r="O205" s="85"/>
      <c r="P205" s="227">
        <f>O205*H205</f>
        <v>0</v>
      </c>
      <c r="Q205" s="227">
        <v>0</v>
      </c>
      <c r="R205" s="227">
        <f>Q205*H205</f>
        <v>0</v>
      </c>
      <c r="S205" s="227">
        <v>0</v>
      </c>
      <c r="T205" s="227">
        <f>S205*H205</f>
        <v>0</v>
      </c>
      <c r="U205" s="228" t="s">
        <v>19</v>
      </c>
      <c r="V205" s="39"/>
      <c r="W205" s="39"/>
      <c r="X205" s="39"/>
      <c r="Y205" s="39"/>
      <c r="Z205" s="39"/>
      <c r="AA205" s="39"/>
      <c r="AB205" s="39"/>
      <c r="AC205" s="39"/>
      <c r="AD205" s="39"/>
      <c r="AE205" s="39"/>
      <c r="AR205" s="229" t="s">
        <v>133</v>
      </c>
      <c r="AT205" s="229" t="s">
        <v>128</v>
      </c>
      <c r="AU205" s="229" t="s">
        <v>79</v>
      </c>
      <c r="AY205" s="18" t="s">
        <v>125</v>
      </c>
      <c r="BE205" s="230">
        <f>IF(N205="základní",J205,0)</f>
        <v>0</v>
      </c>
      <c r="BF205" s="230">
        <f>IF(N205="snížená",J205,0)</f>
        <v>0</v>
      </c>
      <c r="BG205" s="230">
        <f>IF(N205="zákl. přenesená",J205,0)</f>
        <v>0</v>
      </c>
      <c r="BH205" s="230">
        <f>IF(N205="sníž. přenesená",J205,0)</f>
        <v>0</v>
      </c>
      <c r="BI205" s="230">
        <f>IF(N205="nulová",J205,0)</f>
        <v>0</v>
      </c>
      <c r="BJ205" s="18" t="s">
        <v>77</v>
      </c>
      <c r="BK205" s="230">
        <f>ROUND(I205*H205,2)</f>
        <v>0</v>
      </c>
      <c r="BL205" s="18" t="s">
        <v>133</v>
      </c>
      <c r="BM205" s="229" t="s">
        <v>789</v>
      </c>
    </row>
    <row r="206" s="2" customFormat="1">
      <c r="A206" s="39"/>
      <c r="B206" s="40"/>
      <c r="C206" s="41"/>
      <c r="D206" s="231" t="s">
        <v>135</v>
      </c>
      <c r="E206" s="41"/>
      <c r="F206" s="232" t="s">
        <v>381</v>
      </c>
      <c r="G206" s="41"/>
      <c r="H206" s="41"/>
      <c r="I206" s="137"/>
      <c r="J206" s="41"/>
      <c r="K206" s="41"/>
      <c r="L206" s="45"/>
      <c r="M206" s="233"/>
      <c r="N206" s="234"/>
      <c r="O206" s="85"/>
      <c r="P206" s="85"/>
      <c r="Q206" s="85"/>
      <c r="R206" s="85"/>
      <c r="S206" s="85"/>
      <c r="T206" s="85"/>
      <c r="U206" s="86"/>
      <c r="V206" s="39"/>
      <c r="W206" s="39"/>
      <c r="X206" s="39"/>
      <c r="Y206" s="39"/>
      <c r="Z206" s="39"/>
      <c r="AA206" s="39"/>
      <c r="AB206" s="39"/>
      <c r="AC206" s="39"/>
      <c r="AD206" s="39"/>
      <c r="AE206" s="39"/>
      <c r="AT206" s="18" t="s">
        <v>135</v>
      </c>
      <c r="AU206" s="18" t="s">
        <v>79</v>
      </c>
    </row>
    <row r="207" s="2" customFormat="1" ht="55.5" customHeight="1">
      <c r="A207" s="39"/>
      <c r="B207" s="40"/>
      <c r="C207" s="218" t="s">
        <v>386</v>
      </c>
      <c r="D207" s="218" t="s">
        <v>128</v>
      </c>
      <c r="E207" s="219" t="s">
        <v>790</v>
      </c>
      <c r="F207" s="220" t="s">
        <v>791</v>
      </c>
      <c r="G207" s="221" t="s">
        <v>131</v>
      </c>
      <c r="H207" s="222">
        <v>6.4509999999999996</v>
      </c>
      <c r="I207" s="223"/>
      <c r="J207" s="224">
        <f>ROUND(I207*H207,2)</f>
        <v>0</v>
      </c>
      <c r="K207" s="220" t="s">
        <v>132</v>
      </c>
      <c r="L207" s="45"/>
      <c r="M207" s="225" t="s">
        <v>19</v>
      </c>
      <c r="N207" s="226" t="s">
        <v>40</v>
      </c>
      <c r="O207" s="85"/>
      <c r="P207" s="227">
        <f>O207*H207</f>
        <v>0</v>
      </c>
      <c r="Q207" s="227">
        <v>0</v>
      </c>
      <c r="R207" s="227">
        <f>Q207*H207</f>
        <v>0</v>
      </c>
      <c r="S207" s="227">
        <v>0</v>
      </c>
      <c r="T207" s="227">
        <f>S207*H207</f>
        <v>0</v>
      </c>
      <c r="U207" s="228" t="s">
        <v>19</v>
      </c>
      <c r="V207" s="39"/>
      <c r="W207" s="39"/>
      <c r="X207" s="39"/>
      <c r="Y207" s="39"/>
      <c r="Z207" s="39"/>
      <c r="AA207" s="39"/>
      <c r="AB207" s="39"/>
      <c r="AC207" s="39"/>
      <c r="AD207" s="39"/>
      <c r="AE207" s="39"/>
      <c r="AR207" s="229" t="s">
        <v>133</v>
      </c>
      <c r="AT207" s="229" t="s">
        <v>128</v>
      </c>
      <c r="AU207" s="229" t="s">
        <v>79</v>
      </c>
      <c r="AY207" s="18" t="s">
        <v>125</v>
      </c>
      <c r="BE207" s="230">
        <f>IF(N207="základní",J207,0)</f>
        <v>0</v>
      </c>
      <c r="BF207" s="230">
        <f>IF(N207="snížená",J207,0)</f>
        <v>0</v>
      </c>
      <c r="BG207" s="230">
        <f>IF(N207="zákl. přenesená",J207,0)</f>
        <v>0</v>
      </c>
      <c r="BH207" s="230">
        <f>IF(N207="sníž. přenesená",J207,0)</f>
        <v>0</v>
      </c>
      <c r="BI207" s="230">
        <f>IF(N207="nulová",J207,0)</f>
        <v>0</v>
      </c>
      <c r="BJ207" s="18" t="s">
        <v>77</v>
      </c>
      <c r="BK207" s="230">
        <f>ROUND(I207*H207,2)</f>
        <v>0</v>
      </c>
      <c r="BL207" s="18" t="s">
        <v>133</v>
      </c>
      <c r="BM207" s="229" t="s">
        <v>792</v>
      </c>
    </row>
    <row r="208" s="2" customFormat="1">
      <c r="A208" s="39"/>
      <c r="B208" s="40"/>
      <c r="C208" s="41"/>
      <c r="D208" s="231" t="s">
        <v>135</v>
      </c>
      <c r="E208" s="41"/>
      <c r="F208" s="232" t="s">
        <v>381</v>
      </c>
      <c r="G208" s="41"/>
      <c r="H208" s="41"/>
      <c r="I208" s="137"/>
      <c r="J208" s="41"/>
      <c r="K208" s="41"/>
      <c r="L208" s="45"/>
      <c r="M208" s="233"/>
      <c r="N208" s="234"/>
      <c r="O208" s="85"/>
      <c r="P208" s="85"/>
      <c r="Q208" s="85"/>
      <c r="R208" s="85"/>
      <c r="S208" s="85"/>
      <c r="T208" s="85"/>
      <c r="U208" s="86"/>
      <c r="V208" s="39"/>
      <c r="W208" s="39"/>
      <c r="X208" s="39"/>
      <c r="Y208" s="39"/>
      <c r="Z208" s="39"/>
      <c r="AA208" s="39"/>
      <c r="AB208" s="39"/>
      <c r="AC208" s="39"/>
      <c r="AD208" s="39"/>
      <c r="AE208" s="39"/>
      <c r="AT208" s="18" t="s">
        <v>135</v>
      </c>
      <c r="AU208" s="18" t="s">
        <v>79</v>
      </c>
    </row>
    <row r="209" s="12" customFormat="1" ht="25.92" customHeight="1">
      <c r="A209" s="12"/>
      <c r="B209" s="202"/>
      <c r="C209" s="203"/>
      <c r="D209" s="204" t="s">
        <v>68</v>
      </c>
      <c r="E209" s="205" t="s">
        <v>382</v>
      </c>
      <c r="F209" s="205" t="s">
        <v>383</v>
      </c>
      <c r="G209" s="203"/>
      <c r="H209" s="203"/>
      <c r="I209" s="206"/>
      <c r="J209" s="207">
        <f>BK209</f>
        <v>0</v>
      </c>
      <c r="K209" s="203"/>
      <c r="L209" s="208"/>
      <c r="M209" s="209"/>
      <c r="N209" s="210"/>
      <c r="O209" s="210"/>
      <c r="P209" s="211">
        <f>P210+P225+P243+P267+P272+P274+P277+P295+P332+P337</f>
        <v>0</v>
      </c>
      <c r="Q209" s="210"/>
      <c r="R209" s="211">
        <f>R210+R225+R243+R267+R272+R274+R277+R295+R332+R337</f>
        <v>1.8241803000000001</v>
      </c>
      <c r="S209" s="210"/>
      <c r="T209" s="211">
        <f>T210+T225+T243+T267+T272+T274+T277+T295+T332+T337</f>
        <v>0.055920599999999994</v>
      </c>
      <c r="U209" s="212"/>
      <c r="V209" s="12"/>
      <c r="W209" s="12"/>
      <c r="X209" s="12"/>
      <c r="Y209" s="12"/>
      <c r="Z209" s="12"/>
      <c r="AA209" s="12"/>
      <c r="AB209" s="12"/>
      <c r="AC209" s="12"/>
      <c r="AD209" s="12"/>
      <c r="AE209" s="12"/>
      <c r="AR209" s="213" t="s">
        <v>79</v>
      </c>
      <c r="AT209" s="214" t="s">
        <v>68</v>
      </c>
      <c r="AU209" s="214" t="s">
        <v>69</v>
      </c>
      <c r="AY209" s="213" t="s">
        <v>125</v>
      </c>
      <c r="BK209" s="215">
        <f>BK210+BK225+BK243+BK267+BK272+BK274+BK277+BK295+BK332+BK337</f>
        <v>0</v>
      </c>
    </row>
    <row r="210" s="12" customFormat="1" ht="22.8" customHeight="1">
      <c r="A210" s="12"/>
      <c r="B210" s="202"/>
      <c r="C210" s="203"/>
      <c r="D210" s="204" t="s">
        <v>68</v>
      </c>
      <c r="E210" s="216" t="s">
        <v>384</v>
      </c>
      <c r="F210" s="216" t="s">
        <v>385</v>
      </c>
      <c r="G210" s="203"/>
      <c r="H210" s="203"/>
      <c r="I210" s="206"/>
      <c r="J210" s="217">
        <f>BK210</f>
        <v>0</v>
      </c>
      <c r="K210" s="203"/>
      <c r="L210" s="208"/>
      <c r="M210" s="209"/>
      <c r="N210" s="210"/>
      <c r="O210" s="210"/>
      <c r="P210" s="211">
        <f>SUM(P211:P224)</f>
        <v>0</v>
      </c>
      <c r="Q210" s="210"/>
      <c r="R210" s="211">
        <f>SUM(R211:R224)</f>
        <v>0.019185000000000001</v>
      </c>
      <c r="S210" s="210"/>
      <c r="T210" s="211">
        <f>SUM(T211:T224)</f>
        <v>0.017430000000000001</v>
      </c>
      <c r="U210" s="212"/>
      <c r="V210" s="12"/>
      <c r="W210" s="12"/>
      <c r="X210" s="12"/>
      <c r="Y210" s="12"/>
      <c r="Z210" s="12"/>
      <c r="AA210" s="12"/>
      <c r="AB210" s="12"/>
      <c r="AC210" s="12"/>
      <c r="AD210" s="12"/>
      <c r="AE210" s="12"/>
      <c r="AR210" s="213" t="s">
        <v>79</v>
      </c>
      <c r="AT210" s="214" t="s">
        <v>68</v>
      </c>
      <c r="AU210" s="214" t="s">
        <v>77</v>
      </c>
      <c r="AY210" s="213" t="s">
        <v>125</v>
      </c>
      <c r="BK210" s="215">
        <f>SUM(BK211:BK224)</f>
        <v>0</v>
      </c>
    </row>
    <row r="211" s="2" customFormat="1" ht="21.75" customHeight="1">
      <c r="A211" s="39"/>
      <c r="B211" s="40"/>
      <c r="C211" s="218" t="s">
        <v>391</v>
      </c>
      <c r="D211" s="218" t="s">
        <v>128</v>
      </c>
      <c r="E211" s="219" t="s">
        <v>387</v>
      </c>
      <c r="F211" s="220" t="s">
        <v>388</v>
      </c>
      <c r="G211" s="221" t="s">
        <v>237</v>
      </c>
      <c r="H211" s="222">
        <v>5</v>
      </c>
      <c r="I211" s="223"/>
      <c r="J211" s="224">
        <f>ROUND(I211*H211,2)</f>
        <v>0</v>
      </c>
      <c r="K211" s="220" t="s">
        <v>132</v>
      </c>
      <c r="L211" s="45"/>
      <c r="M211" s="225" t="s">
        <v>19</v>
      </c>
      <c r="N211" s="226" t="s">
        <v>40</v>
      </c>
      <c r="O211" s="85"/>
      <c r="P211" s="227">
        <f>O211*H211</f>
        <v>0</v>
      </c>
      <c r="Q211" s="227">
        <v>0</v>
      </c>
      <c r="R211" s="227">
        <f>Q211*H211</f>
        <v>0</v>
      </c>
      <c r="S211" s="227">
        <v>0.0020999999999999999</v>
      </c>
      <c r="T211" s="227">
        <f>S211*H211</f>
        <v>0.010499999999999999</v>
      </c>
      <c r="U211" s="228" t="s">
        <v>19</v>
      </c>
      <c r="V211" s="39"/>
      <c r="W211" s="39"/>
      <c r="X211" s="39"/>
      <c r="Y211" s="39"/>
      <c r="Z211" s="39"/>
      <c r="AA211" s="39"/>
      <c r="AB211" s="39"/>
      <c r="AC211" s="39"/>
      <c r="AD211" s="39"/>
      <c r="AE211" s="39"/>
      <c r="AR211" s="229" t="s">
        <v>210</v>
      </c>
      <c r="AT211" s="229" t="s">
        <v>128</v>
      </c>
      <c r="AU211" s="229" t="s">
        <v>79</v>
      </c>
      <c r="AY211" s="18" t="s">
        <v>125</v>
      </c>
      <c r="BE211" s="230">
        <f>IF(N211="základní",J211,0)</f>
        <v>0</v>
      </c>
      <c r="BF211" s="230">
        <f>IF(N211="snížená",J211,0)</f>
        <v>0</v>
      </c>
      <c r="BG211" s="230">
        <f>IF(N211="zákl. přenesená",J211,0)</f>
        <v>0</v>
      </c>
      <c r="BH211" s="230">
        <f>IF(N211="sníž. přenesená",J211,0)</f>
        <v>0</v>
      </c>
      <c r="BI211" s="230">
        <f>IF(N211="nulová",J211,0)</f>
        <v>0</v>
      </c>
      <c r="BJ211" s="18" t="s">
        <v>77</v>
      </c>
      <c r="BK211" s="230">
        <f>ROUND(I211*H211,2)</f>
        <v>0</v>
      </c>
      <c r="BL211" s="18" t="s">
        <v>210</v>
      </c>
      <c r="BM211" s="229" t="s">
        <v>793</v>
      </c>
    </row>
    <row r="212" s="2" customFormat="1">
      <c r="A212" s="39"/>
      <c r="B212" s="40"/>
      <c r="C212" s="41"/>
      <c r="D212" s="231" t="s">
        <v>135</v>
      </c>
      <c r="E212" s="41"/>
      <c r="F212" s="232" t="s">
        <v>390</v>
      </c>
      <c r="G212" s="41"/>
      <c r="H212" s="41"/>
      <c r="I212" s="137"/>
      <c r="J212" s="41"/>
      <c r="K212" s="41"/>
      <c r="L212" s="45"/>
      <c r="M212" s="233"/>
      <c r="N212" s="234"/>
      <c r="O212" s="85"/>
      <c r="P212" s="85"/>
      <c r="Q212" s="85"/>
      <c r="R212" s="85"/>
      <c r="S212" s="85"/>
      <c r="T212" s="85"/>
      <c r="U212" s="86"/>
      <c r="V212" s="39"/>
      <c r="W212" s="39"/>
      <c r="X212" s="39"/>
      <c r="Y212" s="39"/>
      <c r="Z212" s="39"/>
      <c r="AA212" s="39"/>
      <c r="AB212" s="39"/>
      <c r="AC212" s="39"/>
      <c r="AD212" s="39"/>
      <c r="AE212" s="39"/>
      <c r="AT212" s="18" t="s">
        <v>135</v>
      </c>
      <c r="AU212" s="18" t="s">
        <v>79</v>
      </c>
    </row>
    <row r="213" s="2" customFormat="1" ht="21.75" customHeight="1">
      <c r="A213" s="39"/>
      <c r="B213" s="40"/>
      <c r="C213" s="218" t="s">
        <v>395</v>
      </c>
      <c r="D213" s="218" t="s">
        <v>128</v>
      </c>
      <c r="E213" s="219" t="s">
        <v>392</v>
      </c>
      <c r="F213" s="220" t="s">
        <v>393</v>
      </c>
      <c r="G213" s="221" t="s">
        <v>237</v>
      </c>
      <c r="H213" s="222">
        <v>3.5</v>
      </c>
      <c r="I213" s="223"/>
      <c r="J213" s="224">
        <f>ROUND(I213*H213,2)</f>
        <v>0</v>
      </c>
      <c r="K213" s="220" t="s">
        <v>132</v>
      </c>
      <c r="L213" s="45"/>
      <c r="M213" s="225" t="s">
        <v>19</v>
      </c>
      <c r="N213" s="226" t="s">
        <v>40</v>
      </c>
      <c r="O213" s="85"/>
      <c r="P213" s="227">
        <f>O213*H213</f>
        <v>0</v>
      </c>
      <c r="Q213" s="227">
        <v>0</v>
      </c>
      <c r="R213" s="227">
        <f>Q213*H213</f>
        <v>0</v>
      </c>
      <c r="S213" s="227">
        <v>0.00198</v>
      </c>
      <c r="T213" s="227">
        <f>S213*H213</f>
        <v>0.0069300000000000004</v>
      </c>
      <c r="U213" s="228" t="s">
        <v>19</v>
      </c>
      <c r="V213" s="39"/>
      <c r="W213" s="39"/>
      <c r="X213" s="39"/>
      <c r="Y213" s="39"/>
      <c r="Z213" s="39"/>
      <c r="AA213" s="39"/>
      <c r="AB213" s="39"/>
      <c r="AC213" s="39"/>
      <c r="AD213" s="39"/>
      <c r="AE213" s="39"/>
      <c r="AR213" s="229" t="s">
        <v>210</v>
      </c>
      <c r="AT213" s="229" t="s">
        <v>128</v>
      </c>
      <c r="AU213" s="229" t="s">
        <v>79</v>
      </c>
      <c r="AY213" s="18" t="s">
        <v>125</v>
      </c>
      <c r="BE213" s="230">
        <f>IF(N213="základní",J213,0)</f>
        <v>0</v>
      </c>
      <c r="BF213" s="230">
        <f>IF(N213="snížená",J213,0)</f>
        <v>0</v>
      </c>
      <c r="BG213" s="230">
        <f>IF(N213="zákl. přenesená",J213,0)</f>
        <v>0</v>
      </c>
      <c r="BH213" s="230">
        <f>IF(N213="sníž. přenesená",J213,0)</f>
        <v>0</v>
      </c>
      <c r="BI213" s="230">
        <f>IF(N213="nulová",J213,0)</f>
        <v>0</v>
      </c>
      <c r="BJ213" s="18" t="s">
        <v>77</v>
      </c>
      <c r="BK213" s="230">
        <f>ROUND(I213*H213,2)</f>
        <v>0</v>
      </c>
      <c r="BL213" s="18" t="s">
        <v>210</v>
      </c>
      <c r="BM213" s="229" t="s">
        <v>794</v>
      </c>
    </row>
    <row r="214" s="2" customFormat="1">
      <c r="A214" s="39"/>
      <c r="B214" s="40"/>
      <c r="C214" s="41"/>
      <c r="D214" s="231" t="s">
        <v>135</v>
      </c>
      <c r="E214" s="41"/>
      <c r="F214" s="232" t="s">
        <v>390</v>
      </c>
      <c r="G214" s="41"/>
      <c r="H214" s="41"/>
      <c r="I214" s="137"/>
      <c r="J214" s="41"/>
      <c r="K214" s="41"/>
      <c r="L214" s="45"/>
      <c r="M214" s="233"/>
      <c r="N214" s="234"/>
      <c r="O214" s="85"/>
      <c r="P214" s="85"/>
      <c r="Q214" s="85"/>
      <c r="R214" s="85"/>
      <c r="S214" s="85"/>
      <c r="T214" s="85"/>
      <c r="U214" s="86"/>
      <c r="V214" s="39"/>
      <c r="W214" s="39"/>
      <c r="X214" s="39"/>
      <c r="Y214" s="39"/>
      <c r="Z214" s="39"/>
      <c r="AA214" s="39"/>
      <c r="AB214" s="39"/>
      <c r="AC214" s="39"/>
      <c r="AD214" s="39"/>
      <c r="AE214" s="39"/>
      <c r="AT214" s="18" t="s">
        <v>135</v>
      </c>
      <c r="AU214" s="18" t="s">
        <v>79</v>
      </c>
    </row>
    <row r="215" s="2" customFormat="1" ht="21.75" customHeight="1">
      <c r="A215" s="39"/>
      <c r="B215" s="40"/>
      <c r="C215" s="218" t="s">
        <v>400</v>
      </c>
      <c r="D215" s="218" t="s">
        <v>128</v>
      </c>
      <c r="E215" s="219" t="s">
        <v>396</v>
      </c>
      <c r="F215" s="220" t="s">
        <v>397</v>
      </c>
      <c r="G215" s="221" t="s">
        <v>237</v>
      </c>
      <c r="H215" s="222">
        <v>6.5</v>
      </c>
      <c r="I215" s="223"/>
      <c r="J215" s="224">
        <f>ROUND(I215*H215,2)</f>
        <v>0</v>
      </c>
      <c r="K215" s="220" t="s">
        <v>398</v>
      </c>
      <c r="L215" s="45"/>
      <c r="M215" s="225" t="s">
        <v>19</v>
      </c>
      <c r="N215" s="226" t="s">
        <v>40</v>
      </c>
      <c r="O215" s="85"/>
      <c r="P215" s="227">
        <f>O215*H215</f>
        <v>0</v>
      </c>
      <c r="Q215" s="227">
        <v>0.0017700000000000001</v>
      </c>
      <c r="R215" s="227">
        <f>Q215*H215</f>
        <v>0.011505000000000001</v>
      </c>
      <c r="S215" s="227">
        <v>0</v>
      </c>
      <c r="T215" s="227">
        <f>S215*H215</f>
        <v>0</v>
      </c>
      <c r="U215" s="228" t="s">
        <v>19</v>
      </c>
      <c r="V215" s="39"/>
      <c r="W215" s="39"/>
      <c r="X215" s="39"/>
      <c r="Y215" s="39"/>
      <c r="Z215" s="39"/>
      <c r="AA215" s="39"/>
      <c r="AB215" s="39"/>
      <c r="AC215" s="39"/>
      <c r="AD215" s="39"/>
      <c r="AE215" s="39"/>
      <c r="AR215" s="229" t="s">
        <v>210</v>
      </c>
      <c r="AT215" s="229" t="s">
        <v>128</v>
      </c>
      <c r="AU215" s="229" t="s">
        <v>79</v>
      </c>
      <c r="AY215" s="18" t="s">
        <v>125</v>
      </c>
      <c r="BE215" s="230">
        <f>IF(N215="základní",J215,0)</f>
        <v>0</v>
      </c>
      <c r="BF215" s="230">
        <f>IF(N215="snížená",J215,0)</f>
        <v>0</v>
      </c>
      <c r="BG215" s="230">
        <f>IF(N215="zákl. přenesená",J215,0)</f>
        <v>0</v>
      </c>
      <c r="BH215" s="230">
        <f>IF(N215="sníž. přenesená",J215,0)</f>
        <v>0</v>
      </c>
      <c r="BI215" s="230">
        <f>IF(N215="nulová",J215,0)</f>
        <v>0</v>
      </c>
      <c r="BJ215" s="18" t="s">
        <v>77</v>
      </c>
      <c r="BK215" s="230">
        <f>ROUND(I215*H215,2)</f>
        <v>0</v>
      </c>
      <c r="BL215" s="18" t="s">
        <v>210</v>
      </c>
      <c r="BM215" s="229" t="s">
        <v>795</v>
      </c>
    </row>
    <row r="216" s="2" customFormat="1" ht="21.75" customHeight="1">
      <c r="A216" s="39"/>
      <c r="B216" s="40"/>
      <c r="C216" s="218" t="s">
        <v>404</v>
      </c>
      <c r="D216" s="218" t="s">
        <v>128</v>
      </c>
      <c r="E216" s="219" t="s">
        <v>401</v>
      </c>
      <c r="F216" s="220" t="s">
        <v>402</v>
      </c>
      <c r="G216" s="221" t="s">
        <v>237</v>
      </c>
      <c r="H216" s="222">
        <v>10</v>
      </c>
      <c r="I216" s="223"/>
      <c r="J216" s="224">
        <f>ROUND(I216*H216,2)</f>
        <v>0</v>
      </c>
      <c r="K216" s="220" t="s">
        <v>398</v>
      </c>
      <c r="L216" s="45"/>
      <c r="M216" s="225" t="s">
        <v>19</v>
      </c>
      <c r="N216" s="226" t="s">
        <v>40</v>
      </c>
      <c r="O216" s="85"/>
      <c r="P216" s="227">
        <f>O216*H216</f>
        <v>0</v>
      </c>
      <c r="Q216" s="227">
        <v>0.00046000000000000001</v>
      </c>
      <c r="R216" s="227">
        <f>Q216*H216</f>
        <v>0.0045999999999999999</v>
      </c>
      <c r="S216" s="227">
        <v>0</v>
      </c>
      <c r="T216" s="227">
        <f>S216*H216</f>
        <v>0</v>
      </c>
      <c r="U216" s="228" t="s">
        <v>19</v>
      </c>
      <c r="V216" s="39"/>
      <c r="W216" s="39"/>
      <c r="X216" s="39"/>
      <c r="Y216" s="39"/>
      <c r="Z216" s="39"/>
      <c r="AA216" s="39"/>
      <c r="AB216" s="39"/>
      <c r="AC216" s="39"/>
      <c r="AD216" s="39"/>
      <c r="AE216" s="39"/>
      <c r="AR216" s="229" t="s">
        <v>210</v>
      </c>
      <c r="AT216" s="229" t="s">
        <v>128</v>
      </c>
      <c r="AU216" s="229" t="s">
        <v>79</v>
      </c>
      <c r="AY216" s="18" t="s">
        <v>125</v>
      </c>
      <c r="BE216" s="230">
        <f>IF(N216="základní",J216,0)</f>
        <v>0</v>
      </c>
      <c r="BF216" s="230">
        <f>IF(N216="snížená",J216,0)</f>
        <v>0</v>
      </c>
      <c r="BG216" s="230">
        <f>IF(N216="zákl. přenesená",J216,0)</f>
        <v>0</v>
      </c>
      <c r="BH216" s="230">
        <f>IF(N216="sníž. přenesená",J216,0)</f>
        <v>0</v>
      </c>
      <c r="BI216" s="230">
        <f>IF(N216="nulová",J216,0)</f>
        <v>0</v>
      </c>
      <c r="BJ216" s="18" t="s">
        <v>77</v>
      </c>
      <c r="BK216" s="230">
        <f>ROUND(I216*H216,2)</f>
        <v>0</v>
      </c>
      <c r="BL216" s="18" t="s">
        <v>210</v>
      </c>
      <c r="BM216" s="229" t="s">
        <v>796</v>
      </c>
    </row>
    <row r="217" s="2" customFormat="1" ht="21.75" customHeight="1">
      <c r="A217" s="39"/>
      <c r="B217" s="40"/>
      <c r="C217" s="218" t="s">
        <v>408</v>
      </c>
      <c r="D217" s="218" t="s">
        <v>128</v>
      </c>
      <c r="E217" s="219" t="s">
        <v>405</v>
      </c>
      <c r="F217" s="220" t="s">
        <v>406</v>
      </c>
      <c r="G217" s="221" t="s">
        <v>237</v>
      </c>
      <c r="H217" s="222">
        <v>4</v>
      </c>
      <c r="I217" s="223"/>
      <c r="J217" s="224">
        <f>ROUND(I217*H217,2)</f>
        <v>0</v>
      </c>
      <c r="K217" s="220" t="s">
        <v>398</v>
      </c>
      <c r="L217" s="45"/>
      <c r="M217" s="225" t="s">
        <v>19</v>
      </c>
      <c r="N217" s="226" t="s">
        <v>40</v>
      </c>
      <c r="O217" s="85"/>
      <c r="P217" s="227">
        <f>O217*H217</f>
        <v>0</v>
      </c>
      <c r="Q217" s="227">
        <v>0.00076999999999999996</v>
      </c>
      <c r="R217" s="227">
        <f>Q217*H217</f>
        <v>0.0030799999999999998</v>
      </c>
      <c r="S217" s="227">
        <v>0</v>
      </c>
      <c r="T217" s="227">
        <f>S217*H217</f>
        <v>0</v>
      </c>
      <c r="U217" s="228" t="s">
        <v>19</v>
      </c>
      <c r="V217" s="39"/>
      <c r="W217" s="39"/>
      <c r="X217" s="39"/>
      <c r="Y217" s="39"/>
      <c r="Z217" s="39"/>
      <c r="AA217" s="39"/>
      <c r="AB217" s="39"/>
      <c r="AC217" s="39"/>
      <c r="AD217" s="39"/>
      <c r="AE217" s="39"/>
      <c r="AR217" s="229" t="s">
        <v>210</v>
      </c>
      <c r="AT217" s="229" t="s">
        <v>128</v>
      </c>
      <c r="AU217" s="229" t="s">
        <v>79</v>
      </c>
      <c r="AY217" s="18" t="s">
        <v>125</v>
      </c>
      <c r="BE217" s="230">
        <f>IF(N217="základní",J217,0)</f>
        <v>0</v>
      </c>
      <c r="BF217" s="230">
        <f>IF(N217="snížená",J217,0)</f>
        <v>0</v>
      </c>
      <c r="BG217" s="230">
        <f>IF(N217="zákl. přenesená",J217,0)</f>
        <v>0</v>
      </c>
      <c r="BH217" s="230">
        <f>IF(N217="sníž. přenesená",J217,0)</f>
        <v>0</v>
      </c>
      <c r="BI217" s="230">
        <f>IF(N217="nulová",J217,0)</f>
        <v>0</v>
      </c>
      <c r="BJ217" s="18" t="s">
        <v>77</v>
      </c>
      <c r="BK217" s="230">
        <f>ROUND(I217*H217,2)</f>
        <v>0</v>
      </c>
      <c r="BL217" s="18" t="s">
        <v>210</v>
      </c>
      <c r="BM217" s="229" t="s">
        <v>797</v>
      </c>
    </row>
    <row r="218" s="2" customFormat="1" ht="21.75" customHeight="1">
      <c r="A218" s="39"/>
      <c r="B218" s="40"/>
      <c r="C218" s="218" t="s">
        <v>413</v>
      </c>
      <c r="D218" s="218" t="s">
        <v>128</v>
      </c>
      <c r="E218" s="219" t="s">
        <v>409</v>
      </c>
      <c r="F218" s="220" t="s">
        <v>410</v>
      </c>
      <c r="G218" s="221" t="s">
        <v>213</v>
      </c>
      <c r="H218" s="222">
        <v>8</v>
      </c>
      <c r="I218" s="223"/>
      <c r="J218" s="224">
        <f>ROUND(I218*H218,2)</f>
        <v>0</v>
      </c>
      <c r="K218" s="220" t="s">
        <v>132</v>
      </c>
      <c r="L218" s="45"/>
      <c r="M218" s="225" t="s">
        <v>19</v>
      </c>
      <c r="N218" s="226" t="s">
        <v>40</v>
      </c>
      <c r="O218" s="85"/>
      <c r="P218" s="227">
        <f>O218*H218</f>
        <v>0</v>
      </c>
      <c r="Q218" s="227">
        <v>0</v>
      </c>
      <c r="R218" s="227">
        <f>Q218*H218</f>
        <v>0</v>
      </c>
      <c r="S218" s="227">
        <v>0</v>
      </c>
      <c r="T218" s="227">
        <f>S218*H218</f>
        <v>0</v>
      </c>
      <c r="U218" s="228" t="s">
        <v>19</v>
      </c>
      <c r="V218" s="39"/>
      <c r="W218" s="39"/>
      <c r="X218" s="39"/>
      <c r="Y218" s="39"/>
      <c r="Z218" s="39"/>
      <c r="AA218" s="39"/>
      <c r="AB218" s="39"/>
      <c r="AC218" s="39"/>
      <c r="AD218" s="39"/>
      <c r="AE218" s="39"/>
      <c r="AR218" s="229" t="s">
        <v>210</v>
      </c>
      <c r="AT218" s="229" t="s">
        <v>128</v>
      </c>
      <c r="AU218" s="229" t="s">
        <v>79</v>
      </c>
      <c r="AY218" s="18" t="s">
        <v>125</v>
      </c>
      <c r="BE218" s="230">
        <f>IF(N218="základní",J218,0)</f>
        <v>0</v>
      </c>
      <c r="BF218" s="230">
        <f>IF(N218="snížená",J218,0)</f>
        <v>0</v>
      </c>
      <c r="BG218" s="230">
        <f>IF(N218="zákl. přenesená",J218,0)</f>
        <v>0</v>
      </c>
      <c r="BH218" s="230">
        <f>IF(N218="sníž. přenesená",J218,0)</f>
        <v>0</v>
      </c>
      <c r="BI218" s="230">
        <f>IF(N218="nulová",J218,0)</f>
        <v>0</v>
      </c>
      <c r="BJ218" s="18" t="s">
        <v>77</v>
      </c>
      <c r="BK218" s="230">
        <f>ROUND(I218*H218,2)</f>
        <v>0</v>
      </c>
      <c r="BL218" s="18" t="s">
        <v>210</v>
      </c>
      <c r="BM218" s="229" t="s">
        <v>798</v>
      </c>
    </row>
    <row r="219" s="2" customFormat="1">
      <c r="A219" s="39"/>
      <c r="B219" s="40"/>
      <c r="C219" s="41"/>
      <c r="D219" s="231" t="s">
        <v>135</v>
      </c>
      <c r="E219" s="41"/>
      <c r="F219" s="232" t="s">
        <v>412</v>
      </c>
      <c r="G219" s="41"/>
      <c r="H219" s="41"/>
      <c r="I219" s="137"/>
      <c r="J219" s="41"/>
      <c r="K219" s="41"/>
      <c r="L219" s="45"/>
      <c r="M219" s="233"/>
      <c r="N219" s="234"/>
      <c r="O219" s="85"/>
      <c r="P219" s="85"/>
      <c r="Q219" s="85"/>
      <c r="R219" s="85"/>
      <c r="S219" s="85"/>
      <c r="T219" s="85"/>
      <c r="U219" s="86"/>
      <c r="V219" s="39"/>
      <c r="W219" s="39"/>
      <c r="X219" s="39"/>
      <c r="Y219" s="39"/>
      <c r="Z219" s="39"/>
      <c r="AA219" s="39"/>
      <c r="AB219" s="39"/>
      <c r="AC219" s="39"/>
      <c r="AD219" s="39"/>
      <c r="AE219" s="39"/>
      <c r="AT219" s="18" t="s">
        <v>135</v>
      </c>
      <c r="AU219" s="18" t="s">
        <v>79</v>
      </c>
    </row>
    <row r="220" s="2" customFormat="1" ht="21.75" customHeight="1">
      <c r="A220" s="39"/>
      <c r="B220" s="40"/>
      <c r="C220" s="218" t="s">
        <v>418</v>
      </c>
      <c r="D220" s="218" t="s">
        <v>128</v>
      </c>
      <c r="E220" s="219" t="s">
        <v>414</v>
      </c>
      <c r="F220" s="220" t="s">
        <v>415</v>
      </c>
      <c r="G220" s="221" t="s">
        <v>237</v>
      </c>
      <c r="H220" s="222">
        <v>29</v>
      </c>
      <c r="I220" s="223"/>
      <c r="J220" s="224">
        <f>ROUND(I220*H220,2)</f>
        <v>0</v>
      </c>
      <c r="K220" s="220" t="s">
        <v>132</v>
      </c>
      <c r="L220" s="45"/>
      <c r="M220" s="225" t="s">
        <v>19</v>
      </c>
      <c r="N220" s="226" t="s">
        <v>40</v>
      </c>
      <c r="O220" s="85"/>
      <c r="P220" s="227">
        <f>O220*H220</f>
        <v>0</v>
      </c>
      <c r="Q220" s="227">
        <v>0</v>
      </c>
      <c r="R220" s="227">
        <f>Q220*H220</f>
        <v>0</v>
      </c>
      <c r="S220" s="227">
        <v>0</v>
      </c>
      <c r="T220" s="227">
        <f>S220*H220</f>
        <v>0</v>
      </c>
      <c r="U220" s="228" t="s">
        <v>19</v>
      </c>
      <c r="V220" s="39"/>
      <c r="W220" s="39"/>
      <c r="X220" s="39"/>
      <c r="Y220" s="39"/>
      <c r="Z220" s="39"/>
      <c r="AA220" s="39"/>
      <c r="AB220" s="39"/>
      <c r="AC220" s="39"/>
      <c r="AD220" s="39"/>
      <c r="AE220" s="39"/>
      <c r="AR220" s="229" t="s">
        <v>210</v>
      </c>
      <c r="AT220" s="229" t="s">
        <v>128</v>
      </c>
      <c r="AU220" s="229" t="s">
        <v>79</v>
      </c>
      <c r="AY220" s="18" t="s">
        <v>125</v>
      </c>
      <c r="BE220" s="230">
        <f>IF(N220="základní",J220,0)</f>
        <v>0</v>
      </c>
      <c r="BF220" s="230">
        <f>IF(N220="snížená",J220,0)</f>
        <v>0</v>
      </c>
      <c r="BG220" s="230">
        <f>IF(N220="zákl. přenesená",J220,0)</f>
        <v>0</v>
      </c>
      <c r="BH220" s="230">
        <f>IF(N220="sníž. přenesená",J220,0)</f>
        <v>0</v>
      </c>
      <c r="BI220" s="230">
        <f>IF(N220="nulová",J220,0)</f>
        <v>0</v>
      </c>
      <c r="BJ220" s="18" t="s">
        <v>77</v>
      </c>
      <c r="BK220" s="230">
        <f>ROUND(I220*H220,2)</f>
        <v>0</v>
      </c>
      <c r="BL220" s="18" t="s">
        <v>210</v>
      </c>
      <c r="BM220" s="229" t="s">
        <v>799</v>
      </c>
    </row>
    <row r="221" s="2" customFormat="1">
      <c r="A221" s="39"/>
      <c r="B221" s="40"/>
      <c r="C221" s="41"/>
      <c r="D221" s="231" t="s">
        <v>135</v>
      </c>
      <c r="E221" s="41"/>
      <c r="F221" s="232" t="s">
        <v>417</v>
      </c>
      <c r="G221" s="41"/>
      <c r="H221" s="41"/>
      <c r="I221" s="137"/>
      <c r="J221" s="41"/>
      <c r="K221" s="41"/>
      <c r="L221" s="45"/>
      <c r="M221" s="233"/>
      <c r="N221" s="234"/>
      <c r="O221" s="85"/>
      <c r="P221" s="85"/>
      <c r="Q221" s="85"/>
      <c r="R221" s="85"/>
      <c r="S221" s="85"/>
      <c r="T221" s="85"/>
      <c r="U221" s="86"/>
      <c r="V221" s="39"/>
      <c r="W221" s="39"/>
      <c r="X221" s="39"/>
      <c r="Y221" s="39"/>
      <c r="Z221" s="39"/>
      <c r="AA221" s="39"/>
      <c r="AB221" s="39"/>
      <c r="AC221" s="39"/>
      <c r="AD221" s="39"/>
      <c r="AE221" s="39"/>
      <c r="AT221" s="18" t="s">
        <v>135</v>
      </c>
      <c r="AU221" s="18" t="s">
        <v>79</v>
      </c>
    </row>
    <row r="222" s="2" customFormat="1" ht="33" customHeight="1">
      <c r="A222" s="39"/>
      <c r="B222" s="40"/>
      <c r="C222" s="218" t="s">
        <v>422</v>
      </c>
      <c r="D222" s="218" t="s">
        <v>128</v>
      </c>
      <c r="E222" s="219" t="s">
        <v>419</v>
      </c>
      <c r="F222" s="220" t="s">
        <v>420</v>
      </c>
      <c r="G222" s="221" t="s">
        <v>131</v>
      </c>
      <c r="H222" s="222">
        <v>0.017000000000000001</v>
      </c>
      <c r="I222" s="223"/>
      <c r="J222" s="224">
        <f>ROUND(I222*H222,2)</f>
        <v>0</v>
      </c>
      <c r="K222" s="220" t="s">
        <v>132</v>
      </c>
      <c r="L222" s="45"/>
      <c r="M222" s="225" t="s">
        <v>19</v>
      </c>
      <c r="N222" s="226" t="s">
        <v>40</v>
      </c>
      <c r="O222" s="85"/>
      <c r="P222" s="227">
        <f>O222*H222</f>
        <v>0</v>
      </c>
      <c r="Q222" s="227">
        <v>0</v>
      </c>
      <c r="R222" s="227">
        <f>Q222*H222</f>
        <v>0</v>
      </c>
      <c r="S222" s="227">
        <v>0</v>
      </c>
      <c r="T222" s="227">
        <f>S222*H222</f>
        <v>0</v>
      </c>
      <c r="U222" s="228" t="s">
        <v>19</v>
      </c>
      <c r="V222" s="39"/>
      <c r="W222" s="39"/>
      <c r="X222" s="39"/>
      <c r="Y222" s="39"/>
      <c r="Z222" s="39"/>
      <c r="AA222" s="39"/>
      <c r="AB222" s="39"/>
      <c r="AC222" s="39"/>
      <c r="AD222" s="39"/>
      <c r="AE222" s="39"/>
      <c r="AR222" s="229" t="s">
        <v>210</v>
      </c>
      <c r="AT222" s="229" t="s">
        <v>128</v>
      </c>
      <c r="AU222" s="229" t="s">
        <v>79</v>
      </c>
      <c r="AY222" s="18" t="s">
        <v>125</v>
      </c>
      <c r="BE222" s="230">
        <f>IF(N222="základní",J222,0)</f>
        <v>0</v>
      </c>
      <c r="BF222" s="230">
        <f>IF(N222="snížená",J222,0)</f>
        <v>0</v>
      </c>
      <c r="BG222" s="230">
        <f>IF(N222="zákl. přenesená",J222,0)</f>
        <v>0</v>
      </c>
      <c r="BH222" s="230">
        <f>IF(N222="sníž. přenesená",J222,0)</f>
        <v>0</v>
      </c>
      <c r="BI222" s="230">
        <f>IF(N222="nulová",J222,0)</f>
        <v>0</v>
      </c>
      <c r="BJ222" s="18" t="s">
        <v>77</v>
      </c>
      <c r="BK222" s="230">
        <f>ROUND(I222*H222,2)</f>
        <v>0</v>
      </c>
      <c r="BL222" s="18" t="s">
        <v>210</v>
      </c>
      <c r="BM222" s="229" t="s">
        <v>800</v>
      </c>
    </row>
    <row r="223" s="2" customFormat="1" ht="44.25" customHeight="1">
      <c r="A223" s="39"/>
      <c r="B223" s="40"/>
      <c r="C223" s="218" t="s">
        <v>429</v>
      </c>
      <c r="D223" s="218" t="s">
        <v>128</v>
      </c>
      <c r="E223" s="219" t="s">
        <v>423</v>
      </c>
      <c r="F223" s="220" t="s">
        <v>424</v>
      </c>
      <c r="G223" s="221" t="s">
        <v>131</v>
      </c>
      <c r="H223" s="222">
        <v>0.019</v>
      </c>
      <c r="I223" s="223"/>
      <c r="J223" s="224">
        <f>ROUND(I223*H223,2)</f>
        <v>0</v>
      </c>
      <c r="K223" s="220" t="s">
        <v>132</v>
      </c>
      <c r="L223" s="45"/>
      <c r="M223" s="225" t="s">
        <v>19</v>
      </c>
      <c r="N223" s="226" t="s">
        <v>40</v>
      </c>
      <c r="O223" s="85"/>
      <c r="P223" s="227">
        <f>O223*H223</f>
        <v>0</v>
      </c>
      <c r="Q223" s="227">
        <v>0</v>
      </c>
      <c r="R223" s="227">
        <f>Q223*H223</f>
        <v>0</v>
      </c>
      <c r="S223" s="227">
        <v>0</v>
      </c>
      <c r="T223" s="227">
        <f>S223*H223</f>
        <v>0</v>
      </c>
      <c r="U223" s="228" t="s">
        <v>19</v>
      </c>
      <c r="V223" s="39"/>
      <c r="W223" s="39"/>
      <c r="X223" s="39"/>
      <c r="Y223" s="39"/>
      <c r="Z223" s="39"/>
      <c r="AA223" s="39"/>
      <c r="AB223" s="39"/>
      <c r="AC223" s="39"/>
      <c r="AD223" s="39"/>
      <c r="AE223" s="39"/>
      <c r="AR223" s="229" t="s">
        <v>210</v>
      </c>
      <c r="AT223" s="229" t="s">
        <v>128</v>
      </c>
      <c r="AU223" s="229" t="s">
        <v>79</v>
      </c>
      <c r="AY223" s="18" t="s">
        <v>125</v>
      </c>
      <c r="BE223" s="230">
        <f>IF(N223="základní",J223,0)</f>
        <v>0</v>
      </c>
      <c r="BF223" s="230">
        <f>IF(N223="snížená",J223,0)</f>
        <v>0</v>
      </c>
      <c r="BG223" s="230">
        <f>IF(N223="zákl. přenesená",J223,0)</f>
        <v>0</v>
      </c>
      <c r="BH223" s="230">
        <f>IF(N223="sníž. přenesená",J223,0)</f>
        <v>0</v>
      </c>
      <c r="BI223" s="230">
        <f>IF(N223="nulová",J223,0)</f>
        <v>0</v>
      </c>
      <c r="BJ223" s="18" t="s">
        <v>77</v>
      </c>
      <c r="BK223" s="230">
        <f>ROUND(I223*H223,2)</f>
        <v>0</v>
      </c>
      <c r="BL223" s="18" t="s">
        <v>210</v>
      </c>
      <c r="BM223" s="229" t="s">
        <v>801</v>
      </c>
    </row>
    <row r="224" s="2" customFormat="1">
      <c r="A224" s="39"/>
      <c r="B224" s="40"/>
      <c r="C224" s="41"/>
      <c r="D224" s="231" t="s">
        <v>135</v>
      </c>
      <c r="E224" s="41"/>
      <c r="F224" s="232" t="s">
        <v>426</v>
      </c>
      <c r="G224" s="41"/>
      <c r="H224" s="41"/>
      <c r="I224" s="137"/>
      <c r="J224" s="41"/>
      <c r="K224" s="41"/>
      <c r="L224" s="45"/>
      <c r="M224" s="233"/>
      <c r="N224" s="234"/>
      <c r="O224" s="85"/>
      <c r="P224" s="85"/>
      <c r="Q224" s="85"/>
      <c r="R224" s="85"/>
      <c r="S224" s="85"/>
      <c r="T224" s="85"/>
      <c r="U224" s="86"/>
      <c r="V224" s="39"/>
      <c r="W224" s="39"/>
      <c r="X224" s="39"/>
      <c r="Y224" s="39"/>
      <c r="Z224" s="39"/>
      <c r="AA224" s="39"/>
      <c r="AB224" s="39"/>
      <c r="AC224" s="39"/>
      <c r="AD224" s="39"/>
      <c r="AE224" s="39"/>
      <c r="AT224" s="18" t="s">
        <v>135</v>
      </c>
      <c r="AU224" s="18" t="s">
        <v>79</v>
      </c>
    </row>
    <row r="225" s="12" customFormat="1" ht="22.8" customHeight="1">
      <c r="A225" s="12"/>
      <c r="B225" s="202"/>
      <c r="C225" s="203"/>
      <c r="D225" s="204" t="s">
        <v>68</v>
      </c>
      <c r="E225" s="216" t="s">
        <v>427</v>
      </c>
      <c r="F225" s="216" t="s">
        <v>428</v>
      </c>
      <c r="G225" s="203"/>
      <c r="H225" s="203"/>
      <c r="I225" s="206"/>
      <c r="J225" s="217">
        <f>BK225</f>
        <v>0</v>
      </c>
      <c r="K225" s="203"/>
      <c r="L225" s="208"/>
      <c r="M225" s="209"/>
      <c r="N225" s="210"/>
      <c r="O225" s="210"/>
      <c r="P225" s="211">
        <f>SUM(P226:P242)</f>
        <v>0</v>
      </c>
      <c r="Q225" s="210"/>
      <c r="R225" s="211">
        <f>SUM(R226:R242)</f>
        <v>0.026430000000000002</v>
      </c>
      <c r="S225" s="210"/>
      <c r="T225" s="211">
        <f>SUM(T226:T242)</f>
        <v>0.021299999999999999</v>
      </c>
      <c r="U225" s="212"/>
      <c r="V225" s="12"/>
      <c r="W225" s="12"/>
      <c r="X225" s="12"/>
      <c r="Y225" s="12"/>
      <c r="Z225" s="12"/>
      <c r="AA225" s="12"/>
      <c r="AB225" s="12"/>
      <c r="AC225" s="12"/>
      <c r="AD225" s="12"/>
      <c r="AE225" s="12"/>
      <c r="AR225" s="213" t="s">
        <v>79</v>
      </c>
      <c r="AT225" s="214" t="s">
        <v>68</v>
      </c>
      <c r="AU225" s="214" t="s">
        <v>77</v>
      </c>
      <c r="AY225" s="213" t="s">
        <v>125</v>
      </c>
      <c r="BK225" s="215">
        <f>SUM(BK226:BK242)</f>
        <v>0</v>
      </c>
    </row>
    <row r="226" s="2" customFormat="1" ht="21.75" customHeight="1">
      <c r="A226" s="39"/>
      <c r="B226" s="40"/>
      <c r="C226" s="218" t="s">
        <v>433</v>
      </c>
      <c r="D226" s="218" t="s">
        <v>128</v>
      </c>
      <c r="E226" s="219" t="s">
        <v>430</v>
      </c>
      <c r="F226" s="220" t="s">
        <v>431</v>
      </c>
      <c r="G226" s="221" t="s">
        <v>237</v>
      </c>
      <c r="H226" s="222">
        <v>10</v>
      </c>
      <c r="I226" s="223"/>
      <c r="J226" s="224">
        <f>ROUND(I226*H226,2)</f>
        <v>0</v>
      </c>
      <c r="K226" s="220" t="s">
        <v>132</v>
      </c>
      <c r="L226" s="45"/>
      <c r="M226" s="225" t="s">
        <v>19</v>
      </c>
      <c r="N226" s="226" t="s">
        <v>40</v>
      </c>
      <c r="O226" s="85"/>
      <c r="P226" s="227">
        <f>O226*H226</f>
        <v>0</v>
      </c>
      <c r="Q226" s="227">
        <v>0</v>
      </c>
      <c r="R226" s="227">
        <f>Q226*H226</f>
        <v>0</v>
      </c>
      <c r="S226" s="227">
        <v>0.0021299999999999999</v>
      </c>
      <c r="T226" s="227">
        <f>S226*H226</f>
        <v>0.021299999999999999</v>
      </c>
      <c r="U226" s="228" t="s">
        <v>19</v>
      </c>
      <c r="V226" s="39"/>
      <c r="W226" s="39"/>
      <c r="X226" s="39"/>
      <c r="Y226" s="39"/>
      <c r="Z226" s="39"/>
      <c r="AA226" s="39"/>
      <c r="AB226" s="39"/>
      <c r="AC226" s="39"/>
      <c r="AD226" s="39"/>
      <c r="AE226" s="39"/>
      <c r="AR226" s="229" t="s">
        <v>210</v>
      </c>
      <c r="AT226" s="229" t="s">
        <v>128</v>
      </c>
      <c r="AU226" s="229" t="s">
        <v>79</v>
      </c>
      <c r="AY226" s="18" t="s">
        <v>125</v>
      </c>
      <c r="BE226" s="230">
        <f>IF(N226="základní",J226,0)</f>
        <v>0</v>
      </c>
      <c r="BF226" s="230">
        <f>IF(N226="snížená",J226,0)</f>
        <v>0</v>
      </c>
      <c r="BG226" s="230">
        <f>IF(N226="zákl. přenesená",J226,0)</f>
        <v>0</v>
      </c>
      <c r="BH226" s="230">
        <f>IF(N226="sníž. přenesená",J226,0)</f>
        <v>0</v>
      </c>
      <c r="BI226" s="230">
        <f>IF(N226="nulová",J226,0)</f>
        <v>0</v>
      </c>
      <c r="BJ226" s="18" t="s">
        <v>77</v>
      </c>
      <c r="BK226" s="230">
        <f>ROUND(I226*H226,2)</f>
        <v>0</v>
      </c>
      <c r="BL226" s="18" t="s">
        <v>210</v>
      </c>
      <c r="BM226" s="229" t="s">
        <v>802</v>
      </c>
    </row>
    <row r="227" s="2" customFormat="1" ht="21.75" customHeight="1">
      <c r="A227" s="39"/>
      <c r="B227" s="40"/>
      <c r="C227" s="218" t="s">
        <v>438</v>
      </c>
      <c r="D227" s="218" t="s">
        <v>128</v>
      </c>
      <c r="E227" s="219" t="s">
        <v>434</v>
      </c>
      <c r="F227" s="220" t="s">
        <v>435</v>
      </c>
      <c r="G227" s="221" t="s">
        <v>237</v>
      </c>
      <c r="H227" s="222">
        <v>15</v>
      </c>
      <c r="I227" s="223"/>
      <c r="J227" s="224">
        <f>ROUND(I227*H227,2)</f>
        <v>0</v>
      </c>
      <c r="K227" s="220" t="s">
        <v>132</v>
      </c>
      <c r="L227" s="45"/>
      <c r="M227" s="225" t="s">
        <v>19</v>
      </c>
      <c r="N227" s="226" t="s">
        <v>40</v>
      </c>
      <c r="O227" s="85"/>
      <c r="P227" s="227">
        <f>O227*H227</f>
        <v>0</v>
      </c>
      <c r="Q227" s="227">
        <v>0.00034000000000000002</v>
      </c>
      <c r="R227" s="227">
        <f>Q227*H227</f>
        <v>0.0051000000000000004</v>
      </c>
      <c r="S227" s="227">
        <v>0</v>
      </c>
      <c r="T227" s="227">
        <f>S227*H227</f>
        <v>0</v>
      </c>
      <c r="U227" s="228" t="s">
        <v>19</v>
      </c>
      <c r="V227" s="39"/>
      <c r="W227" s="39"/>
      <c r="X227" s="39"/>
      <c r="Y227" s="39"/>
      <c r="Z227" s="39"/>
      <c r="AA227" s="39"/>
      <c r="AB227" s="39"/>
      <c r="AC227" s="39"/>
      <c r="AD227" s="39"/>
      <c r="AE227" s="39"/>
      <c r="AR227" s="229" t="s">
        <v>210</v>
      </c>
      <c r="AT227" s="229" t="s">
        <v>128</v>
      </c>
      <c r="AU227" s="229" t="s">
        <v>79</v>
      </c>
      <c r="AY227" s="18" t="s">
        <v>125</v>
      </c>
      <c r="BE227" s="230">
        <f>IF(N227="základní",J227,0)</f>
        <v>0</v>
      </c>
      <c r="BF227" s="230">
        <f>IF(N227="snížená",J227,0)</f>
        <v>0</v>
      </c>
      <c r="BG227" s="230">
        <f>IF(N227="zákl. přenesená",J227,0)</f>
        <v>0</v>
      </c>
      <c r="BH227" s="230">
        <f>IF(N227="sníž. přenesená",J227,0)</f>
        <v>0</v>
      </c>
      <c r="BI227" s="230">
        <f>IF(N227="nulová",J227,0)</f>
        <v>0</v>
      </c>
      <c r="BJ227" s="18" t="s">
        <v>77</v>
      </c>
      <c r="BK227" s="230">
        <f>ROUND(I227*H227,2)</f>
        <v>0</v>
      </c>
      <c r="BL227" s="18" t="s">
        <v>210</v>
      </c>
      <c r="BM227" s="229" t="s">
        <v>803</v>
      </c>
    </row>
    <row r="228" s="2" customFormat="1">
      <c r="A228" s="39"/>
      <c r="B228" s="40"/>
      <c r="C228" s="41"/>
      <c r="D228" s="231" t="s">
        <v>135</v>
      </c>
      <c r="E228" s="41"/>
      <c r="F228" s="232" t="s">
        <v>437</v>
      </c>
      <c r="G228" s="41"/>
      <c r="H228" s="41"/>
      <c r="I228" s="137"/>
      <c r="J228" s="41"/>
      <c r="K228" s="41"/>
      <c r="L228" s="45"/>
      <c r="M228" s="233"/>
      <c r="N228" s="234"/>
      <c r="O228" s="85"/>
      <c r="P228" s="85"/>
      <c r="Q228" s="85"/>
      <c r="R228" s="85"/>
      <c r="S228" s="85"/>
      <c r="T228" s="85"/>
      <c r="U228" s="86"/>
      <c r="V228" s="39"/>
      <c r="W228" s="39"/>
      <c r="X228" s="39"/>
      <c r="Y228" s="39"/>
      <c r="Z228" s="39"/>
      <c r="AA228" s="39"/>
      <c r="AB228" s="39"/>
      <c r="AC228" s="39"/>
      <c r="AD228" s="39"/>
      <c r="AE228" s="39"/>
      <c r="AT228" s="18" t="s">
        <v>135</v>
      </c>
      <c r="AU228" s="18" t="s">
        <v>79</v>
      </c>
    </row>
    <row r="229" s="2" customFormat="1" ht="16.5" customHeight="1">
      <c r="A229" s="39"/>
      <c r="B229" s="40"/>
      <c r="C229" s="257" t="s">
        <v>442</v>
      </c>
      <c r="D229" s="257" t="s">
        <v>259</v>
      </c>
      <c r="E229" s="258" t="s">
        <v>439</v>
      </c>
      <c r="F229" s="259" t="s">
        <v>440</v>
      </c>
      <c r="G229" s="260" t="s">
        <v>237</v>
      </c>
      <c r="H229" s="261">
        <v>15</v>
      </c>
      <c r="I229" s="262"/>
      <c r="J229" s="263">
        <f>ROUND(I229*H229,2)</f>
        <v>0</v>
      </c>
      <c r="K229" s="259" t="s">
        <v>132</v>
      </c>
      <c r="L229" s="264"/>
      <c r="M229" s="265" t="s">
        <v>19</v>
      </c>
      <c r="N229" s="266" t="s">
        <v>40</v>
      </c>
      <c r="O229" s="85"/>
      <c r="P229" s="227">
        <f>O229*H229</f>
        <v>0</v>
      </c>
      <c r="Q229" s="227">
        <v>0.00012999999999999999</v>
      </c>
      <c r="R229" s="227">
        <f>Q229*H229</f>
        <v>0.0019499999999999999</v>
      </c>
      <c r="S229" s="227">
        <v>0</v>
      </c>
      <c r="T229" s="227">
        <f>S229*H229</f>
        <v>0</v>
      </c>
      <c r="U229" s="228" t="s">
        <v>19</v>
      </c>
      <c r="V229" s="39"/>
      <c r="W229" s="39"/>
      <c r="X229" s="39"/>
      <c r="Y229" s="39"/>
      <c r="Z229" s="39"/>
      <c r="AA229" s="39"/>
      <c r="AB229" s="39"/>
      <c r="AC229" s="39"/>
      <c r="AD229" s="39"/>
      <c r="AE229" s="39"/>
      <c r="AR229" s="229" t="s">
        <v>294</v>
      </c>
      <c r="AT229" s="229" t="s">
        <v>259</v>
      </c>
      <c r="AU229" s="229" t="s">
        <v>79</v>
      </c>
      <c r="AY229" s="18" t="s">
        <v>125</v>
      </c>
      <c r="BE229" s="230">
        <f>IF(N229="základní",J229,0)</f>
        <v>0</v>
      </c>
      <c r="BF229" s="230">
        <f>IF(N229="snížená",J229,0)</f>
        <v>0</v>
      </c>
      <c r="BG229" s="230">
        <f>IF(N229="zákl. přenesená",J229,0)</f>
        <v>0</v>
      </c>
      <c r="BH229" s="230">
        <f>IF(N229="sníž. přenesená",J229,0)</f>
        <v>0</v>
      </c>
      <c r="BI229" s="230">
        <f>IF(N229="nulová",J229,0)</f>
        <v>0</v>
      </c>
      <c r="BJ229" s="18" t="s">
        <v>77</v>
      </c>
      <c r="BK229" s="230">
        <f>ROUND(I229*H229,2)</f>
        <v>0</v>
      </c>
      <c r="BL229" s="18" t="s">
        <v>210</v>
      </c>
      <c r="BM229" s="229" t="s">
        <v>804</v>
      </c>
    </row>
    <row r="230" s="2" customFormat="1" ht="21.75" customHeight="1">
      <c r="A230" s="39"/>
      <c r="B230" s="40"/>
      <c r="C230" s="218" t="s">
        <v>446</v>
      </c>
      <c r="D230" s="218" t="s">
        <v>128</v>
      </c>
      <c r="E230" s="219" t="s">
        <v>443</v>
      </c>
      <c r="F230" s="220" t="s">
        <v>444</v>
      </c>
      <c r="G230" s="221" t="s">
        <v>237</v>
      </c>
      <c r="H230" s="222">
        <v>18</v>
      </c>
      <c r="I230" s="223"/>
      <c r="J230" s="224">
        <f>ROUND(I230*H230,2)</f>
        <v>0</v>
      </c>
      <c r="K230" s="220" t="s">
        <v>132</v>
      </c>
      <c r="L230" s="45"/>
      <c r="M230" s="225" t="s">
        <v>19</v>
      </c>
      <c r="N230" s="226" t="s">
        <v>40</v>
      </c>
      <c r="O230" s="85"/>
      <c r="P230" s="227">
        <f>O230*H230</f>
        <v>0</v>
      </c>
      <c r="Q230" s="227">
        <v>0.00042999999999999999</v>
      </c>
      <c r="R230" s="227">
        <f>Q230*H230</f>
        <v>0.0077399999999999995</v>
      </c>
      <c r="S230" s="227">
        <v>0</v>
      </c>
      <c r="T230" s="227">
        <f>S230*H230</f>
        <v>0</v>
      </c>
      <c r="U230" s="228" t="s">
        <v>19</v>
      </c>
      <c r="V230" s="39"/>
      <c r="W230" s="39"/>
      <c r="X230" s="39"/>
      <c r="Y230" s="39"/>
      <c r="Z230" s="39"/>
      <c r="AA230" s="39"/>
      <c r="AB230" s="39"/>
      <c r="AC230" s="39"/>
      <c r="AD230" s="39"/>
      <c r="AE230" s="39"/>
      <c r="AR230" s="229" t="s">
        <v>210</v>
      </c>
      <c r="AT230" s="229" t="s">
        <v>128</v>
      </c>
      <c r="AU230" s="229" t="s">
        <v>79</v>
      </c>
      <c r="AY230" s="18" t="s">
        <v>125</v>
      </c>
      <c r="BE230" s="230">
        <f>IF(N230="základní",J230,0)</f>
        <v>0</v>
      </c>
      <c r="BF230" s="230">
        <f>IF(N230="snížená",J230,0)</f>
        <v>0</v>
      </c>
      <c r="BG230" s="230">
        <f>IF(N230="zákl. přenesená",J230,0)</f>
        <v>0</v>
      </c>
      <c r="BH230" s="230">
        <f>IF(N230="sníž. přenesená",J230,0)</f>
        <v>0</v>
      </c>
      <c r="BI230" s="230">
        <f>IF(N230="nulová",J230,0)</f>
        <v>0</v>
      </c>
      <c r="BJ230" s="18" t="s">
        <v>77</v>
      </c>
      <c r="BK230" s="230">
        <f>ROUND(I230*H230,2)</f>
        <v>0</v>
      </c>
      <c r="BL230" s="18" t="s">
        <v>210</v>
      </c>
      <c r="BM230" s="229" t="s">
        <v>805</v>
      </c>
    </row>
    <row r="231" s="2" customFormat="1">
      <c r="A231" s="39"/>
      <c r="B231" s="40"/>
      <c r="C231" s="41"/>
      <c r="D231" s="231" t="s">
        <v>135</v>
      </c>
      <c r="E231" s="41"/>
      <c r="F231" s="232" t="s">
        <v>437</v>
      </c>
      <c r="G231" s="41"/>
      <c r="H231" s="41"/>
      <c r="I231" s="137"/>
      <c r="J231" s="41"/>
      <c r="K231" s="41"/>
      <c r="L231" s="45"/>
      <c r="M231" s="233"/>
      <c r="N231" s="234"/>
      <c r="O231" s="85"/>
      <c r="P231" s="85"/>
      <c r="Q231" s="85"/>
      <c r="R231" s="85"/>
      <c r="S231" s="85"/>
      <c r="T231" s="85"/>
      <c r="U231" s="86"/>
      <c r="V231" s="39"/>
      <c r="W231" s="39"/>
      <c r="X231" s="39"/>
      <c r="Y231" s="39"/>
      <c r="Z231" s="39"/>
      <c r="AA231" s="39"/>
      <c r="AB231" s="39"/>
      <c r="AC231" s="39"/>
      <c r="AD231" s="39"/>
      <c r="AE231" s="39"/>
      <c r="AT231" s="18" t="s">
        <v>135</v>
      </c>
      <c r="AU231" s="18" t="s">
        <v>79</v>
      </c>
    </row>
    <row r="232" s="2" customFormat="1" ht="16.5" customHeight="1">
      <c r="A232" s="39"/>
      <c r="B232" s="40"/>
      <c r="C232" s="257" t="s">
        <v>450</v>
      </c>
      <c r="D232" s="257" t="s">
        <v>259</v>
      </c>
      <c r="E232" s="258" t="s">
        <v>447</v>
      </c>
      <c r="F232" s="259" t="s">
        <v>448</v>
      </c>
      <c r="G232" s="260" t="s">
        <v>237</v>
      </c>
      <c r="H232" s="261">
        <v>18</v>
      </c>
      <c r="I232" s="262"/>
      <c r="J232" s="263">
        <f>ROUND(I232*H232,2)</f>
        <v>0</v>
      </c>
      <c r="K232" s="259" t="s">
        <v>132</v>
      </c>
      <c r="L232" s="264"/>
      <c r="M232" s="265" t="s">
        <v>19</v>
      </c>
      <c r="N232" s="266" t="s">
        <v>40</v>
      </c>
      <c r="O232" s="85"/>
      <c r="P232" s="227">
        <f>O232*H232</f>
        <v>0</v>
      </c>
      <c r="Q232" s="227">
        <v>0.00038000000000000002</v>
      </c>
      <c r="R232" s="227">
        <f>Q232*H232</f>
        <v>0.0068400000000000006</v>
      </c>
      <c r="S232" s="227">
        <v>0</v>
      </c>
      <c r="T232" s="227">
        <f>S232*H232</f>
        <v>0</v>
      </c>
      <c r="U232" s="228" t="s">
        <v>19</v>
      </c>
      <c r="V232" s="39"/>
      <c r="W232" s="39"/>
      <c r="X232" s="39"/>
      <c r="Y232" s="39"/>
      <c r="Z232" s="39"/>
      <c r="AA232" s="39"/>
      <c r="AB232" s="39"/>
      <c r="AC232" s="39"/>
      <c r="AD232" s="39"/>
      <c r="AE232" s="39"/>
      <c r="AR232" s="229" t="s">
        <v>294</v>
      </c>
      <c r="AT232" s="229" t="s">
        <v>259</v>
      </c>
      <c r="AU232" s="229" t="s">
        <v>79</v>
      </c>
      <c r="AY232" s="18" t="s">
        <v>125</v>
      </c>
      <c r="BE232" s="230">
        <f>IF(N232="základní",J232,0)</f>
        <v>0</v>
      </c>
      <c r="BF232" s="230">
        <f>IF(N232="snížená",J232,0)</f>
        <v>0</v>
      </c>
      <c r="BG232" s="230">
        <f>IF(N232="zákl. přenesená",J232,0)</f>
        <v>0</v>
      </c>
      <c r="BH232" s="230">
        <f>IF(N232="sníž. přenesená",J232,0)</f>
        <v>0</v>
      </c>
      <c r="BI232" s="230">
        <f>IF(N232="nulová",J232,0)</f>
        <v>0</v>
      </c>
      <c r="BJ232" s="18" t="s">
        <v>77</v>
      </c>
      <c r="BK232" s="230">
        <f>ROUND(I232*H232,2)</f>
        <v>0</v>
      </c>
      <c r="BL232" s="18" t="s">
        <v>210</v>
      </c>
      <c r="BM232" s="229" t="s">
        <v>806</v>
      </c>
    </row>
    <row r="233" s="2" customFormat="1" ht="44.25" customHeight="1">
      <c r="A233" s="39"/>
      <c r="B233" s="40"/>
      <c r="C233" s="218" t="s">
        <v>455</v>
      </c>
      <c r="D233" s="218" t="s">
        <v>128</v>
      </c>
      <c r="E233" s="219" t="s">
        <v>451</v>
      </c>
      <c r="F233" s="220" t="s">
        <v>452</v>
      </c>
      <c r="G233" s="221" t="s">
        <v>237</v>
      </c>
      <c r="H233" s="222">
        <v>15</v>
      </c>
      <c r="I233" s="223"/>
      <c r="J233" s="224">
        <f>ROUND(I233*H233,2)</f>
        <v>0</v>
      </c>
      <c r="K233" s="220" t="s">
        <v>132</v>
      </c>
      <c r="L233" s="45"/>
      <c r="M233" s="225" t="s">
        <v>19</v>
      </c>
      <c r="N233" s="226" t="s">
        <v>40</v>
      </c>
      <c r="O233" s="85"/>
      <c r="P233" s="227">
        <f>O233*H233</f>
        <v>0</v>
      </c>
      <c r="Q233" s="227">
        <v>4.0000000000000003E-05</v>
      </c>
      <c r="R233" s="227">
        <f>Q233*H233</f>
        <v>0.00060000000000000006</v>
      </c>
      <c r="S233" s="227">
        <v>0</v>
      </c>
      <c r="T233" s="227">
        <f>S233*H233</f>
        <v>0</v>
      </c>
      <c r="U233" s="228" t="s">
        <v>19</v>
      </c>
      <c r="V233" s="39"/>
      <c r="W233" s="39"/>
      <c r="X233" s="39"/>
      <c r="Y233" s="39"/>
      <c r="Z233" s="39"/>
      <c r="AA233" s="39"/>
      <c r="AB233" s="39"/>
      <c r="AC233" s="39"/>
      <c r="AD233" s="39"/>
      <c r="AE233" s="39"/>
      <c r="AR233" s="229" t="s">
        <v>210</v>
      </c>
      <c r="AT233" s="229" t="s">
        <v>128</v>
      </c>
      <c r="AU233" s="229" t="s">
        <v>79</v>
      </c>
      <c r="AY233" s="18" t="s">
        <v>125</v>
      </c>
      <c r="BE233" s="230">
        <f>IF(N233="základní",J233,0)</f>
        <v>0</v>
      </c>
      <c r="BF233" s="230">
        <f>IF(N233="snížená",J233,0)</f>
        <v>0</v>
      </c>
      <c r="BG233" s="230">
        <f>IF(N233="zákl. přenesená",J233,0)</f>
        <v>0</v>
      </c>
      <c r="BH233" s="230">
        <f>IF(N233="sníž. přenesená",J233,0)</f>
        <v>0</v>
      </c>
      <c r="BI233" s="230">
        <f>IF(N233="nulová",J233,0)</f>
        <v>0</v>
      </c>
      <c r="BJ233" s="18" t="s">
        <v>77</v>
      </c>
      <c r="BK233" s="230">
        <f>ROUND(I233*H233,2)</f>
        <v>0</v>
      </c>
      <c r="BL233" s="18" t="s">
        <v>210</v>
      </c>
      <c r="BM233" s="229" t="s">
        <v>807</v>
      </c>
    </row>
    <row r="234" s="2" customFormat="1">
      <c r="A234" s="39"/>
      <c r="B234" s="40"/>
      <c r="C234" s="41"/>
      <c r="D234" s="231" t="s">
        <v>135</v>
      </c>
      <c r="E234" s="41"/>
      <c r="F234" s="232" t="s">
        <v>454</v>
      </c>
      <c r="G234" s="41"/>
      <c r="H234" s="41"/>
      <c r="I234" s="137"/>
      <c r="J234" s="41"/>
      <c r="K234" s="41"/>
      <c r="L234" s="45"/>
      <c r="M234" s="233"/>
      <c r="N234" s="234"/>
      <c r="O234" s="85"/>
      <c r="P234" s="85"/>
      <c r="Q234" s="85"/>
      <c r="R234" s="85"/>
      <c r="S234" s="85"/>
      <c r="T234" s="85"/>
      <c r="U234" s="86"/>
      <c r="V234" s="39"/>
      <c r="W234" s="39"/>
      <c r="X234" s="39"/>
      <c r="Y234" s="39"/>
      <c r="Z234" s="39"/>
      <c r="AA234" s="39"/>
      <c r="AB234" s="39"/>
      <c r="AC234" s="39"/>
      <c r="AD234" s="39"/>
      <c r="AE234" s="39"/>
      <c r="AT234" s="18" t="s">
        <v>135</v>
      </c>
      <c r="AU234" s="18" t="s">
        <v>79</v>
      </c>
    </row>
    <row r="235" s="2" customFormat="1" ht="44.25" customHeight="1">
      <c r="A235" s="39"/>
      <c r="B235" s="40"/>
      <c r="C235" s="218" t="s">
        <v>459</v>
      </c>
      <c r="D235" s="218" t="s">
        <v>128</v>
      </c>
      <c r="E235" s="219" t="s">
        <v>456</v>
      </c>
      <c r="F235" s="220" t="s">
        <v>457</v>
      </c>
      <c r="G235" s="221" t="s">
        <v>237</v>
      </c>
      <c r="H235" s="222">
        <v>18</v>
      </c>
      <c r="I235" s="223"/>
      <c r="J235" s="224">
        <f>ROUND(I235*H235,2)</f>
        <v>0</v>
      </c>
      <c r="K235" s="220" t="s">
        <v>132</v>
      </c>
      <c r="L235" s="45"/>
      <c r="M235" s="225" t="s">
        <v>19</v>
      </c>
      <c r="N235" s="226" t="s">
        <v>40</v>
      </c>
      <c r="O235" s="85"/>
      <c r="P235" s="227">
        <f>O235*H235</f>
        <v>0</v>
      </c>
      <c r="Q235" s="227">
        <v>4.0000000000000003E-05</v>
      </c>
      <c r="R235" s="227">
        <f>Q235*H235</f>
        <v>0.00072000000000000005</v>
      </c>
      <c r="S235" s="227">
        <v>0</v>
      </c>
      <c r="T235" s="227">
        <f>S235*H235</f>
        <v>0</v>
      </c>
      <c r="U235" s="228" t="s">
        <v>19</v>
      </c>
      <c r="V235" s="39"/>
      <c r="W235" s="39"/>
      <c r="X235" s="39"/>
      <c r="Y235" s="39"/>
      <c r="Z235" s="39"/>
      <c r="AA235" s="39"/>
      <c r="AB235" s="39"/>
      <c r="AC235" s="39"/>
      <c r="AD235" s="39"/>
      <c r="AE235" s="39"/>
      <c r="AR235" s="229" t="s">
        <v>210</v>
      </c>
      <c r="AT235" s="229" t="s">
        <v>128</v>
      </c>
      <c r="AU235" s="229" t="s">
        <v>79</v>
      </c>
      <c r="AY235" s="18" t="s">
        <v>125</v>
      </c>
      <c r="BE235" s="230">
        <f>IF(N235="základní",J235,0)</f>
        <v>0</v>
      </c>
      <c r="BF235" s="230">
        <f>IF(N235="snížená",J235,0)</f>
        <v>0</v>
      </c>
      <c r="BG235" s="230">
        <f>IF(N235="zákl. přenesená",J235,0)</f>
        <v>0</v>
      </c>
      <c r="BH235" s="230">
        <f>IF(N235="sníž. přenesená",J235,0)</f>
        <v>0</v>
      </c>
      <c r="BI235" s="230">
        <f>IF(N235="nulová",J235,0)</f>
        <v>0</v>
      </c>
      <c r="BJ235" s="18" t="s">
        <v>77</v>
      </c>
      <c r="BK235" s="230">
        <f>ROUND(I235*H235,2)</f>
        <v>0</v>
      </c>
      <c r="BL235" s="18" t="s">
        <v>210</v>
      </c>
      <c r="BM235" s="229" t="s">
        <v>808</v>
      </c>
    </row>
    <row r="236" s="2" customFormat="1">
      <c r="A236" s="39"/>
      <c r="B236" s="40"/>
      <c r="C236" s="41"/>
      <c r="D236" s="231" t="s">
        <v>135</v>
      </c>
      <c r="E236" s="41"/>
      <c r="F236" s="232" t="s">
        <v>454</v>
      </c>
      <c r="G236" s="41"/>
      <c r="H236" s="41"/>
      <c r="I236" s="137"/>
      <c r="J236" s="41"/>
      <c r="K236" s="41"/>
      <c r="L236" s="45"/>
      <c r="M236" s="233"/>
      <c r="N236" s="234"/>
      <c r="O236" s="85"/>
      <c r="P236" s="85"/>
      <c r="Q236" s="85"/>
      <c r="R236" s="85"/>
      <c r="S236" s="85"/>
      <c r="T236" s="85"/>
      <c r="U236" s="86"/>
      <c r="V236" s="39"/>
      <c r="W236" s="39"/>
      <c r="X236" s="39"/>
      <c r="Y236" s="39"/>
      <c r="Z236" s="39"/>
      <c r="AA236" s="39"/>
      <c r="AB236" s="39"/>
      <c r="AC236" s="39"/>
      <c r="AD236" s="39"/>
      <c r="AE236" s="39"/>
      <c r="AT236" s="18" t="s">
        <v>135</v>
      </c>
      <c r="AU236" s="18" t="s">
        <v>79</v>
      </c>
    </row>
    <row r="237" s="2" customFormat="1" ht="21.75" customHeight="1">
      <c r="A237" s="39"/>
      <c r="B237" s="40"/>
      <c r="C237" s="218" t="s">
        <v>464</v>
      </c>
      <c r="D237" s="218" t="s">
        <v>128</v>
      </c>
      <c r="E237" s="219" t="s">
        <v>460</v>
      </c>
      <c r="F237" s="220" t="s">
        <v>461</v>
      </c>
      <c r="G237" s="221" t="s">
        <v>213</v>
      </c>
      <c r="H237" s="222">
        <v>5</v>
      </c>
      <c r="I237" s="223"/>
      <c r="J237" s="224">
        <f>ROUND(I237*H237,2)</f>
        <v>0</v>
      </c>
      <c r="K237" s="220" t="s">
        <v>132</v>
      </c>
      <c r="L237" s="45"/>
      <c r="M237" s="225" t="s">
        <v>19</v>
      </c>
      <c r="N237" s="226" t="s">
        <v>40</v>
      </c>
      <c r="O237" s="85"/>
      <c r="P237" s="227">
        <f>O237*H237</f>
        <v>0</v>
      </c>
      <c r="Q237" s="227">
        <v>0</v>
      </c>
      <c r="R237" s="227">
        <f>Q237*H237</f>
        <v>0</v>
      </c>
      <c r="S237" s="227">
        <v>0</v>
      </c>
      <c r="T237" s="227">
        <f>S237*H237</f>
        <v>0</v>
      </c>
      <c r="U237" s="228" t="s">
        <v>19</v>
      </c>
      <c r="V237" s="39"/>
      <c r="W237" s="39"/>
      <c r="X237" s="39"/>
      <c r="Y237" s="39"/>
      <c r="Z237" s="39"/>
      <c r="AA237" s="39"/>
      <c r="AB237" s="39"/>
      <c r="AC237" s="39"/>
      <c r="AD237" s="39"/>
      <c r="AE237" s="39"/>
      <c r="AR237" s="229" t="s">
        <v>210</v>
      </c>
      <c r="AT237" s="229" t="s">
        <v>128</v>
      </c>
      <c r="AU237" s="229" t="s">
        <v>79</v>
      </c>
      <c r="AY237" s="18" t="s">
        <v>125</v>
      </c>
      <c r="BE237" s="230">
        <f>IF(N237="základní",J237,0)</f>
        <v>0</v>
      </c>
      <c r="BF237" s="230">
        <f>IF(N237="snížená",J237,0)</f>
        <v>0</v>
      </c>
      <c r="BG237" s="230">
        <f>IF(N237="zákl. přenesená",J237,0)</f>
        <v>0</v>
      </c>
      <c r="BH237" s="230">
        <f>IF(N237="sníž. přenesená",J237,0)</f>
        <v>0</v>
      </c>
      <c r="BI237" s="230">
        <f>IF(N237="nulová",J237,0)</f>
        <v>0</v>
      </c>
      <c r="BJ237" s="18" t="s">
        <v>77</v>
      </c>
      <c r="BK237" s="230">
        <f>ROUND(I237*H237,2)</f>
        <v>0</v>
      </c>
      <c r="BL237" s="18" t="s">
        <v>210</v>
      </c>
      <c r="BM237" s="229" t="s">
        <v>809</v>
      </c>
    </row>
    <row r="238" s="2" customFormat="1">
      <c r="A238" s="39"/>
      <c r="B238" s="40"/>
      <c r="C238" s="41"/>
      <c r="D238" s="231" t="s">
        <v>135</v>
      </c>
      <c r="E238" s="41"/>
      <c r="F238" s="232" t="s">
        <v>463</v>
      </c>
      <c r="G238" s="41"/>
      <c r="H238" s="41"/>
      <c r="I238" s="137"/>
      <c r="J238" s="41"/>
      <c r="K238" s="41"/>
      <c r="L238" s="45"/>
      <c r="M238" s="233"/>
      <c r="N238" s="234"/>
      <c r="O238" s="85"/>
      <c r="P238" s="85"/>
      <c r="Q238" s="85"/>
      <c r="R238" s="85"/>
      <c r="S238" s="85"/>
      <c r="T238" s="85"/>
      <c r="U238" s="86"/>
      <c r="V238" s="39"/>
      <c r="W238" s="39"/>
      <c r="X238" s="39"/>
      <c r="Y238" s="39"/>
      <c r="Z238" s="39"/>
      <c r="AA238" s="39"/>
      <c r="AB238" s="39"/>
      <c r="AC238" s="39"/>
      <c r="AD238" s="39"/>
      <c r="AE238" s="39"/>
      <c r="AT238" s="18" t="s">
        <v>135</v>
      </c>
      <c r="AU238" s="18" t="s">
        <v>79</v>
      </c>
    </row>
    <row r="239" s="2" customFormat="1" ht="16.5" customHeight="1">
      <c r="A239" s="39"/>
      <c r="B239" s="40"/>
      <c r="C239" s="218" t="s">
        <v>468</v>
      </c>
      <c r="D239" s="218" t="s">
        <v>128</v>
      </c>
      <c r="E239" s="219" t="s">
        <v>465</v>
      </c>
      <c r="F239" s="220" t="s">
        <v>466</v>
      </c>
      <c r="G239" s="221" t="s">
        <v>213</v>
      </c>
      <c r="H239" s="222">
        <v>12</v>
      </c>
      <c r="I239" s="223"/>
      <c r="J239" s="224">
        <f>ROUND(I239*H239,2)</f>
        <v>0</v>
      </c>
      <c r="K239" s="220" t="s">
        <v>132</v>
      </c>
      <c r="L239" s="45"/>
      <c r="M239" s="225" t="s">
        <v>19</v>
      </c>
      <c r="N239" s="226" t="s">
        <v>40</v>
      </c>
      <c r="O239" s="85"/>
      <c r="P239" s="227">
        <f>O239*H239</f>
        <v>0</v>
      </c>
      <c r="Q239" s="227">
        <v>0.00029</v>
      </c>
      <c r="R239" s="227">
        <f>Q239*H239</f>
        <v>0.00348</v>
      </c>
      <c r="S239" s="227">
        <v>0</v>
      </c>
      <c r="T239" s="227">
        <f>S239*H239</f>
        <v>0</v>
      </c>
      <c r="U239" s="228" t="s">
        <v>19</v>
      </c>
      <c r="V239" s="39"/>
      <c r="W239" s="39"/>
      <c r="X239" s="39"/>
      <c r="Y239" s="39"/>
      <c r="Z239" s="39"/>
      <c r="AA239" s="39"/>
      <c r="AB239" s="39"/>
      <c r="AC239" s="39"/>
      <c r="AD239" s="39"/>
      <c r="AE239" s="39"/>
      <c r="AR239" s="229" t="s">
        <v>210</v>
      </c>
      <c r="AT239" s="229" t="s">
        <v>128</v>
      </c>
      <c r="AU239" s="229" t="s">
        <v>79</v>
      </c>
      <c r="AY239" s="18" t="s">
        <v>125</v>
      </c>
      <c r="BE239" s="230">
        <f>IF(N239="základní",J239,0)</f>
        <v>0</v>
      </c>
      <c r="BF239" s="230">
        <f>IF(N239="snížená",J239,0)</f>
        <v>0</v>
      </c>
      <c r="BG239" s="230">
        <f>IF(N239="zákl. přenesená",J239,0)</f>
        <v>0</v>
      </c>
      <c r="BH239" s="230">
        <f>IF(N239="sníž. přenesená",J239,0)</f>
        <v>0</v>
      </c>
      <c r="BI239" s="230">
        <f>IF(N239="nulová",J239,0)</f>
        <v>0</v>
      </c>
      <c r="BJ239" s="18" t="s">
        <v>77</v>
      </c>
      <c r="BK239" s="230">
        <f>ROUND(I239*H239,2)</f>
        <v>0</v>
      </c>
      <c r="BL239" s="18" t="s">
        <v>210</v>
      </c>
      <c r="BM239" s="229" t="s">
        <v>810</v>
      </c>
    </row>
    <row r="240" s="2" customFormat="1" ht="33" customHeight="1">
      <c r="A240" s="39"/>
      <c r="B240" s="40"/>
      <c r="C240" s="218" t="s">
        <v>472</v>
      </c>
      <c r="D240" s="218" t="s">
        <v>128</v>
      </c>
      <c r="E240" s="219" t="s">
        <v>469</v>
      </c>
      <c r="F240" s="220" t="s">
        <v>470</v>
      </c>
      <c r="G240" s="221" t="s">
        <v>131</v>
      </c>
      <c r="H240" s="222">
        <v>0.021000000000000001</v>
      </c>
      <c r="I240" s="223"/>
      <c r="J240" s="224">
        <f>ROUND(I240*H240,2)</f>
        <v>0</v>
      </c>
      <c r="K240" s="220" t="s">
        <v>132</v>
      </c>
      <c r="L240" s="45"/>
      <c r="M240" s="225" t="s">
        <v>19</v>
      </c>
      <c r="N240" s="226" t="s">
        <v>40</v>
      </c>
      <c r="O240" s="85"/>
      <c r="P240" s="227">
        <f>O240*H240</f>
        <v>0</v>
      </c>
      <c r="Q240" s="227">
        <v>0</v>
      </c>
      <c r="R240" s="227">
        <f>Q240*H240</f>
        <v>0</v>
      </c>
      <c r="S240" s="227">
        <v>0</v>
      </c>
      <c r="T240" s="227">
        <f>S240*H240</f>
        <v>0</v>
      </c>
      <c r="U240" s="228" t="s">
        <v>19</v>
      </c>
      <c r="V240" s="39"/>
      <c r="W240" s="39"/>
      <c r="X240" s="39"/>
      <c r="Y240" s="39"/>
      <c r="Z240" s="39"/>
      <c r="AA240" s="39"/>
      <c r="AB240" s="39"/>
      <c r="AC240" s="39"/>
      <c r="AD240" s="39"/>
      <c r="AE240" s="39"/>
      <c r="AR240" s="229" t="s">
        <v>210</v>
      </c>
      <c r="AT240" s="229" t="s">
        <v>128</v>
      </c>
      <c r="AU240" s="229" t="s">
        <v>79</v>
      </c>
      <c r="AY240" s="18" t="s">
        <v>125</v>
      </c>
      <c r="BE240" s="230">
        <f>IF(N240="základní",J240,0)</f>
        <v>0</v>
      </c>
      <c r="BF240" s="230">
        <f>IF(N240="snížená",J240,0)</f>
        <v>0</v>
      </c>
      <c r="BG240" s="230">
        <f>IF(N240="zákl. přenesená",J240,0)</f>
        <v>0</v>
      </c>
      <c r="BH240" s="230">
        <f>IF(N240="sníž. přenesená",J240,0)</f>
        <v>0</v>
      </c>
      <c r="BI240" s="230">
        <f>IF(N240="nulová",J240,0)</f>
        <v>0</v>
      </c>
      <c r="BJ240" s="18" t="s">
        <v>77</v>
      </c>
      <c r="BK240" s="230">
        <f>ROUND(I240*H240,2)</f>
        <v>0</v>
      </c>
      <c r="BL240" s="18" t="s">
        <v>210</v>
      </c>
      <c r="BM240" s="229" t="s">
        <v>811</v>
      </c>
    </row>
    <row r="241" s="2" customFormat="1" ht="33" customHeight="1">
      <c r="A241" s="39"/>
      <c r="B241" s="40"/>
      <c r="C241" s="218" t="s">
        <v>479</v>
      </c>
      <c r="D241" s="218" t="s">
        <v>128</v>
      </c>
      <c r="E241" s="219" t="s">
        <v>473</v>
      </c>
      <c r="F241" s="220" t="s">
        <v>474</v>
      </c>
      <c r="G241" s="221" t="s">
        <v>131</v>
      </c>
      <c r="H241" s="222">
        <v>0.025999999999999999</v>
      </c>
      <c r="I241" s="223"/>
      <c r="J241" s="224">
        <f>ROUND(I241*H241,2)</f>
        <v>0</v>
      </c>
      <c r="K241" s="220" t="s">
        <v>132</v>
      </c>
      <c r="L241" s="45"/>
      <c r="M241" s="225" t="s">
        <v>19</v>
      </c>
      <c r="N241" s="226" t="s">
        <v>40</v>
      </c>
      <c r="O241" s="85"/>
      <c r="P241" s="227">
        <f>O241*H241</f>
        <v>0</v>
      </c>
      <c r="Q241" s="227">
        <v>0</v>
      </c>
      <c r="R241" s="227">
        <f>Q241*H241</f>
        <v>0</v>
      </c>
      <c r="S241" s="227">
        <v>0</v>
      </c>
      <c r="T241" s="227">
        <f>S241*H241</f>
        <v>0</v>
      </c>
      <c r="U241" s="228" t="s">
        <v>19</v>
      </c>
      <c r="V241" s="39"/>
      <c r="W241" s="39"/>
      <c r="X241" s="39"/>
      <c r="Y241" s="39"/>
      <c r="Z241" s="39"/>
      <c r="AA241" s="39"/>
      <c r="AB241" s="39"/>
      <c r="AC241" s="39"/>
      <c r="AD241" s="39"/>
      <c r="AE241" s="39"/>
      <c r="AR241" s="229" t="s">
        <v>210</v>
      </c>
      <c r="AT241" s="229" t="s">
        <v>128</v>
      </c>
      <c r="AU241" s="229" t="s">
        <v>79</v>
      </c>
      <c r="AY241" s="18" t="s">
        <v>125</v>
      </c>
      <c r="BE241" s="230">
        <f>IF(N241="základní",J241,0)</f>
        <v>0</v>
      </c>
      <c r="BF241" s="230">
        <f>IF(N241="snížená",J241,0)</f>
        <v>0</v>
      </c>
      <c r="BG241" s="230">
        <f>IF(N241="zákl. přenesená",J241,0)</f>
        <v>0</v>
      </c>
      <c r="BH241" s="230">
        <f>IF(N241="sníž. přenesená",J241,0)</f>
        <v>0</v>
      </c>
      <c r="BI241" s="230">
        <f>IF(N241="nulová",J241,0)</f>
        <v>0</v>
      </c>
      <c r="BJ241" s="18" t="s">
        <v>77</v>
      </c>
      <c r="BK241" s="230">
        <f>ROUND(I241*H241,2)</f>
        <v>0</v>
      </c>
      <c r="BL241" s="18" t="s">
        <v>210</v>
      </c>
      <c r="BM241" s="229" t="s">
        <v>812</v>
      </c>
    </row>
    <row r="242" s="2" customFormat="1">
      <c r="A242" s="39"/>
      <c r="B242" s="40"/>
      <c r="C242" s="41"/>
      <c r="D242" s="231" t="s">
        <v>135</v>
      </c>
      <c r="E242" s="41"/>
      <c r="F242" s="232" t="s">
        <v>476</v>
      </c>
      <c r="G242" s="41"/>
      <c r="H242" s="41"/>
      <c r="I242" s="137"/>
      <c r="J242" s="41"/>
      <c r="K242" s="41"/>
      <c r="L242" s="45"/>
      <c r="M242" s="233"/>
      <c r="N242" s="234"/>
      <c r="O242" s="85"/>
      <c r="P242" s="85"/>
      <c r="Q242" s="85"/>
      <c r="R242" s="85"/>
      <c r="S242" s="85"/>
      <c r="T242" s="85"/>
      <c r="U242" s="86"/>
      <c r="V242" s="39"/>
      <c r="W242" s="39"/>
      <c r="X242" s="39"/>
      <c r="Y242" s="39"/>
      <c r="Z242" s="39"/>
      <c r="AA242" s="39"/>
      <c r="AB242" s="39"/>
      <c r="AC242" s="39"/>
      <c r="AD242" s="39"/>
      <c r="AE242" s="39"/>
      <c r="AT242" s="18" t="s">
        <v>135</v>
      </c>
      <c r="AU242" s="18" t="s">
        <v>79</v>
      </c>
    </row>
    <row r="243" s="12" customFormat="1" ht="22.8" customHeight="1">
      <c r="A243" s="12"/>
      <c r="B243" s="202"/>
      <c r="C243" s="203"/>
      <c r="D243" s="204" t="s">
        <v>68</v>
      </c>
      <c r="E243" s="216" t="s">
        <v>477</v>
      </c>
      <c r="F243" s="216" t="s">
        <v>478</v>
      </c>
      <c r="G243" s="203"/>
      <c r="H243" s="203"/>
      <c r="I243" s="206"/>
      <c r="J243" s="217">
        <f>BK243</f>
        <v>0</v>
      </c>
      <c r="K243" s="203"/>
      <c r="L243" s="208"/>
      <c r="M243" s="209"/>
      <c r="N243" s="210"/>
      <c r="O243" s="210"/>
      <c r="P243" s="211">
        <f>SUM(P244:P266)</f>
        <v>0</v>
      </c>
      <c r="Q243" s="210"/>
      <c r="R243" s="211">
        <f>SUM(R244:R266)</f>
        <v>0.34266000000000002</v>
      </c>
      <c r="S243" s="210"/>
      <c r="T243" s="211">
        <f>SUM(T244:T266)</f>
        <v>0.01107</v>
      </c>
      <c r="U243" s="212"/>
      <c r="V243" s="12"/>
      <c r="W243" s="12"/>
      <c r="X243" s="12"/>
      <c r="Y243" s="12"/>
      <c r="Z243" s="12"/>
      <c r="AA243" s="12"/>
      <c r="AB243" s="12"/>
      <c r="AC243" s="12"/>
      <c r="AD243" s="12"/>
      <c r="AE243" s="12"/>
      <c r="AR243" s="213" t="s">
        <v>79</v>
      </c>
      <c r="AT243" s="214" t="s">
        <v>68</v>
      </c>
      <c r="AU243" s="214" t="s">
        <v>77</v>
      </c>
      <c r="AY243" s="213" t="s">
        <v>125</v>
      </c>
      <c r="BK243" s="215">
        <f>SUM(BK244:BK266)</f>
        <v>0</v>
      </c>
    </row>
    <row r="244" s="2" customFormat="1" ht="21.75" customHeight="1">
      <c r="A244" s="39"/>
      <c r="B244" s="40"/>
      <c r="C244" s="218" t="s">
        <v>484</v>
      </c>
      <c r="D244" s="218" t="s">
        <v>128</v>
      </c>
      <c r="E244" s="219" t="s">
        <v>535</v>
      </c>
      <c r="F244" s="220" t="s">
        <v>536</v>
      </c>
      <c r="G244" s="221" t="s">
        <v>482</v>
      </c>
      <c r="H244" s="222">
        <v>4</v>
      </c>
      <c r="I244" s="223"/>
      <c r="J244" s="224">
        <f>ROUND(I244*H244,2)</f>
        <v>0</v>
      </c>
      <c r="K244" s="220" t="s">
        <v>132</v>
      </c>
      <c r="L244" s="45"/>
      <c r="M244" s="225" t="s">
        <v>19</v>
      </c>
      <c r="N244" s="226" t="s">
        <v>40</v>
      </c>
      <c r="O244" s="85"/>
      <c r="P244" s="227">
        <f>O244*H244</f>
        <v>0</v>
      </c>
      <c r="Q244" s="227">
        <v>0.016969999999999999</v>
      </c>
      <c r="R244" s="227">
        <f>Q244*H244</f>
        <v>0.067879999999999996</v>
      </c>
      <c r="S244" s="227">
        <v>0</v>
      </c>
      <c r="T244" s="227">
        <f>S244*H244</f>
        <v>0</v>
      </c>
      <c r="U244" s="228" t="s">
        <v>19</v>
      </c>
      <c r="V244" s="39"/>
      <c r="W244" s="39"/>
      <c r="X244" s="39"/>
      <c r="Y244" s="39"/>
      <c r="Z244" s="39"/>
      <c r="AA244" s="39"/>
      <c r="AB244" s="39"/>
      <c r="AC244" s="39"/>
      <c r="AD244" s="39"/>
      <c r="AE244" s="39"/>
      <c r="AR244" s="229" t="s">
        <v>210</v>
      </c>
      <c r="AT244" s="229" t="s">
        <v>128</v>
      </c>
      <c r="AU244" s="229" t="s">
        <v>79</v>
      </c>
      <c r="AY244" s="18" t="s">
        <v>125</v>
      </c>
      <c r="BE244" s="230">
        <f>IF(N244="základní",J244,0)</f>
        <v>0</v>
      </c>
      <c r="BF244" s="230">
        <f>IF(N244="snížená",J244,0)</f>
        <v>0</v>
      </c>
      <c r="BG244" s="230">
        <f>IF(N244="zákl. přenesená",J244,0)</f>
        <v>0</v>
      </c>
      <c r="BH244" s="230">
        <f>IF(N244="sníž. přenesená",J244,0)</f>
        <v>0</v>
      </c>
      <c r="BI244" s="230">
        <f>IF(N244="nulová",J244,0)</f>
        <v>0</v>
      </c>
      <c r="BJ244" s="18" t="s">
        <v>77</v>
      </c>
      <c r="BK244" s="230">
        <f>ROUND(I244*H244,2)</f>
        <v>0</v>
      </c>
      <c r="BL244" s="18" t="s">
        <v>210</v>
      </c>
      <c r="BM244" s="229" t="s">
        <v>813</v>
      </c>
    </row>
    <row r="245" s="2" customFormat="1">
      <c r="A245" s="39"/>
      <c r="B245" s="40"/>
      <c r="C245" s="41"/>
      <c r="D245" s="231" t="s">
        <v>135</v>
      </c>
      <c r="E245" s="41"/>
      <c r="F245" s="232" t="s">
        <v>538</v>
      </c>
      <c r="G245" s="41"/>
      <c r="H245" s="41"/>
      <c r="I245" s="137"/>
      <c r="J245" s="41"/>
      <c r="K245" s="41"/>
      <c r="L245" s="45"/>
      <c r="M245" s="233"/>
      <c r="N245" s="234"/>
      <c r="O245" s="85"/>
      <c r="P245" s="85"/>
      <c r="Q245" s="85"/>
      <c r="R245" s="85"/>
      <c r="S245" s="85"/>
      <c r="T245" s="85"/>
      <c r="U245" s="86"/>
      <c r="V245" s="39"/>
      <c r="W245" s="39"/>
      <c r="X245" s="39"/>
      <c r="Y245" s="39"/>
      <c r="Z245" s="39"/>
      <c r="AA245" s="39"/>
      <c r="AB245" s="39"/>
      <c r="AC245" s="39"/>
      <c r="AD245" s="39"/>
      <c r="AE245" s="39"/>
      <c r="AT245" s="18" t="s">
        <v>135</v>
      </c>
      <c r="AU245" s="18" t="s">
        <v>79</v>
      </c>
    </row>
    <row r="246" s="2" customFormat="1" ht="16.5" customHeight="1">
      <c r="A246" s="39"/>
      <c r="B246" s="40"/>
      <c r="C246" s="257" t="s">
        <v>489</v>
      </c>
      <c r="D246" s="257" t="s">
        <v>259</v>
      </c>
      <c r="E246" s="258" t="s">
        <v>540</v>
      </c>
      <c r="F246" s="259" t="s">
        <v>541</v>
      </c>
      <c r="G246" s="260" t="s">
        <v>213</v>
      </c>
      <c r="H246" s="261">
        <v>4</v>
      </c>
      <c r="I246" s="262"/>
      <c r="J246" s="263">
        <f>ROUND(I246*H246,2)</f>
        <v>0</v>
      </c>
      <c r="K246" s="259" t="s">
        <v>19</v>
      </c>
      <c r="L246" s="264"/>
      <c r="M246" s="265" t="s">
        <v>19</v>
      </c>
      <c r="N246" s="266" t="s">
        <v>40</v>
      </c>
      <c r="O246" s="85"/>
      <c r="P246" s="227">
        <f>O246*H246</f>
        <v>0</v>
      </c>
      <c r="Q246" s="227">
        <v>0.0050000000000000001</v>
      </c>
      <c r="R246" s="227">
        <f>Q246*H246</f>
        <v>0.02</v>
      </c>
      <c r="S246" s="227">
        <v>0</v>
      </c>
      <c r="T246" s="227">
        <f>S246*H246</f>
        <v>0</v>
      </c>
      <c r="U246" s="228" t="s">
        <v>19</v>
      </c>
      <c r="V246" s="39"/>
      <c r="W246" s="39"/>
      <c r="X246" s="39"/>
      <c r="Y246" s="39"/>
      <c r="Z246" s="39"/>
      <c r="AA246" s="39"/>
      <c r="AB246" s="39"/>
      <c r="AC246" s="39"/>
      <c r="AD246" s="39"/>
      <c r="AE246" s="39"/>
      <c r="AR246" s="229" t="s">
        <v>294</v>
      </c>
      <c r="AT246" s="229" t="s">
        <v>259</v>
      </c>
      <c r="AU246" s="229" t="s">
        <v>79</v>
      </c>
      <c r="AY246" s="18" t="s">
        <v>125</v>
      </c>
      <c r="BE246" s="230">
        <f>IF(N246="základní",J246,0)</f>
        <v>0</v>
      </c>
      <c r="BF246" s="230">
        <f>IF(N246="snížená",J246,0)</f>
        <v>0</v>
      </c>
      <c r="BG246" s="230">
        <f>IF(N246="zákl. přenesená",J246,0)</f>
        <v>0</v>
      </c>
      <c r="BH246" s="230">
        <f>IF(N246="sníž. přenesená",J246,0)</f>
        <v>0</v>
      </c>
      <c r="BI246" s="230">
        <f>IF(N246="nulová",J246,0)</f>
        <v>0</v>
      </c>
      <c r="BJ246" s="18" t="s">
        <v>77</v>
      </c>
      <c r="BK246" s="230">
        <f>ROUND(I246*H246,2)</f>
        <v>0</v>
      </c>
      <c r="BL246" s="18" t="s">
        <v>210</v>
      </c>
      <c r="BM246" s="229" t="s">
        <v>814</v>
      </c>
    </row>
    <row r="247" s="15" customFormat="1">
      <c r="A247" s="15"/>
      <c r="B247" s="267"/>
      <c r="C247" s="268"/>
      <c r="D247" s="231" t="s">
        <v>137</v>
      </c>
      <c r="E247" s="269" t="s">
        <v>19</v>
      </c>
      <c r="F247" s="270" t="s">
        <v>543</v>
      </c>
      <c r="G247" s="268"/>
      <c r="H247" s="269" t="s">
        <v>19</v>
      </c>
      <c r="I247" s="271"/>
      <c r="J247" s="268"/>
      <c r="K247" s="268"/>
      <c r="L247" s="272"/>
      <c r="M247" s="273"/>
      <c r="N247" s="274"/>
      <c r="O247" s="274"/>
      <c r="P247" s="274"/>
      <c r="Q247" s="274"/>
      <c r="R247" s="274"/>
      <c r="S247" s="274"/>
      <c r="T247" s="274"/>
      <c r="U247" s="275"/>
      <c r="V247" s="15"/>
      <c r="W247" s="15"/>
      <c r="X247" s="15"/>
      <c r="Y247" s="15"/>
      <c r="Z247" s="15"/>
      <c r="AA247" s="15"/>
      <c r="AB247" s="15"/>
      <c r="AC247" s="15"/>
      <c r="AD247" s="15"/>
      <c r="AE247" s="15"/>
      <c r="AT247" s="276" t="s">
        <v>137</v>
      </c>
      <c r="AU247" s="276" t="s">
        <v>79</v>
      </c>
      <c r="AV247" s="15" t="s">
        <v>77</v>
      </c>
      <c r="AW247" s="15" t="s">
        <v>31</v>
      </c>
      <c r="AX247" s="15" t="s">
        <v>69</v>
      </c>
      <c r="AY247" s="276" t="s">
        <v>125</v>
      </c>
    </row>
    <row r="248" s="13" customFormat="1">
      <c r="A248" s="13"/>
      <c r="B248" s="235"/>
      <c r="C248" s="236"/>
      <c r="D248" s="231" t="s">
        <v>137</v>
      </c>
      <c r="E248" s="237" t="s">
        <v>19</v>
      </c>
      <c r="F248" s="238" t="s">
        <v>133</v>
      </c>
      <c r="G248" s="236"/>
      <c r="H248" s="239">
        <v>4</v>
      </c>
      <c r="I248" s="240"/>
      <c r="J248" s="236"/>
      <c r="K248" s="236"/>
      <c r="L248" s="241"/>
      <c r="M248" s="242"/>
      <c r="N248" s="243"/>
      <c r="O248" s="243"/>
      <c r="P248" s="243"/>
      <c r="Q248" s="243"/>
      <c r="R248" s="243"/>
      <c r="S248" s="243"/>
      <c r="T248" s="243"/>
      <c r="U248" s="244"/>
      <c r="V248" s="13"/>
      <c r="W248" s="13"/>
      <c r="X248" s="13"/>
      <c r="Y248" s="13"/>
      <c r="Z248" s="13"/>
      <c r="AA248" s="13"/>
      <c r="AB248" s="13"/>
      <c r="AC248" s="13"/>
      <c r="AD248" s="13"/>
      <c r="AE248" s="13"/>
      <c r="AT248" s="245" t="s">
        <v>137</v>
      </c>
      <c r="AU248" s="245" t="s">
        <v>79</v>
      </c>
      <c r="AV248" s="13" t="s">
        <v>79</v>
      </c>
      <c r="AW248" s="13" t="s">
        <v>31</v>
      </c>
      <c r="AX248" s="13" t="s">
        <v>77</v>
      </c>
      <c r="AY248" s="245" t="s">
        <v>125</v>
      </c>
    </row>
    <row r="249" s="2" customFormat="1" ht="33.75" customHeight="1">
      <c r="A249" s="39"/>
      <c r="B249" s="40"/>
      <c r="C249" s="218" t="s">
        <v>493</v>
      </c>
      <c r="D249" s="218" t="s">
        <v>128</v>
      </c>
      <c r="E249" s="219" t="s">
        <v>480</v>
      </c>
      <c r="F249" s="220" t="s">
        <v>481</v>
      </c>
      <c r="G249" s="221" t="s">
        <v>482</v>
      </c>
      <c r="H249" s="222">
        <v>1</v>
      </c>
      <c r="I249" s="223"/>
      <c r="J249" s="224">
        <f>ROUND(I249*H249,2)</f>
        <v>0</v>
      </c>
      <c r="K249" s="220" t="s">
        <v>19</v>
      </c>
      <c r="L249" s="45"/>
      <c r="M249" s="225" t="s">
        <v>19</v>
      </c>
      <c r="N249" s="226" t="s">
        <v>40</v>
      </c>
      <c r="O249" s="85"/>
      <c r="P249" s="227">
        <f>O249*H249</f>
        <v>0</v>
      </c>
      <c r="Q249" s="227">
        <v>0</v>
      </c>
      <c r="R249" s="227">
        <f>Q249*H249</f>
        <v>0</v>
      </c>
      <c r="S249" s="227">
        <v>0.01107</v>
      </c>
      <c r="T249" s="227">
        <f>S249*H249</f>
        <v>0.01107</v>
      </c>
      <c r="U249" s="228" t="s">
        <v>19</v>
      </c>
      <c r="V249" s="39"/>
      <c r="W249" s="39"/>
      <c r="X249" s="39"/>
      <c r="Y249" s="39"/>
      <c r="Z249" s="39"/>
      <c r="AA249" s="39"/>
      <c r="AB249" s="39"/>
      <c r="AC249" s="39"/>
      <c r="AD249" s="39"/>
      <c r="AE249" s="39"/>
      <c r="AR249" s="229" t="s">
        <v>210</v>
      </c>
      <c r="AT249" s="229" t="s">
        <v>128</v>
      </c>
      <c r="AU249" s="229" t="s">
        <v>79</v>
      </c>
      <c r="AY249" s="18" t="s">
        <v>125</v>
      </c>
      <c r="BE249" s="230">
        <f>IF(N249="základní",J249,0)</f>
        <v>0</v>
      </c>
      <c r="BF249" s="230">
        <f>IF(N249="snížená",J249,0)</f>
        <v>0</v>
      </c>
      <c r="BG249" s="230">
        <f>IF(N249="zákl. přenesená",J249,0)</f>
        <v>0</v>
      </c>
      <c r="BH249" s="230">
        <f>IF(N249="sníž. přenesená",J249,0)</f>
        <v>0</v>
      </c>
      <c r="BI249" s="230">
        <f>IF(N249="nulová",J249,0)</f>
        <v>0</v>
      </c>
      <c r="BJ249" s="18" t="s">
        <v>77</v>
      </c>
      <c r="BK249" s="230">
        <f>ROUND(I249*H249,2)</f>
        <v>0</v>
      </c>
      <c r="BL249" s="18" t="s">
        <v>210</v>
      </c>
      <c r="BM249" s="229" t="s">
        <v>815</v>
      </c>
    </row>
    <row r="250" s="2" customFormat="1" ht="33" customHeight="1">
      <c r="A250" s="39"/>
      <c r="B250" s="40"/>
      <c r="C250" s="218" t="s">
        <v>497</v>
      </c>
      <c r="D250" s="218" t="s">
        <v>128</v>
      </c>
      <c r="E250" s="219" t="s">
        <v>485</v>
      </c>
      <c r="F250" s="220" t="s">
        <v>486</v>
      </c>
      <c r="G250" s="221" t="s">
        <v>482</v>
      </c>
      <c r="H250" s="222">
        <v>1</v>
      </c>
      <c r="I250" s="223"/>
      <c r="J250" s="224">
        <f>ROUND(I250*H250,2)</f>
        <v>0</v>
      </c>
      <c r="K250" s="220" t="s">
        <v>132</v>
      </c>
      <c r="L250" s="45"/>
      <c r="M250" s="225" t="s">
        <v>19</v>
      </c>
      <c r="N250" s="226" t="s">
        <v>40</v>
      </c>
      <c r="O250" s="85"/>
      <c r="P250" s="227">
        <f>O250*H250</f>
        <v>0</v>
      </c>
      <c r="Q250" s="227">
        <v>0.03637</v>
      </c>
      <c r="R250" s="227">
        <f>Q250*H250</f>
        <v>0.03637</v>
      </c>
      <c r="S250" s="227">
        <v>0</v>
      </c>
      <c r="T250" s="227">
        <f>S250*H250</f>
        <v>0</v>
      </c>
      <c r="U250" s="228" t="s">
        <v>19</v>
      </c>
      <c r="V250" s="39"/>
      <c r="W250" s="39"/>
      <c r="X250" s="39"/>
      <c r="Y250" s="39"/>
      <c r="Z250" s="39"/>
      <c r="AA250" s="39"/>
      <c r="AB250" s="39"/>
      <c r="AC250" s="39"/>
      <c r="AD250" s="39"/>
      <c r="AE250" s="39"/>
      <c r="AR250" s="229" t="s">
        <v>210</v>
      </c>
      <c r="AT250" s="229" t="s">
        <v>128</v>
      </c>
      <c r="AU250" s="229" t="s">
        <v>79</v>
      </c>
      <c r="AY250" s="18" t="s">
        <v>125</v>
      </c>
      <c r="BE250" s="230">
        <f>IF(N250="základní",J250,0)</f>
        <v>0</v>
      </c>
      <c r="BF250" s="230">
        <f>IF(N250="snížená",J250,0)</f>
        <v>0</v>
      </c>
      <c r="BG250" s="230">
        <f>IF(N250="zákl. přenesená",J250,0)</f>
        <v>0</v>
      </c>
      <c r="BH250" s="230">
        <f>IF(N250="sníž. přenesená",J250,0)</f>
        <v>0</v>
      </c>
      <c r="BI250" s="230">
        <f>IF(N250="nulová",J250,0)</f>
        <v>0</v>
      </c>
      <c r="BJ250" s="18" t="s">
        <v>77</v>
      </c>
      <c r="BK250" s="230">
        <f>ROUND(I250*H250,2)</f>
        <v>0</v>
      </c>
      <c r="BL250" s="18" t="s">
        <v>210</v>
      </c>
      <c r="BM250" s="229" t="s">
        <v>816</v>
      </c>
    </row>
    <row r="251" s="2" customFormat="1">
      <c r="A251" s="39"/>
      <c r="B251" s="40"/>
      <c r="C251" s="41"/>
      <c r="D251" s="231" t="s">
        <v>135</v>
      </c>
      <c r="E251" s="41"/>
      <c r="F251" s="232" t="s">
        <v>488</v>
      </c>
      <c r="G251" s="41"/>
      <c r="H251" s="41"/>
      <c r="I251" s="137"/>
      <c r="J251" s="41"/>
      <c r="K251" s="41"/>
      <c r="L251" s="45"/>
      <c r="M251" s="233"/>
      <c r="N251" s="234"/>
      <c r="O251" s="85"/>
      <c r="P251" s="85"/>
      <c r="Q251" s="85"/>
      <c r="R251" s="85"/>
      <c r="S251" s="85"/>
      <c r="T251" s="85"/>
      <c r="U251" s="86"/>
      <c r="V251" s="39"/>
      <c r="W251" s="39"/>
      <c r="X251" s="39"/>
      <c r="Y251" s="39"/>
      <c r="Z251" s="39"/>
      <c r="AA251" s="39"/>
      <c r="AB251" s="39"/>
      <c r="AC251" s="39"/>
      <c r="AD251" s="39"/>
      <c r="AE251" s="39"/>
      <c r="AT251" s="18" t="s">
        <v>135</v>
      </c>
      <c r="AU251" s="18" t="s">
        <v>79</v>
      </c>
    </row>
    <row r="252" s="2" customFormat="1" ht="16.5" customHeight="1">
      <c r="A252" s="39"/>
      <c r="B252" s="40"/>
      <c r="C252" s="257" t="s">
        <v>501</v>
      </c>
      <c r="D252" s="257" t="s">
        <v>259</v>
      </c>
      <c r="E252" s="258" t="s">
        <v>490</v>
      </c>
      <c r="F252" s="259" t="s">
        <v>491</v>
      </c>
      <c r="G252" s="260" t="s">
        <v>213</v>
      </c>
      <c r="H252" s="261">
        <v>4</v>
      </c>
      <c r="I252" s="262"/>
      <c r="J252" s="263">
        <f>ROUND(I252*H252,2)</f>
        <v>0</v>
      </c>
      <c r="K252" s="259" t="s">
        <v>398</v>
      </c>
      <c r="L252" s="264"/>
      <c r="M252" s="265" t="s">
        <v>19</v>
      </c>
      <c r="N252" s="266" t="s">
        <v>40</v>
      </c>
      <c r="O252" s="85"/>
      <c r="P252" s="227">
        <f>O252*H252</f>
        <v>0</v>
      </c>
      <c r="Q252" s="227">
        <v>0.014</v>
      </c>
      <c r="R252" s="227">
        <f>Q252*H252</f>
        <v>0.056000000000000001</v>
      </c>
      <c r="S252" s="227">
        <v>0</v>
      </c>
      <c r="T252" s="227">
        <f>S252*H252</f>
        <v>0</v>
      </c>
      <c r="U252" s="228" t="s">
        <v>19</v>
      </c>
      <c r="V252" s="39"/>
      <c r="W252" s="39"/>
      <c r="X252" s="39"/>
      <c r="Y252" s="39"/>
      <c r="Z252" s="39"/>
      <c r="AA252" s="39"/>
      <c r="AB252" s="39"/>
      <c r="AC252" s="39"/>
      <c r="AD252" s="39"/>
      <c r="AE252" s="39"/>
      <c r="AR252" s="229" t="s">
        <v>294</v>
      </c>
      <c r="AT252" s="229" t="s">
        <v>259</v>
      </c>
      <c r="AU252" s="229" t="s">
        <v>79</v>
      </c>
      <c r="AY252" s="18" t="s">
        <v>125</v>
      </c>
      <c r="BE252" s="230">
        <f>IF(N252="základní",J252,0)</f>
        <v>0</v>
      </c>
      <c r="BF252" s="230">
        <f>IF(N252="snížená",J252,0)</f>
        <v>0</v>
      </c>
      <c r="BG252" s="230">
        <f>IF(N252="zákl. přenesená",J252,0)</f>
        <v>0</v>
      </c>
      <c r="BH252" s="230">
        <f>IF(N252="sníž. přenesená",J252,0)</f>
        <v>0</v>
      </c>
      <c r="BI252" s="230">
        <f>IF(N252="nulová",J252,0)</f>
        <v>0</v>
      </c>
      <c r="BJ252" s="18" t="s">
        <v>77</v>
      </c>
      <c r="BK252" s="230">
        <f>ROUND(I252*H252,2)</f>
        <v>0</v>
      </c>
      <c r="BL252" s="18" t="s">
        <v>210</v>
      </c>
      <c r="BM252" s="229" t="s">
        <v>817</v>
      </c>
    </row>
    <row r="253" s="2" customFormat="1" ht="16.5" customHeight="1">
      <c r="A253" s="39"/>
      <c r="B253" s="40"/>
      <c r="C253" s="257" t="s">
        <v>506</v>
      </c>
      <c r="D253" s="257" t="s">
        <v>259</v>
      </c>
      <c r="E253" s="258" t="s">
        <v>494</v>
      </c>
      <c r="F253" s="259" t="s">
        <v>495</v>
      </c>
      <c r="G253" s="260" t="s">
        <v>213</v>
      </c>
      <c r="H253" s="261">
        <v>6</v>
      </c>
      <c r="I253" s="262"/>
      <c r="J253" s="263">
        <f>ROUND(I253*H253,2)</f>
        <v>0</v>
      </c>
      <c r="K253" s="259" t="s">
        <v>398</v>
      </c>
      <c r="L253" s="264"/>
      <c r="M253" s="265" t="s">
        <v>19</v>
      </c>
      <c r="N253" s="266" t="s">
        <v>40</v>
      </c>
      <c r="O253" s="85"/>
      <c r="P253" s="227">
        <f>O253*H253</f>
        <v>0</v>
      </c>
      <c r="Q253" s="227">
        <v>0.0018</v>
      </c>
      <c r="R253" s="227">
        <f>Q253*H253</f>
        <v>0.010800000000000001</v>
      </c>
      <c r="S253" s="227">
        <v>0</v>
      </c>
      <c r="T253" s="227">
        <f>S253*H253</f>
        <v>0</v>
      </c>
      <c r="U253" s="228" t="s">
        <v>19</v>
      </c>
      <c r="V253" s="39"/>
      <c r="W253" s="39"/>
      <c r="X253" s="39"/>
      <c r="Y253" s="39"/>
      <c r="Z253" s="39"/>
      <c r="AA253" s="39"/>
      <c r="AB253" s="39"/>
      <c r="AC253" s="39"/>
      <c r="AD253" s="39"/>
      <c r="AE253" s="39"/>
      <c r="AR253" s="229" t="s">
        <v>294</v>
      </c>
      <c r="AT253" s="229" t="s">
        <v>259</v>
      </c>
      <c r="AU253" s="229" t="s">
        <v>79</v>
      </c>
      <c r="AY253" s="18" t="s">
        <v>125</v>
      </c>
      <c r="BE253" s="230">
        <f>IF(N253="základní",J253,0)</f>
        <v>0</v>
      </c>
      <c r="BF253" s="230">
        <f>IF(N253="snížená",J253,0)</f>
        <v>0</v>
      </c>
      <c r="BG253" s="230">
        <f>IF(N253="zákl. přenesená",J253,0)</f>
        <v>0</v>
      </c>
      <c r="BH253" s="230">
        <f>IF(N253="sníž. přenesená",J253,0)</f>
        <v>0</v>
      </c>
      <c r="BI253" s="230">
        <f>IF(N253="nulová",J253,0)</f>
        <v>0</v>
      </c>
      <c r="BJ253" s="18" t="s">
        <v>77</v>
      </c>
      <c r="BK253" s="230">
        <f>ROUND(I253*H253,2)</f>
        <v>0</v>
      </c>
      <c r="BL253" s="18" t="s">
        <v>210</v>
      </c>
      <c r="BM253" s="229" t="s">
        <v>818</v>
      </c>
    </row>
    <row r="254" s="2" customFormat="1" ht="21.75" customHeight="1">
      <c r="A254" s="39"/>
      <c r="B254" s="40"/>
      <c r="C254" s="257" t="s">
        <v>510</v>
      </c>
      <c r="D254" s="257" t="s">
        <v>259</v>
      </c>
      <c r="E254" s="258" t="s">
        <v>498</v>
      </c>
      <c r="F254" s="259" t="s">
        <v>499</v>
      </c>
      <c r="G254" s="260" t="s">
        <v>213</v>
      </c>
      <c r="H254" s="261">
        <v>1</v>
      </c>
      <c r="I254" s="262"/>
      <c r="J254" s="263">
        <f>ROUND(I254*H254,2)</f>
        <v>0</v>
      </c>
      <c r="K254" s="259" t="s">
        <v>398</v>
      </c>
      <c r="L254" s="264"/>
      <c r="M254" s="265" t="s">
        <v>19</v>
      </c>
      <c r="N254" s="266" t="s">
        <v>40</v>
      </c>
      <c r="O254" s="85"/>
      <c r="P254" s="227">
        <f>O254*H254</f>
        <v>0</v>
      </c>
      <c r="Q254" s="227">
        <v>0.0074999999999999997</v>
      </c>
      <c r="R254" s="227">
        <f>Q254*H254</f>
        <v>0.0074999999999999997</v>
      </c>
      <c r="S254" s="227">
        <v>0</v>
      </c>
      <c r="T254" s="227">
        <f>S254*H254</f>
        <v>0</v>
      </c>
      <c r="U254" s="228" t="s">
        <v>19</v>
      </c>
      <c r="V254" s="39"/>
      <c r="W254" s="39"/>
      <c r="X254" s="39"/>
      <c r="Y254" s="39"/>
      <c r="Z254" s="39"/>
      <c r="AA254" s="39"/>
      <c r="AB254" s="39"/>
      <c r="AC254" s="39"/>
      <c r="AD254" s="39"/>
      <c r="AE254" s="39"/>
      <c r="AR254" s="229" t="s">
        <v>294</v>
      </c>
      <c r="AT254" s="229" t="s">
        <v>259</v>
      </c>
      <c r="AU254" s="229" t="s">
        <v>79</v>
      </c>
      <c r="AY254" s="18" t="s">
        <v>125</v>
      </c>
      <c r="BE254" s="230">
        <f>IF(N254="základní",J254,0)</f>
        <v>0</v>
      </c>
      <c r="BF254" s="230">
        <f>IF(N254="snížená",J254,0)</f>
        <v>0</v>
      </c>
      <c r="BG254" s="230">
        <f>IF(N254="zákl. přenesená",J254,0)</f>
        <v>0</v>
      </c>
      <c r="BH254" s="230">
        <f>IF(N254="sníž. přenesená",J254,0)</f>
        <v>0</v>
      </c>
      <c r="BI254" s="230">
        <f>IF(N254="nulová",J254,0)</f>
        <v>0</v>
      </c>
      <c r="BJ254" s="18" t="s">
        <v>77</v>
      </c>
      <c r="BK254" s="230">
        <f>ROUND(I254*H254,2)</f>
        <v>0</v>
      </c>
      <c r="BL254" s="18" t="s">
        <v>210</v>
      </c>
      <c r="BM254" s="229" t="s">
        <v>819</v>
      </c>
    </row>
    <row r="255" s="2" customFormat="1" ht="16.5" customHeight="1">
      <c r="A255" s="39"/>
      <c r="B255" s="40"/>
      <c r="C255" s="257" t="s">
        <v>514</v>
      </c>
      <c r="D255" s="257" t="s">
        <v>259</v>
      </c>
      <c r="E255" s="258" t="s">
        <v>502</v>
      </c>
      <c r="F255" s="259" t="s">
        <v>503</v>
      </c>
      <c r="G255" s="260" t="s">
        <v>504</v>
      </c>
      <c r="H255" s="261">
        <v>4</v>
      </c>
      <c r="I255" s="262"/>
      <c r="J255" s="263">
        <f>ROUND(I255*H255,2)</f>
        <v>0</v>
      </c>
      <c r="K255" s="259" t="s">
        <v>398</v>
      </c>
      <c r="L255" s="264"/>
      <c r="M255" s="265" t="s">
        <v>19</v>
      </c>
      <c r="N255" s="266" t="s">
        <v>40</v>
      </c>
      <c r="O255" s="85"/>
      <c r="P255" s="227">
        <f>O255*H255</f>
        <v>0</v>
      </c>
      <c r="Q255" s="227">
        <v>0.00080000000000000004</v>
      </c>
      <c r="R255" s="227">
        <f>Q255*H255</f>
        <v>0.0032000000000000002</v>
      </c>
      <c r="S255" s="227">
        <v>0</v>
      </c>
      <c r="T255" s="227">
        <f>S255*H255</f>
        <v>0</v>
      </c>
      <c r="U255" s="228" t="s">
        <v>19</v>
      </c>
      <c r="V255" s="39"/>
      <c r="W255" s="39"/>
      <c r="X255" s="39"/>
      <c r="Y255" s="39"/>
      <c r="Z255" s="39"/>
      <c r="AA255" s="39"/>
      <c r="AB255" s="39"/>
      <c r="AC255" s="39"/>
      <c r="AD255" s="39"/>
      <c r="AE255" s="39"/>
      <c r="AR255" s="229" t="s">
        <v>294</v>
      </c>
      <c r="AT255" s="229" t="s">
        <v>259</v>
      </c>
      <c r="AU255" s="229" t="s">
        <v>79</v>
      </c>
      <c r="AY255" s="18" t="s">
        <v>125</v>
      </c>
      <c r="BE255" s="230">
        <f>IF(N255="základní",J255,0)</f>
        <v>0</v>
      </c>
      <c r="BF255" s="230">
        <f>IF(N255="snížená",J255,0)</f>
        <v>0</v>
      </c>
      <c r="BG255" s="230">
        <f>IF(N255="zákl. přenesená",J255,0)</f>
        <v>0</v>
      </c>
      <c r="BH255" s="230">
        <f>IF(N255="sníž. přenesená",J255,0)</f>
        <v>0</v>
      </c>
      <c r="BI255" s="230">
        <f>IF(N255="nulová",J255,0)</f>
        <v>0</v>
      </c>
      <c r="BJ255" s="18" t="s">
        <v>77</v>
      </c>
      <c r="BK255" s="230">
        <f>ROUND(I255*H255,2)</f>
        <v>0</v>
      </c>
      <c r="BL255" s="18" t="s">
        <v>210</v>
      </c>
      <c r="BM255" s="229" t="s">
        <v>820</v>
      </c>
    </row>
    <row r="256" s="2" customFormat="1" ht="16.5" customHeight="1">
      <c r="A256" s="39"/>
      <c r="B256" s="40"/>
      <c r="C256" s="257" t="s">
        <v>518</v>
      </c>
      <c r="D256" s="257" t="s">
        <v>259</v>
      </c>
      <c r="E256" s="258" t="s">
        <v>507</v>
      </c>
      <c r="F256" s="259" t="s">
        <v>508</v>
      </c>
      <c r="G256" s="260" t="s">
        <v>213</v>
      </c>
      <c r="H256" s="261">
        <v>4</v>
      </c>
      <c r="I256" s="262"/>
      <c r="J256" s="263">
        <f>ROUND(I256*H256,2)</f>
        <v>0</v>
      </c>
      <c r="K256" s="259" t="s">
        <v>398</v>
      </c>
      <c r="L256" s="264"/>
      <c r="M256" s="265" t="s">
        <v>19</v>
      </c>
      <c r="N256" s="266" t="s">
        <v>40</v>
      </c>
      <c r="O256" s="85"/>
      <c r="P256" s="227">
        <f>O256*H256</f>
        <v>0</v>
      </c>
      <c r="Q256" s="227">
        <v>0.00125</v>
      </c>
      <c r="R256" s="227">
        <f>Q256*H256</f>
        <v>0.0050000000000000001</v>
      </c>
      <c r="S256" s="227">
        <v>0</v>
      </c>
      <c r="T256" s="227">
        <f>S256*H256</f>
        <v>0</v>
      </c>
      <c r="U256" s="228" t="s">
        <v>19</v>
      </c>
      <c r="V256" s="39"/>
      <c r="W256" s="39"/>
      <c r="X256" s="39"/>
      <c r="Y256" s="39"/>
      <c r="Z256" s="39"/>
      <c r="AA256" s="39"/>
      <c r="AB256" s="39"/>
      <c r="AC256" s="39"/>
      <c r="AD256" s="39"/>
      <c r="AE256" s="39"/>
      <c r="AR256" s="229" t="s">
        <v>294</v>
      </c>
      <c r="AT256" s="229" t="s">
        <v>259</v>
      </c>
      <c r="AU256" s="229" t="s">
        <v>79</v>
      </c>
      <c r="AY256" s="18" t="s">
        <v>125</v>
      </c>
      <c r="BE256" s="230">
        <f>IF(N256="základní",J256,0)</f>
        <v>0</v>
      </c>
      <c r="BF256" s="230">
        <f>IF(N256="snížená",J256,0)</f>
        <v>0</v>
      </c>
      <c r="BG256" s="230">
        <f>IF(N256="zákl. přenesená",J256,0)</f>
        <v>0</v>
      </c>
      <c r="BH256" s="230">
        <f>IF(N256="sníž. přenesená",J256,0)</f>
        <v>0</v>
      </c>
      <c r="BI256" s="230">
        <f>IF(N256="nulová",J256,0)</f>
        <v>0</v>
      </c>
      <c r="BJ256" s="18" t="s">
        <v>77</v>
      </c>
      <c r="BK256" s="230">
        <f>ROUND(I256*H256,2)</f>
        <v>0</v>
      </c>
      <c r="BL256" s="18" t="s">
        <v>210</v>
      </c>
      <c r="BM256" s="229" t="s">
        <v>821</v>
      </c>
    </row>
    <row r="257" s="2" customFormat="1" ht="21.75" customHeight="1">
      <c r="A257" s="39"/>
      <c r="B257" s="40"/>
      <c r="C257" s="257" t="s">
        <v>522</v>
      </c>
      <c r="D257" s="257" t="s">
        <v>259</v>
      </c>
      <c r="E257" s="258" t="s">
        <v>511</v>
      </c>
      <c r="F257" s="259" t="s">
        <v>512</v>
      </c>
      <c r="G257" s="260" t="s">
        <v>213</v>
      </c>
      <c r="H257" s="261">
        <v>4</v>
      </c>
      <c r="I257" s="262"/>
      <c r="J257" s="263">
        <f>ROUND(I257*H257,2)</f>
        <v>0</v>
      </c>
      <c r="K257" s="259" t="s">
        <v>398</v>
      </c>
      <c r="L257" s="264"/>
      <c r="M257" s="265" t="s">
        <v>19</v>
      </c>
      <c r="N257" s="266" t="s">
        <v>40</v>
      </c>
      <c r="O257" s="85"/>
      <c r="P257" s="227">
        <f>O257*H257</f>
        <v>0</v>
      </c>
      <c r="Q257" s="227">
        <v>0.0089999999999999993</v>
      </c>
      <c r="R257" s="227">
        <f>Q257*H257</f>
        <v>0.035999999999999997</v>
      </c>
      <c r="S257" s="227">
        <v>0</v>
      </c>
      <c r="T257" s="227">
        <f>S257*H257</f>
        <v>0</v>
      </c>
      <c r="U257" s="228" t="s">
        <v>19</v>
      </c>
      <c r="V257" s="39"/>
      <c r="W257" s="39"/>
      <c r="X257" s="39"/>
      <c r="Y257" s="39"/>
      <c r="Z257" s="39"/>
      <c r="AA257" s="39"/>
      <c r="AB257" s="39"/>
      <c r="AC257" s="39"/>
      <c r="AD257" s="39"/>
      <c r="AE257" s="39"/>
      <c r="AR257" s="229" t="s">
        <v>294</v>
      </c>
      <c r="AT257" s="229" t="s">
        <v>259</v>
      </c>
      <c r="AU257" s="229" t="s">
        <v>79</v>
      </c>
      <c r="AY257" s="18" t="s">
        <v>125</v>
      </c>
      <c r="BE257" s="230">
        <f>IF(N257="základní",J257,0)</f>
        <v>0</v>
      </c>
      <c r="BF257" s="230">
        <f>IF(N257="snížená",J257,0)</f>
        <v>0</v>
      </c>
      <c r="BG257" s="230">
        <f>IF(N257="zákl. přenesená",J257,0)</f>
        <v>0</v>
      </c>
      <c r="BH257" s="230">
        <f>IF(N257="sníž. přenesená",J257,0)</f>
        <v>0</v>
      </c>
      <c r="BI257" s="230">
        <f>IF(N257="nulová",J257,0)</f>
        <v>0</v>
      </c>
      <c r="BJ257" s="18" t="s">
        <v>77</v>
      </c>
      <c r="BK257" s="230">
        <f>ROUND(I257*H257,2)</f>
        <v>0</v>
      </c>
      <c r="BL257" s="18" t="s">
        <v>210</v>
      </c>
      <c r="BM257" s="229" t="s">
        <v>822</v>
      </c>
    </row>
    <row r="258" s="2" customFormat="1" ht="16.5" customHeight="1">
      <c r="A258" s="39"/>
      <c r="B258" s="40"/>
      <c r="C258" s="257" t="s">
        <v>526</v>
      </c>
      <c r="D258" s="257" t="s">
        <v>259</v>
      </c>
      <c r="E258" s="258" t="s">
        <v>515</v>
      </c>
      <c r="F258" s="259" t="s">
        <v>516</v>
      </c>
      <c r="G258" s="260" t="s">
        <v>213</v>
      </c>
      <c r="H258" s="261">
        <v>6</v>
      </c>
      <c r="I258" s="262"/>
      <c r="J258" s="263">
        <f>ROUND(I258*H258,2)</f>
        <v>0</v>
      </c>
      <c r="K258" s="259" t="s">
        <v>398</v>
      </c>
      <c r="L258" s="264"/>
      <c r="M258" s="265" t="s">
        <v>19</v>
      </c>
      <c r="N258" s="266" t="s">
        <v>40</v>
      </c>
      <c r="O258" s="85"/>
      <c r="P258" s="227">
        <f>O258*H258</f>
        <v>0</v>
      </c>
      <c r="Q258" s="227">
        <v>0.012</v>
      </c>
      <c r="R258" s="227">
        <f>Q258*H258</f>
        <v>0.072000000000000008</v>
      </c>
      <c r="S258" s="227">
        <v>0</v>
      </c>
      <c r="T258" s="227">
        <f>S258*H258</f>
        <v>0</v>
      </c>
      <c r="U258" s="228" t="s">
        <v>19</v>
      </c>
      <c r="V258" s="39"/>
      <c r="W258" s="39"/>
      <c r="X258" s="39"/>
      <c r="Y258" s="39"/>
      <c r="Z258" s="39"/>
      <c r="AA258" s="39"/>
      <c r="AB258" s="39"/>
      <c r="AC258" s="39"/>
      <c r="AD258" s="39"/>
      <c r="AE258" s="39"/>
      <c r="AR258" s="229" t="s">
        <v>294</v>
      </c>
      <c r="AT258" s="229" t="s">
        <v>259</v>
      </c>
      <c r="AU258" s="229" t="s">
        <v>79</v>
      </c>
      <c r="AY258" s="18" t="s">
        <v>125</v>
      </c>
      <c r="BE258" s="230">
        <f>IF(N258="základní",J258,0)</f>
        <v>0</v>
      </c>
      <c r="BF258" s="230">
        <f>IF(N258="snížená",J258,0)</f>
        <v>0</v>
      </c>
      <c r="BG258" s="230">
        <f>IF(N258="zákl. přenesená",J258,0)</f>
        <v>0</v>
      </c>
      <c r="BH258" s="230">
        <f>IF(N258="sníž. přenesená",J258,0)</f>
        <v>0</v>
      </c>
      <c r="BI258" s="230">
        <f>IF(N258="nulová",J258,0)</f>
        <v>0</v>
      </c>
      <c r="BJ258" s="18" t="s">
        <v>77</v>
      </c>
      <c r="BK258" s="230">
        <f>ROUND(I258*H258,2)</f>
        <v>0</v>
      </c>
      <c r="BL258" s="18" t="s">
        <v>210</v>
      </c>
      <c r="BM258" s="229" t="s">
        <v>823</v>
      </c>
    </row>
    <row r="259" s="2" customFormat="1" ht="21.75" customHeight="1">
      <c r="A259" s="39"/>
      <c r="B259" s="40"/>
      <c r="C259" s="257" t="s">
        <v>530</v>
      </c>
      <c r="D259" s="257" t="s">
        <v>259</v>
      </c>
      <c r="E259" s="258" t="s">
        <v>519</v>
      </c>
      <c r="F259" s="259" t="s">
        <v>520</v>
      </c>
      <c r="G259" s="260" t="s">
        <v>213</v>
      </c>
      <c r="H259" s="261">
        <v>1</v>
      </c>
      <c r="I259" s="262"/>
      <c r="J259" s="263">
        <f>ROUND(I259*H259,2)</f>
        <v>0</v>
      </c>
      <c r="K259" s="259" t="s">
        <v>132</v>
      </c>
      <c r="L259" s="264"/>
      <c r="M259" s="265" t="s">
        <v>19</v>
      </c>
      <c r="N259" s="266" t="s">
        <v>40</v>
      </c>
      <c r="O259" s="85"/>
      <c r="P259" s="227">
        <f>O259*H259</f>
        <v>0</v>
      </c>
      <c r="Q259" s="227">
        <v>0.010999999999999999</v>
      </c>
      <c r="R259" s="227">
        <f>Q259*H259</f>
        <v>0.010999999999999999</v>
      </c>
      <c r="S259" s="227">
        <v>0</v>
      </c>
      <c r="T259" s="227">
        <f>S259*H259</f>
        <v>0</v>
      </c>
      <c r="U259" s="228" t="s">
        <v>19</v>
      </c>
      <c r="V259" s="39"/>
      <c r="W259" s="39"/>
      <c r="X259" s="39"/>
      <c r="Y259" s="39"/>
      <c r="Z259" s="39"/>
      <c r="AA259" s="39"/>
      <c r="AB259" s="39"/>
      <c r="AC259" s="39"/>
      <c r="AD259" s="39"/>
      <c r="AE259" s="39"/>
      <c r="AR259" s="229" t="s">
        <v>294</v>
      </c>
      <c r="AT259" s="229" t="s">
        <v>259</v>
      </c>
      <c r="AU259" s="229" t="s">
        <v>79</v>
      </c>
      <c r="AY259" s="18" t="s">
        <v>125</v>
      </c>
      <c r="BE259" s="230">
        <f>IF(N259="základní",J259,0)</f>
        <v>0</v>
      </c>
      <c r="BF259" s="230">
        <f>IF(N259="snížená",J259,0)</f>
        <v>0</v>
      </c>
      <c r="BG259" s="230">
        <f>IF(N259="zákl. přenesená",J259,0)</f>
        <v>0</v>
      </c>
      <c r="BH259" s="230">
        <f>IF(N259="sníž. přenesená",J259,0)</f>
        <v>0</v>
      </c>
      <c r="BI259" s="230">
        <f>IF(N259="nulová",J259,0)</f>
        <v>0</v>
      </c>
      <c r="BJ259" s="18" t="s">
        <v>77</v>
      </c>
      <c r="BK259" s="230">
        <f>ROUND(I259*H259,2)</f>
        <v>0</v>
      </c>
      <c r="BL259" s="18" t="s">
        <v>210</v>
      </c>
      <c r="BM259" s="229" t="s">
        <v>824</v>
      </c>
    </row>
    <row r="260" s="2" customFormat="1" ht="21.75" customHeight="1">
      <c r="A260" s="39"/>
      <c r="B260" s="40"/>
      <c r="C260" s="257" t="s">
        <v>534</v>
      </c>
      <c r="D260" s="257" t="s">
        <v>259</v>
      </c>
      <c r="E260" s="258" t="s">
        <v>523</v>
      </c>
      <c r="F260" s="259" t="s">
        <v>524</v>
      </c>
      <c r="G260" s="260" t="s">
        <v>213</v>
      </c>
      <c r="H260" s="261">
        <v>1</v>
      </c>
      <c r="I260" s="262"/>
      <c r="J260" s="263">
        <f>ROUND(I260*H260,2)</f>
        <v>0</v>
      </c>
      <c r="K260" s="259" t="s">
        <v>19</v>
      </c>
      <c r="L260" s="264"/>
      <c r="M260" s="265" t="s">
        <v>19</v>
      </c>
      <c r="N260" s="266" t="s">
        <v>40</v>
      </c>
      <c r="O260" s="85"/>
      <c r="P260" s="227">
        <f>O260*H260</f>
        <v>0</v>
      </c>
      <c r="Q260" s="227">
        <v>0.00167</v>
      </c>
      <c r="R260" s="227">
        <f>Q260*H260</f>
        <v>0.00167</v>
      </c>
      <c r="S260" s="227">
        <v>0</v>
      </c>
      <c r="T260" s="227">
        <f>S260*H260</f>
        <v>0</v>
      </c>
      <c r="U260" s="228" t="s">
        <v>19</v>
      </c>
      <c r="V260" s="39"/>
      <c r="W260" s="39"/>
      <c r="X260" s="39"/>
      <c r="Y260" s="39"/>
      <c r="Z260" s="39"/>
      <c r="AA260" s="39"/>
      <c r="AB260" s="39"/>
      <c r="AC260" s="39"/>
      <c r="AD260" s="39"/>
      <c r="AE260" s="39"/>
      <c r="AR260" s="229" t="s">
        <v>294</v>
      </c>
      <c r="AT260" s="229" t="s">
        <v>259</v>
      </c>
      <c r="AU260" s="229" t="s">
        <v>79</v>
      </c>
      <c r="AY260" s="18" t="s">
        <v>125</v>
      </c>
      <c r="BE260" s="230">
        <f>IF(N260="základní",J260,0)</f>
        <v>0</v>
      </c>
      <c r="BF260" s="230">
        <f>IF(N260="snížená",J260,0)</f>
        <v>0</v>
      </c>
      <c r="BG260" s="230">
        <f>IF(N260="zákl. přenesená",J260,0)</f>
        <v>0</v>
      </c>
      <c r="BH260" s="230">
        <f>IF(N260="sníž. přenesená",J260,0)</f>
        <v>0</v>
      </c>
      <c r="BI260" s="230">
        <f>IF(N260="nulová",J260,0)</f>
        <v>0</v>
      </c>
      <c r="BJ260" s="18" t="s">
        <v>77</v>
      </c>
      <c r="BK260" s="230">
        <f>ROUND(I260*H260,2)</f>
        <v>0</v>
      </c>
      <c r="BL260" s="18" t="s">
        <v>210</v>
      </c>
      <c r="BM260" s="229" t="s">
        <v>825</v>
      </c>
    </row>
    <row r="261" s="2" customFormat="1" ht="16.5" customHeight="1">
      <c r="A261" s="39"/>
      <c r="B261" s="40"/>
      <c r="C261" s="257" t="s">
        <v>539</v>
      </c>
      <c r="D261" s="257" t="s">
        <v>259</v>
      </c>
      <c r="E261" s="258" t="s">
        <v>527</v>
      </c>
      <c r="F261" s="259" t="s">
        <v>528</v>
      </c>
      <c r="G261" s="260" t="s">
        <v>213</v>
      </c>
      <c r="H261" s="261">
        <v>1</v>
      </c>
      <c r="I261" s="262"/>
      <c r="J261" s="263">
        <f>ROUND(I261*H261,2)</f>
        <v>0</v>
      </c>
      <c r="K261" s="259" t="s">
        <v>19</v>
      </c>
      <c r="L261" s="264"/>
      <c r="M261" s="265" t="s">
        <v>19</v>
      </c>
      <c r="N261" s="266" t="s">
        <v>40</v>
      </c>
      <c r="O261" s="85"/>
      <c r="P261" s="227">
        <f>O261*H261</f>
        <v>0</v>
      </c>
      <c r="Q261" s="227">
        <v>0.00992</v>
      </c>
      <c r="R261" s="227">
        <f>Q261*H261</f>
        <v>0.00992</v>
      </c>
      <c r="S261" s="227">
        <v>0</v>
      </c>
      <c r="T261" s="227">
        <f>S261*H261</f>
        <v>0</v>
      </c>
      <c r="U261" s="228" t="s">
        <v>19</v>
      </c>
      <c r="V261" s="39"/>
      <c r="W261" s="39"/>
      <c r="X261" s="39"/>
      <c r="Y261" s="39"/>
      <c r="Z261" s="39"/>
      <c r="AA261" s="39"/>
      <c r="AB261" s="39"/>
      <c r="AC261" s="39"/>
      <c r="AD261" s="39"/>
      <c r="AE261" s="39"/>
      <c r="AR261" s="229" t="s">
        <v>294</v>
      </c>
      <c r="AT261" s="229" t="s">
        <v>259</v>
      </c>
      <c r="AU261" s="229" t="s">
        <v>79</v>
      </c>
      <c r="AY261" s="18" t="s">
        <v>125</v>
      </c>
      <c r="BE261" s="230">
        <f>IF(N261="základní",J261,0)</f>
        <v>0</v>
      </c>
      <c r="BF261" s="230">
        <f>IF(N261="snížená",J261,0)</f>
        <v>0</v>
      </c>
      <c r="BG261" s="230">
        <f>IF(N261="zákl. přenesená",J261,0)</f>
        <v>0</v>
      </c>
      <c r="BH261" s="230">
        <f>IF(N261="sníž. přenesená",J261,0)</f>
        <v>0</v>
      </c>
      <c r="BI261" s="230">
        <f>IF(N261="nulová",J261,0)</f>
        <v>0</v>
      </c>
      <c r="BJ261" s="18" t="s">
        <v>77</v>
      </c>
      <c r="BK261" s="230">
        <f>ROUND(I261*H261,2)</f>
        <v>0</v>
      </c>
      <c r="BL261" s="18" t="s">
        <v>210</v>
      </c>
      <c r="BM261" s="229" t="s">
        <v>826</v>
      </c>
    </row>
    <row r="262" s="2" customFormat="1" ht="21.75" customHeight="1">
      <c r="A262" s="39"/>
      <c r="B262" s="40"/>
      <c r="C262" s="257" t="s">
        <v>544</v>
      </c>
      <c r="D262" s="257" t="s">
        <v>259</v>
      </c>
      <c r="E262" s="258" t="s">
        <v>531</v>
      </c>
      <c r="F262" s="259" t="s">
        <v>532</v>
      </c>
      <c r="G262" s="260" t="s">
        <v>213</v>
      </c>
      <c r="H262" s="261">
        <v>1</v>
      </c>
      <c r="I262" s="262"/>
      <c r="J262" s="263">
        <f>ROUND(I262*H262,2)</f>
        <v>0</v>
      </c>
      <c r="K262" s="259" t="s">
        <v>19</v>
      </c>
      <c r="L262" s="264"/>
      <c r="M262" s="265" t="s">
        <v>19</v>
      </c>
      <c r="N262" s="266" t="s">
        <v>40</v>
      </c>
      <c r="O262" s="85"/>
      <c r="P262" s="227">
        <f>O262*H262</f>
        <v>0</v>
      </c>
      <c r="Q262" s="227">
        <v>0.001</v>
      </c>
      <c r="R262" s="227">
        <f>Q262*H262</f>
        <v>0.001</v>
      </c>
      <c r="S262" s="227">
        <v>0</v>
      </c>
      <c r="T262" s="227">
        <f>S262*H262</f>
        <v>0</v>
      </c>
      <c r="U262" s="228" t="s">
        <v>19</v>
      </c>
      <c r="V262" s="39"/>
      <c r="W262" s="39"/>
      <c r="X262" s="39"/>
      <c r="Y262" s="39"/>
      <c r="Z262" s="39"/>
      <c r="AA262" s="39"/>
      <c r="AB262" s="39"/>
      <c r="AC262" s="39"/>
      <c r="AD262" s="39"/>
      <c r="AE262" s="39"/>
      <c r="AR262" s="229" t="s">
        <v>294</v>
      </c>
      <c r="AT262" s="229" t="s">
        <v>259</v>
      </c>
      <c r="AU262" s="229" t="s">
        <v>79</v>
      </c>
      <c r="AY262" s="18" t="s">
        <v>125</v>
      </c>
      <c r="BE262" s="230">
        <f>IF(N262="základní",J262,0)</f>
        <v>0</v>
      </c>
      <c r="BF262" s="230">
        <f>IF(N262="snížená",J262,0)</f>
        <v>0</v>
      </c>
      <c r="BG262" s="230">
        <f>IF(N262="zákl. přenesená",J262,0)</f>
        <v>0</v>
      </c>
      <c r="BH262" s="230">
        <f>IF(N262="sníž. přenesená",J262,0)</f>
        <v>0</v>
      </c>
      <c r="BI262" s="230">
        <f>IF(N262="nulová",J262,0)</f>
        <v>0</v>
      </c>
      <c r="BJ262" s="18" t="s">
        <v>77</v>
      </c>
      <c r="BK262" s="230">
        <f>ROUND(I262*H262,2)</f>
        <v>0</v>
      </c>
      <c r="BL262" s="18" t="s">
        <v>210</v>
      </c>
      <c r="BM262" s="229" t="s">
        <v>827</v>
      </c>
    </row>
    <row r="263" s="2" customFormat="1" ht="21.75" customHeight="1">
      <c r="A263" s="39"/>
      <c r="B263" s="40"/>
      <c r="C263" s="218" t="s">
        <v>548</v>
      </c>
      <c r="D263" s="218" t="s">
        <v>128</v>
      </c>
      <c r="E263" s="219" t="s">
        <v>545</v>
      </c>
      <c r="F263" s="220" t="s">
        <v>546</v>
      </c>
      <c r="G263" s="221" t="s">
        <v>482</v>
      </c>
      <c r="H263" s="222">
        <v>7</v>
      </c>
      <c r="I263" s="223"/>
      <c r="J263" s="224">
        <f>ROUND(I263*H263,2)</f>
        <v>0</v>
      </c>
      <c r="K263" s="220" t="s">
        <v>132</v>
      </c>
      <c r="L263" s="45"/>
      <c r="M263" s="225" t="s">
        <v>19</v>
      </c>
      <c r="N263" s="226" t="s">
        <v>40</v>
      </c>
      <c r="O263" s="85"/>
      <c r="P263" s="227">
        <f>O263*H263</f>
        <v>0</v>
      </c>
      <c r="Q263" s="227">
        <v>0.00032000000000000003</v>
      </c>
      <c r="R263" s="227">
        <f>Q263*H263</f>
        <v>0.0022400000000000002</v>
      </c>
      <c r="S263" s="227">
        <v>0</v>
      </c>
      <c r="T263" s="227">
        <f>S263*H263</f>
        <v>0</v>
      </c>
      <c r="U263" s="228" t="s">
        <v>19</v>
      </c>
      <c r="V263" s="39"/>
      <c r="W263" s="39"/>
      <c r="X263" s="39"/>
      <c r="Y263" s="39"/>
      <c r="Z263" s="39"/>
      <c r="AA263" s="39"/>
      <c r="AB263" s="39"/>
      <c r="AC263" s="39"/>
      <c r="AD263" s="39"/>
      <c r="AE263" s="39"/>
      <c r="AR263" s="229" t="s">
        <v>210</v>
      </c>
      <c r="AT263" s="229" t="s">
        <v>128</v>
      </c>
      <c r="AU263" s="229" t="s">
        <v>79</v>
      </c>
      <c r="AY263" s="18" t="s">
        <v>125</v>
      </c>
      <c r="BE263" s="230">
        <f>IF(N263="základní",J263,0)</f>
        <v>0</v>
      </c>
      <c r="BF263" s="230">
        <f>IF(N263="snížená",J263,0)</f>
        <v>0</v>
      </c>
      <c r="BG263" s="230">
        <f>IF(N263="zákl. přenesená",J263,0)</f>
        <v>0</v>
      </c>
      <c r="BH263" s="230">
        <f>IF(N263="sníž. přenesená",J263,0)</f>
        <v>0</v>
      </c>
      <c r="BI263" s="230">
        <f>IF(N263="nulová",J263,0)</f>
        <v>0</v>
      </c>
      <c r="BJ263" s="18" t="s">
        <v>77</v>
      </c>
      <c r="BK263" s="230">
        <f>ROUND(I263*H263,2)</f>
        <v>0</v>
      </c>
      <c r="BL263" s="18" t="s">
        <v>210</v>
      </c>
      <c r="BM263" s="229" t="s">
        <v>828</v>
      </c>
    </row>
    <row r="264" s="2" customFormat="1" ht="21.75" customHeight="1">
      <c r="A264" s="39"/>
      <c r="B264" s="40"/>
      <c r="C264" s="218" t="s">
        <v>552</v>
      </c>
      <c r="D264" s="218" t="s">
        <v>128</v>
      </c>
      <c r="E264" s="219" t="s">
        <v>549</v>
      </c>
      <c r="F264" s="220" t="s">
        <v>550</v>
      </c>
      <c r="G264" s="221" t="s">
        <v>482</v>
      </c>
      <c r="H264" s="222">
        <v>4</v>
      </c>
      <c r="I264" s="223"/>
      <c r="J264" s="224">
        <f>ROUND(I264*H264,2)</f>
        <v>0</v>
      </c>
      <c r="K264" s="220" t="s">
        <v>132</v>
      </c>
      <c r="L264" s="45"/>
      <c r="M264" s="225" t="s">
        <v>19</v>
      </c>
      <c r="N264" s="226" t="s">
        <v>40</v>
      </c>
      <c r="O264" s="85"/>
      <c r="P264" s="227">
        <f>O264*H264</f>
        <v>0</v>
      </c>
      <c r="Q264" s="227">
        <v>0.00051999999999999995</v>
      </c>
      <c r="R264" s="227">
        <f>Q264*H264</f>
        <v>0.0020799999999999998</v>
      </c>
      <c r="S264" s="227">
        <v>0</v>
      </c>
      <c r="T264" s="227">
        <f>S264*H264</f>
        <v>0</v>
      </c>
      <c r="U264" s="228" t="s">
        <v>19</v>
      </c>
      <c r="V264" s="39"/>
      <c r="W264" s="39"/>
      <c r="X264" s="39"/>
      <c r="Y264" s="39"/>
      <c r="Z264" s="39"/>
      <c r="AA264" s="39"/>
      <c r="AB264" s="39"/>
      <c r="AC264" s="39"/>
      <c r="AD264" s="39"/>
      <c r="AE264" s="39"/>
      <c r="AR264" s="229" t="s">
        <v>210</v>
      </c>
      <c r="AT264" s="229" t="s">
        <v>128</v>
      </c>
      <c r="AU264" s="229" t="s">
        <v>79</v>
      </c>
      <c r="AY264" s="18" t="s">
        <v>125</v>
      </c>
      <c r="BE264" s="230">
        <f>IF(N264="základní",J264,0)</f>
        <v>0</v>
      </c>
      <c r="BF264" s="230">
        <f>IF(N264="snížená",J264,0)</f>
        <v>0</v>
      </c>
      <c r="BG264" s="230">
        <f>IF(N264="zákl. přenesená",J264,0)</f>
        <v>0</v>
      </c>
      <c r="BH264" s="230">
        <f>IF(N264="sníž. přenesená",J264,0)</f>
        <v>0</v>
      </c>
      <c r="BI264" s="230">
        <f>IF(N264="nulová",J264,0)</f>
        <v>0</v>
      </c>
      <c r="BJ264" s="18" t="s">
        <v>77</v>
      </c>
      <c r="BK264" s="230">
        <f>ROUND(I264*H264,2)</f>
        <v>0</v>
      </c>
      <c r="BL264" s="18" t="s">
        <v>210</v>
      </c>
      <c r="BM264" s="229" t="s">
        <v>829</v>
      </c>
    </row>
    <row r="265" s="2" customFormat="1" ht="33" customHeight="1">
      <c r="A265" s="39"/>
      <c r="B265" s="40"/>
      <c r="C265" s="218" t="s">
        <v>559</v>
      </c>
      <c r="D265" s="218" t="s">
        <v>128</v>
      </c>
      <c r="E265" s="219" t="s">
        <v>553</v>
      </c>
      <c r="F265" s="220" t="s">
        <v>554</v>
      </c>
      <c r="G265" s="221" t="s">
        <v>131</v>
      </c>
      <c r="H265" s="222">
        <v>0.34300000000000003</v>
      </c>
      <c r="I265" s="223"/>
      <c r="J265" s="224">
        <f>ROUND(I265*H265,2)</f>
        <v>0</v>
      </c>
      <c r="K265" s="220" t="s">
        <v>132</v>
      </c>
      <c r="L265" s="45"/>
      <c r="M265" s="225" t="s">
        <v>19</v>
      </c>
      <c r="N265" s="226" t="s">
        <v>40</v>
      </c>
      <c r="O265" s="85"/>
      <c r="P265" s="227">
        <f>O265*H265</f>
        <v>0</v>
      </c>
      <c r="Q265" s="227">
        <v>0</v>
      </c>
      <c r="R265" s="227">
        <f>Q265*H265</f>
        <v>0</v>
      </c>
      <c r="S265" s="227">
        <v>0</v>
      </c>
      <c r="T265" s="227">
        <f>S265*H265</f>
        <v>0</v>
      </c>
      <c r="U265" s="228" t="s">
        <v>19</v>
      </c>
      <c r="V265" s="39"/>
      <c r="W265" s="39"/>
      <c r="X265" s="39"/>
      <c r="Y265" s="39"/>
      <c r="Z265" s="39"/>
      <c r="AA265" s="39"/>
      <c r="AB265" s="39"/>
      <c r="AC265" s="39"/>
      <c r="AD265" s="39"/>
      <c r="AE265" s="39"/>
      <c r="AR265" s="229" t="s">
        <v>210</v>
      </c>
      <c r="AT265" s="229" t="s">
        <v>128</v>
      </c>
      <c r="AU265" s="229" t="s">
        <v>79</v>
      </c>
      <c r="AY265" s="18" t="s">
        <v>125</v>
      </c>
      <c r="BE265" s="230">
        <f>IF(N265="základní",J265,0)</f>
        <v>0</v>
      </c>
      <c r="BF265" s="230">
        <f>IF(N265="snížená",J265,0)</f>
        <v>0</v>
      </c>
      <c r="BG265" s="230">
        <f>IF(N265="zákl. přenesená",J265,0)</f>
        <v>0</v>
      </c>
      <c r="BH265" s="230">
        <f>IF(N265="sníž. přenesená",J265,0)</f>
        <v>0</v>
      </c>
      <c r="BI265" s="230">
        <f>IF(N265="nulová",J265,0)</f>
        <v>0</v>
      </c>
      <c r="BJ265" s="18" t="s">
        <v>77</v>
      </c>
      <c r="BK265" s="230">
        <f>ROUND(I265*H265,2)</f>
        <v>0</v>
      </c>
      <c r="BL265" s="18" t="s">
        <v>210</v>
      </c>
      <c r="BM265" s="229" t="s">
        <v>830</v>
      </c>
    </row>
    <row r="266" s="2" customFormat="1">
      <c r="A266" s="39"/>
      <c r="B266" s="40"/>
      <c r="C266" s="41"/>
      <c r="D266" s="231" t="s">
        <v>135</v>
      </c>
      <c r="E266" s="41"/>
      <c r="F266" s="232" t="s">
        <v>556</v>
      </c>
      <c r="G266" s="41"/>
      <c r="H266" s="41"/>
      <c r="I266" s="137"/>
      <c r="J266" s="41"/>
      <c r="K266" s="41"/>
      <c r="L266" s="45"/>
      <c r="M266" s="233"/>
      <c r="N266" s="234"/>
      <c r="O266" s="85"/>
      <c r="P266" s="85"/>
      <c r="Q266" s="85"/>
      <c r="R266" s="85"/>
      <c r="S266" s="85"/>
      <c r="T266" s="85"/>
      <c r="U266" s="86"/>
      <c r="V266" s="39"/>
      <c r="W266" s="39"/>
      <c r="X266" s="39"/>
      <c r="Y266" s="39"/>
      <c r="Z266" s="39"/>
      <c r="AA266" s="39"/>
      <c r="AB266" s="39"/>
      <c r="AC266" s="39"/>
      <c r="AD266" s="39"/>
      <c r="AE266" s="39"/>
      <c r="AT266" s="18" t="s">
        <v>135</v>
      </c>
      <c r="AU266" s="18" t="s">
        <v>79</v>
      </c>
    </row>
    <row r="267" s="12" customFormat="1" ht="22.8" customHeight="1">
      <c r="A267" s="12"/>
      <c r="B267" s="202"/>
      <c r="C267" s="203"/>
      <c r="D267" s="204" t="s">
        <v>68</v>
      </c>
      <c r="E267" s="216" t="s">
        <v>557</v>
      </c>
      <c r="F267" s="216" t="s">
        <v>558</v>
      </c>
      <c r="G267" s="203"/>
      <c r="H267" s="203"/>
      <c r="I267" s="206"/>
      <c r="J267" s="217">
        <f>BK267</f>
        <v>0</v>
      </c>
      <c r="K267" s="203"/>
      <c r="L267" s="208"/>
      <c r="M267" s="209"/>
      <c r="N267" s="210"/>
      <c r="O267" s="210"/>
      <c r="P267" s="211">
        <f>SUM(P268:P271)</f>
        <v>0</v>
      </c>
      <c r="Q267" s="210"/>
      <c r="R267" s="211">
        <f>SUM(R268:R271)</f>
        <v>0.036799999999999999</v>
      </c>
      <c r="S267" s="210"/>
      <c r="T267" s="211">
        <f>SUM(T268:T271)</f>
        <v>0</v>
      </c>
      <c r="U267" s="212"/>
      <c r="V267" s="12"/>
      <c r="W267" s="12"/>
      <c r="X267" s="12"/>
      <c r="Y267" s="12"/>
      <c r="Z267" s="12"/>
      <c r="AA267" s="12"/>
      <c r="AB267" s="12"/>
      <c r="AC267" s="12"/>
      <c r="AD267" s="12"/>
      <c r="AE267" s="12"/>
      <c r="AR267" s="213" t="s">
        <v>79</v>
      </c>
      <c r="AT267" s="214" t="s">
        <v>68</v>
      </c>
      <c r="AU267" s="214" t="s">
        <v>77</v>
      </c>
      <c r="AY267" s="213" t="s">
        <v>125</v>
      </c>
      <c r="BK267" s="215">
        <f>SUM(BK268:BK271)</f>
        <v>0</v>
      </c>
    </row>
    <row r="268" s="2" customFormat="1" ht="33" customHeight="1">
      <c r="A268" s="39"/>
      <c r="B268" s="40"/>
      <c r="C268" s="218" t="s">
        <v>564</v>
      </c>
      <c r="D268" s="218" t="s">
        <v>128</v>
      </c>
      <c r="E268" s="219" t="s">
        <v>560</v>
      </c>
      <c r="F268" s="220" t="s">
        <v>561</v>
      </c>
      <c r="G268" s="221" t="s">
        <v>482</v>
      </c>
      <c r="H268" s="222">
        <v>4</v>
      </c>
      <c r="I268" s="223"/>
      <c r="J268" s="224">
        <f>ROUND(I268*H268,2)</f>
        <v>0</v>
      </c>
      <c r="K268" s="220" t="s">
        <v>132</v>
      </c>
      <c r="L268" s="45"/>
      <c r="M268" s="225" t="s">
        <v>19</v>
      </c>
      <c r="N268" s="226" t="s">
        <v>40</v>
      </c>
      <c r="O268" s="85"/>
      <c r="P268" s="227">
        <f>O268*H268</f>
        <v>0</v>
      </c>
      <c r="Q268" s="227">
        <v>0.0091999999999999998</v>
      </c>
      <c r="R268" s="227">
        <f>Q268*H268</f>
        <v>0.036799999999999999</v>
      </c>
      <c r="S268" s="227">
        <v>0</v>
      </c>
      <c r="T268" s="227">
        <f>S268*H268</f>
        <v>0</v>
      </c>
      <c r="U268" s="228" t="s">
        <v>19</v>
      </c>
      <c r="V268" s="39"/>
      <c r="W268" s="39"/>
      <c r="X268" s="39"/>
      <c r="Y268" s="39"/>
      <c r="Z268" s="39"/>
      <c r="AA268" s="39"/>
      <c r="AB268" s="39"/>
      <c r="AC268" s="39"/>
      <c r="AD268" s="39"/>
      <c r="AE268" s="39"/>
      <c r="AR268" s="229" t="s">
        <v>210</v>
      </c>
      <c r="AT268" s="229" t="s">
        <v>128</v>
      </c>
      <c r="AU268" s="229" t="s">
        <v>79</v>
      </c>
      <c r="AY268" s="18" t="s">
        <v>125</v>
      </c>
      <c r="BE268" s="230">
        <f>IF(N268="základní",J268,0)</f>
        <v>0</v>
      </c>
      <c r="BF268" s="230">
        <f>IF(N268="snížená",J268,0)</f>
        <v>0</v>
      </c>
      <c r="BG268" s="230">
        <f>IF(N268="zákl. přenesená",J268,0)</f>
        <v>0</v>
      </c>
      <c r="BH268" s="230">
        <f>IF(N268="sníž. přenesená",J268,0)</f>
        <v>0</v>
      </c>
      <c r="BI268" s="230">
        <f>IF(N268="nulová",J268,0)</f>
        <v>0</v>
      </c>
      <c r="BJ268" s="18" t="s">
        <v>77</v>
      </c>
      <c r="BK268" s="230">
        <f>ROUND(I268*H268,2)</f>
        <v>0</v>
      </c>
      <c r="BL268" s="18" t="s">
        <v>210</v>
      </c>
      <c r="BM268" s="229" t="s">
        <v>831</v>
      </c>
    </row>
    <row r="269" s="2" customFormat="1">
      <c r="A269" s="39"/>
      <c r="B269" s="40"/>
      <c r="C269" s="41"/>
      <c r="D269" s="231" t="s">
        <v>135</v>
      </c>
      <c r="E269" s="41"/>
      <c r="F269" s="232" t="s">
        <v>563</v>
      </c>
      <c r="G269" s="41"/>
      <c r="H269" s="41"/>
      <c r="I269" s="137"/>
      <c r="J269" s="41"/>
      <c r="K269" s="41"/>
      <c r="L269" s="45"/>
      <c r="M269" s="233"/>
      <c r="N269" s="234"/>
      <c r="O269" s="85"/>
      <c r="P269" s="85"/>
      <c r="Q269" s="85"/>
      <c r="R269" s="85"/>
      <c r="S269" s="85"/>
      <c r="T269" s="85"/>
      <c r="U269" s="86"/>
      <c r="V269" s="39"/>
      <c r="W269" s="39"/>
      <c r="X269" s="39"/>
      <c r="Y269" s="39"/>
      <c r="Z269" s="39"/>
      <c r="AA269" s="39"/>
      <c r="AB269" s="39"/>
      <c r="AC269" s="39"/>
      <c r="AD269" s="39"/>
      <c r="AE269" s="39"/>
      <c r="AT269" s="18" t="s">
        <v>135</v>
      </c>
      <c r="AU269" s="18" t="s">
        <v>79</v>
      </c>
    </row>
    <row r="270" s="2" customFormat="1" ht="44.25" customHeight="1">
      <c r="A270" s="39"/>
      <c r="B270" s="40"/>
      <c r="C270" s="218" t="s">
        <v>571</v>
      </c>
      <c r="D270" s="218" t="s">
        <v>128</v>
      </c>
      <c r="E270" s="219" t="s">
        <v>565</v>
      </c>
      <c r="F270" s="220" t="s">
        <v>566</v>
      </c>
      <c r="G270" s="221" t="s">
        <v>131</v>
      </c>
      <c r="H270" s="222">
        <v>0.036999999999999998</v>
      </c>
      <c r="I270" s="223"/>
      <c r="J270" s="224">
        <f>ROUND(I270*H270,2)</f>
        <v>0</v>
      </c>
      <c r="K270" s="220" t="s">
        <v>132</v>
      </c>
      <c r="L270" s="45"/>
      <c r="M270" s="225" t="s">
        <v>19</v>
      </c>
      <c r="N270" s="226" t="s">
        <v>40</v>
      </c>
      <c r="O270" s="85"/>
      <c r="P270" s="227">
        <f>O270*H270</f>
        <v>0</v>
      </c>
      <c r="Q270" s="227">
        <v>0</v>
      </c>
      <c r="R270" s="227">
        <f>Q270*H270</f>
        <v>0</v>
      </c>
      <c r="S270" s="227">
        <v>0</v>
      </c>
      <c r="T270" s="227">
        <f>S270*H270</f>
        <v>0</v>
      </c>
      <c r="U270" s="228" t="s">
        <v>19</v>
      </c>
      <c r="V270" s="39"/>
      <c r="W270" s="39"/>
      <c r="X270" s="39"/>
      <c r="Y270" s="39"/>
      <c r="Z270" s="39"/>
      <c r="AA270" s="39"/>
      <c r="AB270" s="39"/>
      <c r="AC270" s="39"/>
      <c r="AD270" s="39"/>
      <c r="AE270" s="39"/>
      <c r="AR270" s="229" t="s">
        <v>210</v>
      </c>
      <c r="AT270" s="229" t="s">
        <v>128</v>
      </c>
      <c r="AU270" s="229" t="s">
        <v>79</v>
      </c>
      <c r="AY270" s="18" t="s">
        <v>125</v>
      </c>
      <c r="BE270" s="230">
        <f>IF(N270="základní",J270,0)</f>
        <v>0</v>
      </c>
      <c r="BF270" s="230">
        <f>IF(N270="snížená",J270,0)</f>
        <v>0</v>
      </c>
      <c r="BG270" s="230">
        <f>IF(N270="zákl. přenesená",J270,0)</f>
        <v>0</v>
      </c>
      <c r="BH270" s="230">
        <f>IF(N270="sníž. přenesená",J270,0)</f>
        <v>0</v>
      </c>
      <c r="BI270" s="230">
        <f>IF(N270="nulová",J270,0)</f>
        <v>0</v>
      </c>
      <c r="BJ270" s="18" t="s">
        <v>77</v>
      </c>
      <c r="BK270" s="230">
        <f>ROUND(I270*H270,2)</f>
        <v>0</v>
      </c>
      <c r="BL270" s="18" t="s">
        <v>210</v>
      </c>
      <c r="BM270" s="229" t="s">
        <v>832</v>
      </c>
    </row>
    <row r="271" s="2" customFormat="1">
      <c r="A271" s="39"/>
      <c r="B271" s="40"/>
      <c r="C271" s="41"/>
      <c r="D271" s="231" t="s">
        <v>135</v>
      </c>
      <c r="E271" s="41"/>
      <c r="F271" s="232" t="s">
        <v>568</v>
      </c>
      <c r="G271" s="41"/>
      <c r="H271" s="41"/>
      <c r="I271" s="137"/>
      <c r="J271" s="41"/>
      <c r="K271" s="41"/>
      <c r="L271" s="45"/>
      <c r="M271" s="233"/>
      <c r="N271" s="234"/>
      <c r="O271" s="85"/>
      <c r="P271" s="85"/>
      <c r="Q271" s="85"/>
      <c r="R271" s="85"/>
      <c r="S271" s="85"/>
      <c r="T271" s="85"/>
      <c r="U271" s="86"/>
      <c r="V271" s="39"/>
      <c r="W271" s="39"/>
      <c r="X271" s="39"/>
      <c r="Y271" s="39"/>
      <c r="Z271" s="39"/>
      <c r="AA271" s="39"/>
      <c r="AB271" s="39"/>
      <c r="AC271" s="39"/>
      <c r="AD271" s="39"/>
      <c r="AE271" s="39"/>
      <c r="AT271" s="18" t="s">
        <v>135</v>
      </c>
      <c r="AU271" s="18" t="s">
        <v>79</v>
      </c>
    </row>
    <row r="272" s="12" customFormat="1" ht="22.8" customHeight="1">
      <c r="A272" s="12"/>
      <c r="B272" s="202"/>
      <c r="C272" s="203"/>
      <c r="D272" s="204" t="s">
        <v>68</v>
      </c>
      <c r="E272" s="216" t="s">
        <v>569</v>
      </c>
      <c r="F272" s="216" t="s">
        <v>570</v>
      </c>
      <c r="G272" s="203"/>
      <c r="H272" s="203"/>
      <c r="I272" s="206"/>
      <c r="J272" s="217">
        <f>BK272</f>
        <v>0</v>
      </c>
      <c r="K272" s="203"/>
      <c r="L272" s="208"/>
      <c r="M272" s="209"/>
      <c r="N272" s="210"/>
      <c r="O272" s="210"/>
      <c r="P272" s="211">
        <f>P273</f>
        <v>0</v>
      </c>
      <c r="Q272" s="210"/>
      <c r="R272" s="211">
        <f>R273</f>
        <v>0</v>
      </c>
      <c r="S272" s="210"/>
      <c r="T272" s="211">
        <f>T273</f>
        <v>0</v>
      </c>
      <c r="U272" s="212"/>
      <c r="V272" s="12"/>
      <c r="W272" s="12"/>
      <c r="X272" s="12"/>
      <c r="Y272" s="12"/>
      <c r="Z272" s="12"/>
      <c r="AA272" s="12"/>
      <c r="AB272" s="12"/>
      <c r="AC272" s="12"/>
      <c r="AD272" s="12"/>
      <c r="AE272" s="12"/>
      <c r="AR272" s="213" t="s">
        <v>79</v>
      </c>
      <c r="AT272" s="214" t="s">
        <v>68</v>
      </c>
      <c r="AU272" s="214" t="s">
        <v>77</v>
      </c>
      <c r="AY272" s="213" t="s">
        <v>125</v>
      </c>
      <c r="BK272" s="215">
        <f>BK273</f>
        <v>0</v>
      </c>
    </row>
    <row r="273" s="2" customFormat="1" ht="45" customHeight="1">
      <c r="A273" s="39"/>
      <c r="B273" s="40"/>
      <c r="C273" s="218" t="s">
        <v>579</v>
      </c>
      <c r="D273" s="218" t="s">
        <v>128</v>
      </c>
      <c r="E273" s="219" t="s">
        <v>572</v>
      </c>
      <c r="F273" s="220" t="s">
        <v>573</v>
      </c>
      <c r="G273" s="221" t="s">
        <v>574</v>
      </c>
      <c r="H273" s="222">
        <v>1</v>
      </c>
      <c r="I273" s="223"/>
      <c r="J273" s="224">
        <f>ROUND(I273*H273,2)</f>
        <v>0</v>
      </c>
      <c r="K273" s="220" t="s">
        <v>19</v>
      </c>
      <c r="L273" s="45"/>
      <c r="M273" s="225" t="s">
        <v>19</v>
      </c>
      <c r="N273" s="226" t="s">
        <v>40</v>
      </c>
      <c r="O273" s="85"/>
      <c r="P273" s="227">
        <f>O273*H273</f>
        <v>0</v>
      </c>
      <c r="Q273" s="227">
        <v>0</v>
      </c>
      <c r="R273" s="227">
        <f>Q273*H273</f>
        <v>0</v>
      </c>
      <c r="S273" s="227">
        <v>0</v>
      </c>
      <c r="T273" s="227">
        <f>S273*H273</f>
        <v>0</v>
      </c>
      <c r="U273" s="228" t="s">
        <v>19</v>
      </c>
      <c r="V273" s="39"/>
      <c r="W273" s="39"/>
      <c r="X273" s="39"/>
      <c r="Y273" s="39"/>
      <c r="Z273" s="39"/>
      <c r="AA273" s="39"/>
      <c r="AB273" s="39"/>
      <c r="AC273" s="39"/>
      <c r="AD273" s="39"/>
      <c r="AE273" s="39"/>
      <c r="AR273" s="229" t="s">
        <v>575</v>
      </c>
      <c r="AT273" s="229" t="s">
        <v>128</v>
      </c>
      <c r="AU273" s="229" t="s">
        <v>79</v>
      </c>
      <c r="AY273" s="18" t="s">
        <v>125</v>
      </c>
      <c r="BE273" s="230">
        <f>IF(N273="základní",J273,0)</f>
        <v>0</v>
      </c>
      <c r="BF273" s="230">
        <f>IF(N273="snížená",J273,0)</f>
        <v>0</v>
      </c>
      <c r="BG273" s="230">
        <f>IF(N273="zákl. přenesená",J273,0)</f>
        <v>0</v>
      </c>
      <c r="BH273" s="230">
        <f>IF(N273="sníž. přenesená",J273,0)</f>
        <v>0</v>
      </c>
      <c r="BI273" s="230">
        <f>IF(N273="nulová",J273,0)</f>
        <v>0</v>
      </c>
      <c r="BJ273" s="18" t="s">
        <v>77</v>
      </c>
      <c r="BK273" s="230">
        <f>ROUND(I273*H273,2)</f>
        <v>0</v>
      </c>
      <c r="BL273" s="18" t="s">
        <v>575</v>
      </c>
      <c r="BM273" s="229" t="s">
        <v>833</v>
      </c>
    </row>
    <row r="274" s="12" customFormat="1" ht="22.8" customHeight="1">
      <c r="A274" s="12"/>
      <c r="B274" s="202"/>
      <c r="C274" s="203"/>
      <c r="D274" s="204" t="s">
        <v>68</v>
      </c>
      <c r="E274" s="216" t="s">
        <v>577</v>
      </c>
      <c r="F274" s="216" t="s">
        <v>578</v>
      </c>
      <c r="G274" s="203"/>
      <c r="H274" s="203"/>
      <c r="I274" s="206"/>
      <c r="J274" s="217">
        <f>BK274</f>
        <v>0</v>
      </c>
      <c r="K274" s="203"/>
      <c r="L274" s="208"/>
      <c r="M274" s="209"/>
      <c r="N274" s="210"/>
      <c r="O274" s="210"/>
      <c r="P274" s="211">
        <f>SUM(P275:P276)</f>
        <v>0</v>
      </c>
      <c r="Q274" s="210"/>
      <c r="R274" s="211">
        <f>SUM(R275:R276)</f>
        <v>0</v>
      </c>
      <c r="S274" s="210"/>
      <c r="T274" s="211">
        <f>SUM(T275:T276)</f>
        <v>0</v>
      </c>
      <c r="U274" s="212"/>
      <c r="V274" s="12"/>
      <c r="W274" s="12"/>
      <c r="X274" s="12"/>
      <c r="Y274" s="12"/>
      <c r="Z274" s="12"/>
      <c r="AA274" s="12"/>
      <c r="AB274" s="12"/>
      <c r="AC274" s="12"/>
      <c r="AD274" s="12"/>
      <c r="AE274" s="12"/>
      <c r="AR274" s="213" t="s">
        <v>79</v>
      </c>
      <c r="AT274" s="214" t="s">
        <v>68</v>
      </c>
      <c r="AU274" s="214" t="s">
        <v>77</v>
      </c>
      <c r="AY274" s="213" t="s">
        <v>125</v>
      </c>
      <c r="BK274" s="215">
        <f>SUM(BK275:BK276)</f>
        <v>0</v>
      </c>
    </row>
    <row r="275" s="2" customFormat="1" ht="33" customHeight="1">
      <c r="A275" s="39"/>
      <c r="B275" s="40"/>
      <c r="C275" s="218" t="s">
        <v>586</v>
      </c>
      <c r="D275" s="218" t="s">
        <v>128</v>
      </c>
      <c r="E275" s="219" t="s">
        <v>580</v>
      </c>
      <c r="F275" s="220" t="s">
        <v>581</v>
      </c>
      <c r="G275" s="221" t="s">
        <v>213</v>
      </c>
      <c r="H275" s="222">
        <v>1</v>
      </c>
      <c r="I275" s="223"/>
      <c r="J275" s="224">
        <f>ROUND(I275*H275,2)</f>
        <v>0</v>
      </c>
      <c r="K275" s="220" t="s">
        <v>398</v>
      </c>
      <c r="L275" s="45"/>
      <c r="M275" s="225" t="s">
        <v>19</v>
      </c>
      <c r="N275" s="226" t="s">
        <v>40</v>
      </c>
      <c r="O275" s="85"/>
      <c r="P275" s="227">
        <f>O275*H275</f>
        <v>0</v>
      </c>
      <c r="Q275" s="227">
        <v>0</v>
      </c>
      <c r="R275" s="227">
        <f>Q275*H275</f>
        <v>0</v>
      </c>
      <c r="S275" s="227">
        <v>0</v>
      </c>
      <c r="T275" s="227">
        <f>S275*H275</f>
        <v>0</v>
      </c>
      <c r="U275" s="228" t="s">
        <v>19</v>
      </c>
      <c r="V275" s="39"/>
      <c r="W275" s="39"/>
      <c r="X275" s="39"/>
      <c r="Y275" s="39"/>
      <c r="Z275" s="39"/>
      <c r="AA275" s="39"/>
      <c r="AB275" s="39"/>
      <c r="AC275" s="39"/>
      <c r="AD275" s="39"/>
      <c r="AE275" s="39"/>
      <c r="AR275" s="229" t="s">
        <v>210</v>
      </c>
      <c r="AT275" s="229" t="s">
        <v>128</v>
      </c>
      <c r="AU275" s="229" t="s">
        <v>79</v>
      </c>
      <c r="AY275" s="18" t="s">
        <v>125</v>
      </c>
      <c r="BE275" s="230">
        <f>IF(N275="základní",J275,0)</f>
        <v>0</v>
      </c>
      <c r="BF275" s="230">
        <f>IF(N275="snížená",J275,0)</f>
        <v>0</v>
      </c>
      <c r="BG275" s="230">
        <f>IF(N275="zákl. přenesená",J275,0)</f>
        <v>0</v>
      </c>
      <c r="BH275" s="230">
        <f>IF(N275="sníž. přenesená",J275,0)</f>
        <v>0</v>
      </c>
      <c r="BI275" s="230">
        <f>IF(N275="nulová",J275,0)</f>
        <v>0</v>
      </c>
      <c r="BJ275" s="18" t="s">
        <v>77</v>
      </c>
      <c r="BK275" s="230">
        <f>ROUND(I275*H275,2)</f>
        <v>0</v>
      </c>
      <c r="BL275" s="18" t="s">
        <v>210</v>
      </c>
      <c r="BM275" s="229" t="s">
        <v>834</v>
      </c>
    </row>
    <row r="276" s="2" customFormat="1">
      <c r="A276" s="39"/>
      <c r="B276" s="40"/>
      <c r="C276" s="41"/>
      <c r="D276" s="231" t="s">
        <v>135</v>
      </c>
      <c r="E276" s="41"/>
      <c r="F276" s="232" t="s">
        <v>583</v>
      </c>
      <c r="G276" s="41"/>
      <c r="H276" s="41"/>
      <c r="I276" s="137"/>
      <c r="J276" s="41"/>
      <c r="K276" s="41"/>
      <c r="L276" s="45"/>
      <c r="M276" s="233"/>
      <c r="N276" s="234"/>
      <c r="O276" s="85"/>
      <c r="P276" s="85"/>
      <c r="Q276" s="85"/>
      <c r="R276" s="85"/>
      <c r="S276" s="85"/>
      <c r="T276" s="85"/>
      <c r="U276" s="86"/>
      <c r="V276" s="39"/>
      <c r="W276" s="39"/>
      <c r="X276" s="39"/>
      <c r="Y276" s="39"/>
      <c r="Z276" s="39"/>
      <c r="AA276" s="39"/>
      <c r="AB276" s="39"/>
      <c r="AC276" s="39"/>
      <c r="AD276" s="39"/>
      <c r="AE276" s="39"/>
      <c r="AT276" s="18" t="s">
        <v>135</v>
      </c>
      <c r="AU276" s="18" t="s">
        <v>79</v>
      </c>
    </row>
    <row r="277" s="12" customFormat="1" ht="22.8" customHeight="1">
      <c r="A277" s="12"/>
      <c r="B277" s="202"/>
      <c r="C277" s="203"/>
      <c r="D277" s="204" t="s">
        <v>68</v>
      </c>
      <c r="E277" s="216" t="s">
        <v>584</v>
      </c>
      <c r="F277" s="216" t="s">
        <v>585</v>
      </c>
      <c r="G277" s="203"/>
      <c r="H277" s="203"/>
      <c r="I277" s="206"/>
      <c r="J277" s="217">
        <f>BK277</f>
        <v>0</v>
      </c>
      <c r="K277" s="203"/>
      <c r="L277" s="208"/>
      <c r="M277" s="209"/>
      <c r="N277" s="210"/>
      <c r="O277" s="210"/>
      <c r="P277" s="211">
        <f>SUM(P278:P294)</f>
        <v>0</v>
      </c>
      <c r="Q277" s="210"/>
      <c r="R277" s="211">
        <f>SUM(R278:R294)</f>
        <v>0.57031199999999993</v>
      </c>
      <c r="S277" s="210"/>
      <c r="T277" s="211">
        <f>SUM(T278:T294)</f>
        <v>0</v>
      </c>
      <c r="U277" s="212"/>
      <c r="V277" s="12"/>
      <c r="W277" s="12"/>
      <c r="X277" s="12"/>
      <c r="Y277" s="12"/>
      <c r="Z277" s="12"/>
      <c r="AA277" s="12"/>
      <c r="AB277" s="12"/>
      <c r="AC277" s="12"/>
      <c r="AD277" s="12"/>
      <c r="AE277" s="12"/>
      <c r="AR277" s="213" t="s">
        <v>79</v>
      </c>
      <c r="AT277" s="214" t="s">
        <v>68</v>
      </c>
      <c r="AU277" s="214" t="s">
        <v>77</v>
      </c>
      <c r="AY277" s="213" t="s">
        <v>125</v>
      </c>
      <c r="BK277" s="215">
        <f>SUM(BK278:BK294)</f>
        <v>0</v>
      </c>
    </row>
    <row r="278" s="2" customFormat="1" ht="21.75" customHeight="1">
      <c r="A278" s="39"/>
      <c r="B278" s="40"/>
      <c r="C278" s="218" t="s">
        <v>591</v>
      </c>
      <c r="D278" s="218" t="s">
        <v>128</v>
      </c>
      <c r="E278" s="219" t="s">
        <v>587</v>
      </c>
      <c r="F278" s="220" t="s">
        <v>588</v>
      </c>
      <c r="G278" s="221" t="s">
        <v>141</v>
      </c>
      <c r="H278" s="222">
        <v>16.920000000000002</v>
      </c>
      <c r="I278" s="223"/>
      <c r="J278" s="224">
        <f>ROUND(I278*H278,2)</f>
        <v>0</v>
      </c>
      <c r="K278" s="220" t="s">
        <v>132</v>
      </c>
      <c r="L278" s="45"/>
      <c r="M278" s="225" t="s">
        <v>19</v>
      </c>
      <c r="N278" s="226" t="s">
        <v>40</v>
      </c>
      <c r="O278" s="85"/>
      <c r="P278" s="227">
        <f>O278*H278</f>
        <v>0</v>
      </c>
      <c r="Q278" s="227">
        <v>0</v>
      </c>
      <c r="R278" s="227">
        <f>Q278*H278</f>
        <v>0</v>
      </c>
      <c r="S278" s="227">
        <v>0</v>
      </c>
      <c r="T278" s="227">
        <f>S278*H278</f>
        <v>0</v>
      </c>
      <c r="U278" s="228" t="s">
        <v>19</v>
      </c>
      <c r="V278" s="39"/>
      <c r="W278" s="39"/>
      <c r="X278" s="39"/>
      <c r="Y278" s="39"/>
      <c r="Z278" s="39"/>
      <c r="AA278" s="39"/>
      <c r="AB278" s="39"/>
      <c r="AC278" s="39"/>
      <c r="AD278" s="39"/>
      <c r="AE278" s="39"/>
      <c r="AR278" s="229" t="s">
        <v>210</v>
      </c>
      <c r="AT278" s="229" t="s">
        <v>128</v>
      </c>
      <c r="AU278" s="229" t="s">
        <v>79</v>
      </c>
      <c r="AY278" s="18" t="s">
        <v>125</v>
      </c>
      <c r="BE278" s="230">
        <f>IF(N278="základní",J278,0)</f>
        <v>0</v>
      </c>
      <c r="BF278" s="230">
        <f>IF(N278="snížená",J278,0)</f>
        <v>0</v>
      </c>
      <c r="BG278" s="230">
        <f>IF(N278="zákl. přenesená",J278,0)</f>
        <v>0</v>
      </c>
      <c r="BH278" s="230">
        <f>IF(N278="sníž. přenesená",J278,0)</f>
        <v>0</v>
      </c>
      <c r="BI278" s="230">
        <f>IF(N278="nulová",J278,0)</f>
        <v>0</v>
      </c>
      <c r="BJ278" s="18" t="s">
        <v>77</v>
      </c>
      <c r="BK278" s="230">
        <f>ROUND(I278*H278,2)</f>
        <v>0</v>
      </c>
      <c r="BL278" s="18" t="s">
        <v>210</v>
      </c>
      <c r="BM278" s="229" t="s">
        <v>835</v>
      </c>
    </row>
    <row r="279" s="2" customFormat="1">
      <c r="A279" s="39"/>
      <c r="B279" s="40"/>
      <c r="C279" s="41"/>
      <c r="D279" s="231" t="s">
        <v>135</v>
      </c>
      <c r="E279" s="41"/>
      <c r="F279" s="232" t="s">
        <v>590</v>
      </c>
      <c r="G279" s="41"/>
      <c r="H279" s="41"/>
      <c r="I279" s="137"/>
      <c r="J279" s="41"/>
      <c r="K279" s="41"/>
      <c r="L279" s="45"/>
      <c r="M279" s="233"/>
      <c r="N279" s="234"/>
      <c r="O279" s="85"/>
      <c r="P279" s="85"/>
      <c r="Q279" s="85"/>
      <c r="R279" s="85"/>
      <c r="S279" s="85"/>
      <c r="T279" s="85"/>
      <c r="U279" s="86"/>
      <c r="V279" s="39"/>
      <c r="W279" s="39"/>
      <c r="X279" s="39"/>
      <c r="Y279" s="39"/>
      <c r="Z279" s="39"/>
      <c r="AA279" s="39"/>
      <c r="AB279" s="39"/>
      <c r="AC279" s="39"/>
      <c r="AD279" s="39"/>
      <c r="AE279" s="39"/>
      <c r="AT279" s="18" t="s">
        <v>135</v>
      </c>
      <c r="AU279" s="18" t="s">
        <v>79</v>
      </c>
    </row>
    <row r="280" s="2" customFormat="1" ht="21.75" customHeight="1">
      <c r="A280" s="39"/>
      <c r="B280" s="40"/>
      <c r="C280" s="218" t="s">
        <v>595</v>
      </c>
      <c r="D280" s="218" t="s">
        <v>128</v>
      </c>
      <c r="E280" s="219" t="s">
        <v>592</v>
      </c>
      <c r="F280" s="220" t="s">
        <v>593</v>
      </c>
      <c r="G280" s="221" t="s">
        <v>141</v>
      </c>
      <c r="H280" s="222">
        <v>16.920000000000002</v>
      </c>
      <c r="I280" s="223"/>
      <c r="J280" s="224">
        <f>ROUND(I280*H280,2)</f>
        <v>0</v>
      </c>
      <c r="K280" s="220" t="s">
        <v>132</v>
      </c>
      <c r="L280" s="45"/>
      <c r="M280" s="225" t="s">
        <v>19</v>
      </c>
      <c r="N280" s="226" t="s">
        <v>40</v>
      </c>
      <c r="O280" s="85"/>
      <c r="P280" s="227">
        <f>O280*H280</f>
        <v>0</v>
      </c>
      <c r="Q280" s="227">
        <v>0.00029999999999999997</v>
      </c>
      <c r="R280" s="227">
        <f>Q280*H280</f>
        <v>0.0050759999999999998</v>
      </c>
      <c r="S280" s="227">
        <v>0</v>
      </c>
      <c r="T280" s="227">
        <f>S280*H280</f>
        <v>0</v>
      </c>
      <c r="U280" s="228" t="s">
        <v>19</v>
      </c>
      <c r="V280" s="39"/>
      <c r="W280" s="39"/>
      <c r="X280" s="39"/>
      <c r="Y280" s="39"/>
      <c r="Z280" s="39"/>
      <c r="AA280" s="39"/>
      <c r="AB280" s="39"/>
      <c r="AC280" s="39"/>
      <c r="AD280" s="39"/>
      <c r="AE280" s="39"/>
      <c r="AR280" s="229" t="s">
        <v>210</v>
      </c>
      <c r="AT280" s="229" t="s">
        <v>128</v>
      </c>
      <c r="AU280" s="229" t="s">
        <v>79</v>
      </c>
      <c r="AY280" s="18" t="s">
        <v>125</v>
      </c>
      <c r="BE280" s="230">
        <f>IF(N280="základní",J280,0)</f>
        <v>0</v>
      </c>
      <c r="BF280" s="230">
        <f>IF(N280="snížená",J280,0)</f>
        <v>0</v>
      </c>
      <c r="BG280" s="230">
        <f>IF(N280="zákl. přenesená",J280,0)</f>
        <v>0</v>
      </c>
      <c r="BH280" s="230">
        <f>IF(N280="sníž. přenesená",J280,0)</f>
        <v>0</v>
      </c>
      <c r="BI280" s="230">
        <f>IF(N280="nulová",J280,0)</f>
        <v>0</v>
      </c>
      <c r="BJ280" s="18" t="s">
        <v>77</v>
      </c>
      <c r="BK280" s="230">
        <f>ROUND(I280*H280,2)</f>
        <v>0</v>
      </c>
      <c r="BL280" s="18" t="s">
        <v>210</v>
      </c>
      <c r="BM280" s="229" t="s">
        <v>836</v>
      </c>
    </row>
    <row r="281" s="2" customFormat="1">
      <c r="A281" s="39"/>
      <c r="B281" s="40"/>
      <c r="C281" s="41"/>
      <c r="D281" s="231" t="s">
        <v>135</v>
      </c>
      <c r="E281" s="41"/>
      <c r="F281" s="232" t="s">
        <v>590</v>
      </c>
      <c r="G281" s="41"/>
      <c r="H281" s="41"/>
      <c r="I281" s="137"/>
      <c r="J281" s="41"/>
      <c r="K281" s="41"/>
      <c r="L281" s="45"/>
      <c r="M281" s="233"/>
      <c r="N281" s="234"/>
      <c r="O281" s="85"/>
      <c r="P281" s="85"/>
      <c r="Q281" s="85"/>
      <c r="R281" s="85"/>
      <c r="S281" s="85"/>
      <c r="T281" s="85"/>
      <c r="U281" s="86"/>
      <c r="V281" s="39"/>
      <c r="W281" s="39"/>
      <c r="X281" s="39"/>
      <c r="Y281" s="39"/>
      <c r="Z281" s="39"/>
      <c r="AA281" s="39"/>
      <c r="AB281" s="39"/>
      <c r="AC281" s="39"/>
      <c r="AD281" s="39"/>
      <c r="AE281" s="39"/>
      <c r="AT281" s="18" t="s">
        <v>135</v>
      </c>
      <c r="AU281" s="18" t="s">
        <v>79</v>
      </c>
    </row>
    <row r="282" s="2" customFormat="1" ht="33" customHeight="1">
      <c r="A282" s="39"/>
      <c r="B282" s="40"/>
      <c r="C282" s="218" t="s">
        <v>599</v>
      </c>
      <c r="D282" s="218" t="s">
        <v>128</v>
      </c>
      <c r="E282" s="219" t="s">
        <v>596</v>
      </c>
      <c r="F282" s="220" t="s">
        <v>597</v>
      </c>
      <c r="G282" s="221" t="s">
        <v>141</v>
      </c>
      <c r="H282" s="222">
        <v>16.920000000000002</v>
      </c>
      <c r="I282" s="223"/>
      <c r="J282" s="224">
        <f>ROUND(I282*H282,2)</f>
        <v>0</v>
      </c>
      <c r="K282" s="220" t="s">
        <v>132</v>
      </c>
      <c r="L282" s="45"/>
      <c r="M282" s="225" t="s">
        <v>19</v>
      </c>
      <c r="N282" s="226" t="s">
        <v>40</v>
      </c>
      <c r="O282" s="85"/>
      <c r="P282" s="227">
        <f>O282*H282</f>
        <v>0</v>
      </c>
      <c r="Q282" s="227">
        <v>0.0045500000000000002</v>
      </c>
      <c r="R282" s="227">
        <f>Q282*H282</f>
        <v>0.076986000000000013</v>
      </c>
      <c r="S282" s="227">
        <v>0</v>
      </c>
      <c r="T282" s="227">
        <f>S282*H282</f>
        <v>0</v>
      </c>
      <c r="U282" s="228" t="s">
        <v>19</v>
      </c>
      <c r="V282" s="39"/>
      <c r="W282" s="39"/>
      <c r="X282" s="39"/>
      <c r="Y282" s="39"/>
      <c r="Z282" s="39"/>
      <c r="AA282" s="39"/>
      <c r="AB282" s="39"/>
      <c r="AC282" s="39"/>
      <c r="AD282" s="39"/>
      <c r="AE282" s="39"/>
      <c r="AR282" s="229" t="s">
        <v>210</v>
      </c>
      <c r="AT282" s="229" t="s">
        <v>128</v>
      </c>
      <c r="AU282" s="229" t="s">
        <v>79</v>
      </c>
      <c r="AY282" s="18" t="s">
        <v>125</v>
      </c>
      <c r="BE282" s="230">
        <f>IF(N282="základní",J282,0)</f>
        <v>0</v>
      </c>
      <c r="BF282" s="230">
        <f>IF(N282="snížená",J282,0)</f>
        <v>0</v>
      </c>
      <c r="BG282" s="230">
        <f>IF(N282="zákl. přenesená",J282,0)</f>
        <v>0</v>
      </c>
      <c r="BH282" s="230">
        <f>IF(N282="sníž. přenesená",J282,0)</f>
        <v>0</v>
      </c>
      <c r="BI282" s="230">
        <f>IF(N282="nulová",J282,0)</f>
        <v>0</v>
      </c>
      <c r="BJ282" s="18" t="s">
        <v>77</v>
      </c>
      <c r="BK282" s="230">
        <f>ROUND(I282*H282,2)</f>
        <v>0</v>
      </c>
      <c r="BL282" s="18" t="s">
        <v>210</v>
      </c>
      <c r="BM282" s="229" t="s">
        <v>837</v>
      </c>
    </row>
    <row r="283" s="2" customFormat="1">
      <c r="A283" s="39"/>
      <c r="B283" s="40"/>
      <c r="C283" s="41"/>
      <c r="D283" s="231" t="s">
        <v>135</v>
      </c>
      <c r="E283" s="41"/>
      <c r="F283" s="232" t="s">
        <v>590</v>
      </c>
      <c r="G283" s="41"/>
      <c r="H283" s="41"/>
      <c r="I283" s="137"/>
      <c r="J283" s="41"/>
      <c r="K283" s="41"/>
      <c r="L283" s="45"/>
      <c r="M283" s="233"/>
      <c r="N283" s="234"/>
      <c r="O283" s="85"/>
      <c r="P283" s="85"/>
      <c r="Q283" s="85"/>
      <c r="R283" s="85"/>
      <c r="S283" s="85"/>
      <c r="T283" s="85"/>
      <c r="U283" s="86"/>
      <c r="V283" s="39"/>
      <c r="W283" s="39"/>
      <c r="X283" s="39"/>
      <c r="Y283" s="39"/>
      <c r="Z283" s="39"/>
      <c r="AA283" s="39"/>
      <c r="AB283" s="39"/>
      <c r="AC283" s="39"/>
      <c r="AD283" s="39"/>
      <c r="AE283" s="39"/>
      <c r="AT283" s="18" t="s">
        <v>135</v>
      </c>
      <c r="AU283" s="18" t="s">
        <v>79</v>
      </c>
    </row>
    <row r="284" s="2" customFormat="1" ht="33" customHeight="1">
      <c r="A284" s="39"/>
      <c r="B284" s="40"/>
      <c r="C284" s="218" t="s">
        <v>604</v>
      </c>
      <c r="D284" s="218" t="s">
        <v>128</v>
      </c>
      <c r="E284" s="219" t="s">
        <v>600</v>
      </c>
      <c r="F284" s="220" t="s">
        <v>601</v>
      </c>
      <c r="G284" s="221" t="s">
        <v>141</v>
      </c>
      <c r="H284" s="222">
        <v>16.920000000000002</v>
      </c>
      <c r="I284" s="223"/>
      <c r="J284" s="224">
        <f>ROUND(I284*H284,2)</f>
        <v>0</v>
      </c>
      <c r="K284" s="220" t="s">
        <v>132</v>
      </c>
      <c r="L284" s="45"/>
      <c r="M284" s="225" t="s">
        <v>19</v>
      </c>
      <c r="N284" s="226" t="s">
        <v>40</v>
      </c>
      <c r="O284" s="85"/>
      <c r="P284" s="227">
        <f>O284*H284</f>
        <v>0</v>
      </c>
      <c r="Q284" s="227">
        <v>0.0074999999999999997</v>
      </c>
      <c r="R284" s="227">
        <f>Q284*H284</f>
        <v>0.12690000000000001</v>
      </c>
      <c r="S284" s="227">
        <v>0</v>
      </c>
      <c r="T284" s="227">
        <f>S284*H284</f>
        <v>0</v>
      </c>
      <c r="U284" s="228" t="s">
        <v>19</v>
      </c>
      <c r="V284" s="39"/>
      <c r="W284" s="39"/>
      <c r="X284" s="39"/>
      <c r="Y284" s="39"/>
      <c r="Z284" s="39"/>
      <c r="AA284" s="39"/>
      <c r="AB284" s="39"/>
      <c r="AC284" s="39"/>
      <c r="AD284" s="39"/>
      <c r="AE284" s="39"/>
      <c r="AR284" s="229" t="s">
        <v>210</v>
      </c>
      <c r="AT284" s="229" t="s">
        <v>128</v>
      </c>
      <c r="AU284" s="229" t="s">
        <v>79</v>
      </c>
      <c r="AY284" s="18" t="s">
        <v>125</v>
      </c>
      <c r="BE284" s="230">
        <f>IF(N284="základní",J284,0)</f>
        <v>0</v>
      </c>
      <c r="BF284" s="230">
        <f>IF(N284="snížená",J284,0)</f>
        <v>0</v>
      </c>
      <c r="BG284" s="230">
        <f>IF(N284="zákl. přenesená",J284,0)</f>
        <v>0</v>
      </c>
      <c r="BH284" s="230">
        <f>IF(N284="sníž. přenesená",J284,0)</f>
        <v>0</v>
      </c>
      <c r="BI284" s="230">
        <f>IF(N284="nulová",J284,0)</f>
        <v>0</v>
      </c>
      <c r="BJ284" s="18" t="s">
        <v>77</v>
      </c>
      <c r="BK284" s="230">
        <f>ROUND(I284*H284,2)</f>
        <v>0</v>
      </c>
      <c r="BL284" s="18" t="s">
        <v>210</v>
      </c>
      <c r="BM284" s="229" t="s">
        <v>838</v>
      </c>
    </row>
    <row r="285" s="2" customFormat="1">
      <c r="A285" s="39"/>
      <c r="B285" s="40"/>
      <c r="C285" s="41"/>
      <c r="D285" s="231" t="s">
        <v>135</v>
      </c>
      <c r="E285" s="41"/>
      <c r="F285" s="232" t="s">
        <v>603</v>
      </c>
      <c r="G285" s="41"/>
      <c r="H285" s="41"/>
      <c r="I285" s="137"/>
      <c r="J285" s="41"/>
      <c r="K285" s="41"/>
      <c r="L285" s="45"/>
      <c r="M285" s="233"/>
      <c r="N285" s="234"/>
      <c r="O285" s="85"/>
      <c r="P285" s="85"/>
      <c r="Q285" s="85"/>
      <c r="R285" s="85"/>
      <c r="S285" s="85"/>
      <c r="T285" s="85"/>
      <c r="U285" s="86"/>
      <c r="V285" s="39"/>
      <c r="W285" s="39"/>
      <c r="X285" s="39"/>
      <c r="Y285" s="39"/>
      <c r="Z285" s="39"/>
      <c r="AA285" s="39"/>
      <c r="AB285" s="39"/>
      <c r="AC285" s="39"/>
      <c r="AD285" s="39"/>
      <c r="AE285" s="39"/>
      <c r="AT285" s="18" t="s">
        <v>135</v>
      </c>
      <c r="AU285" s="18" t="s">
        <v>79</v>
      </c>
    </row>
    <row r="286" s="2" customFormat="1" ht="21.75" customHeight="1">
      <c r="A286" s="39"/>
      <c r="B286" s="40"/>
      <c r="C286" s="257" t="s">
        <v>609</v>
      </c>
      <c r="D286" s="257" t="s">
        <v>259</v>
      </c>
      <c r="E286" s="258" t="s">
        <v>605</v>
      </c>
      <c r="F286" s="259" t="s">
        <v>606</v>
      </c>
      <c r="G286" s="260" t="s">
        <v>141</v>
      </c>
      <c r="H286" s="261">
        <v>18.611999999999998</v>
      </c>
      <c r="I286" s="262"/>
      <c r="J286" s="263">
        <f>ROUND(I286*H286,2)</f>
        <v>0</v>
      </c>
      <c r="K286" s="259" t="s">
        <v>132</v>
      </c>
      <c r="L286" s="264"/>
      <c r="M286" s="265" t="s">
        <v>19</v>
      </c>
      <c r="N286" s="266" t="s">
        <v>40</v>
      </c>
      <c r="O286" s="85"/>
      <c r="P286" s="227">
        <f>O286*H286</f>
        <v>0</v>
      </c>
      <c r="Q286" s="227">
        <v>0.0177</v>
      </c>
      <c r="R286" s="227">
        <f>Q286*H286</f>
        <v>0.32943239999999996</v>
      </c>
      <c r="S286" s="227">
        <v>0</v>
      </c>
      <c r="T286" s="227">
        <f>S286*H286</f>
        <v>0</v>
      </c>
      <c r="U286" s="228" t="s">
        <v>19</v>
      </c>
      <c r="V286" s="39"/>
      <c r="W286" s="39"/>
      <c r="X286" s="39"/>
      <c r="Y286" s="39"/>
      <c r="Z286" s="39"/>
      <c r="AA286" s="39"/>
      <c r="AB286" s="39"/>
      <c r="AC286" s="39"/>
      <c r="AD286" s="39"/>
      <c r="AE286" s="39"/>
      <c r="AR286" s="229" t="s">
        <v>294</v>
      </c>
      <c r="AT286" s="229" t="s">
        <v>259</v>
      </c>
      <c r="AU286" s="229" t="s">
        <v>79</v>
      </c>
      <c r="AY286" s="18" t="s">
        <v>125</v>
      </c>
      <c r="BE286" s="230">
        <f>IF(N286="základní",J286,0)</f>
        <v>0</v>
      </c>
      <c r="BF286" s="230">
        <f>IF(N286="snížená",J286,0)</f>
        <v>0</v>
      </c>
      <c r="BG286" s="230">
        <f>IF(N286="zákl. přenesená",J286,0)</f>
        <v>0</v>
      </c>
      <c r="BH286" s="230">
        <f>IF(N286="sníž. přenesená",J286,0)</f>
        <v>0</v>
      </c>
      <c r="BI286" s="230">
        <f>IF(N286="nulová",J286,0)</f>
        <v>0</v>
      </c>
      <c r="BJ286" s="18" t="s">
        <v>77</v>
      </c>
      <c r="BK286" s="230">
        <f>ROUND(I286*H286,2)</f>
        <v>0</v>
      </c>
      <c r="BL286" s="18" t="s">
        <v>210</v>
      </c>
      <c r="BM286" s="229" t="s">
        <v>839</v>
      </c>
    </row>
    <row r="287" s="13" customFormat="1">
      <c r="A287" s="13"/>
      <c r="B287" s="235"/>
      <c r="C287" s="236"/>
      <c r="D287" s="231" t="s">
        <v>137</v>
      </c>
      <c r="E287" s="236"/>
      <c r="F287" s="238" t="s">
        <v>608</v>
      </c>
      <c r="G287" s="236"/>
      <c r="H287" s="239">
        <v>18.611999999999998</v>
      </c>
      <c r="I287" s="240"/>
      <c r="J287" s="236"/>
      <c r="K287" s="236"/>
      <c r="L287" s="241"/>
      <c r="M287" s="242"/>
      <c r="N287" s="243"/>
      <c r="O287" s="243"/>
      <c r="P287" s="243"/>
      <c r="Q287" s="243"/>
      <c r="R287" s="243"/>
      <c r="S287" s="243"/>
      <c r="T287" s="243"/>
      <c r="U287" s="244"/>
      <c r="V287" s="13"/>
      <c r="W287" s="13"/>
      <c r="X287" s="13"/>
      <c r="Y287" s="13"/>
      <c r="Z287" s="13"/>
      <c r="AA287" s="13"/>
      <c r="AB287" s="13"/>
      <c r="AC287" s="13"/>
      <c r="AD287" s="13"/>
      <c r="AE287" s="13"/>
      <c r="AT287" s="245" t="s">
        <v>137</v>
      </c>
      <c r="AU287" s="245" t="s">
        <v>79</v>
      </c>
      <c r="AV287" s="13" t="s">
        <v>79</v>
      </c>
      <c r="AW287" s="13" t="s">
        <v>4</v>
      </c>
      <c r="AX287" s="13" t="s">
        <v>77</v>
      </c>
      <c r="AY287" s="245" t="s">
        <v>125</v>
      </c>
    </row>
    <row r="288" s="2" customFormat="1" ht="21.75" customHeight="1">
      <c r="A288" s="39"/>
      <c r="B288" s="40"/>
      <c r="C288" s="218" t="s">
        <v>614</v>
      </c>
      <c r="D288" s="218" t="s">
        <v>128</v>
      </c>
      <c r="E288" s="219" t="s">
        <v>610</v>
      </c>
      <c r="F288" s="220" t="s">
        <v>611</v>
      </c>
      <c r="G288" s="221" t="s">
        <v>141</v>
      </c>
      <c r="H288" s="222">
        <v>16.920000000000002</v>
      </c>
      <c r="I288" s="223"/>
      <c r="J288" s="224">
        <f>ROUND(I288*H288,2)</f>
        <v>0</v>
      </c>
      <c r="K288" s="220" t="s">
        <v>132</v>
      </c>
      <c r="L288" s="45"/>
      <c r="M288" s="225" t="s">
        <v>19</v>
      </c>
      <c r="N288" s="226" t="s">
        <v>40</v>
      </c>
      <c r="O288" s="85"/>
      <c r="P288" s="227">
        <f>O288*H288</f>
        <v>0</v>
      </c>
      <c r="Q288" s="227">
        <v>0.0015</v>
      </c>
      <c r="R288" s="227">
        <f>Q288*H288</f>
        <v>0.025380000000000003</v>
      </c>
      <c r="S288" s="227">
        <v>0</v>
      </c>
      <c r="T288" s="227">
        <f>S288*H288</f>
        <v>0</v>
      </c>
      <c r="U288" s="228" t="s">
        <v>19</v>
      </c>
      <c r="V288" s="39"/>
      <c r="W288" s="39"/>
      <c r="X288" s="39"/>
      <c r="Y288" s="39"/>
      <c r="Z288" s="39"/>
      <c r="AA288" s="39"/>
      <c r="AB288" s="39"/>
      <c r="AC288" s="39"/>
      <c r="AD288" s="39"/>
      <c r="AE288" s="39"/>
      <c r="AR288" s="229" t="s">
        <v>210</v>
      </c>
      <c r="AT288" s="229" t="s">
        <v>128</v>
      </c>
      <c r="AU288" s="229" t="s">
        <v>79</v>
      </c>
      <c r="AY288" s="18" t="s">
        <v>125</v>
      </c>
      <c r="BE288" s="230">
        <f>IF(N288="základní",J288,0)</f>
        <v>0</v>
      </c>
      <c r="BF288" s="230">
        <f>IF(N288="snížená",J288,0)</f>
        <v>0</v>
      </c>
      <c r="BG288" s="230">
        <f>IF(N288="zákl. přenesená",J288,0)</f>
        <v>0</v>
      </c>
      <c r="BH288" s="230">
        <f>IF(N288="sníž. přenesená",J288,0)</f>
        <v>0</v>
      </c>
      <c r="BI288" s="230">
        <f>IF(N288="nulová",J288,0)</f>
        <v>0</v>
      </c>
      <c r="BJ288" s="18" t="s">
        <v>77</v>
      </c>
      <c r="BK288" s="230">
        <f>ROUND(I288*H288,2)</f>
        <v>0</v>
      </c>
      <c r="BL288" s="18" t="s">
        <v>210</v>
      </c>
      <c r="BM288" s="229" t="s">
        <v>840</v>
      </c>
    </row>
    <row r="289" s="2" customFormat="1">
      <c r="A289" s="39"/>
      <c r="B289" s="40"/>
      <c r="C289" s="41"/>
      <c r="D289" s="231" t="s">
        <v>135</v>
      </c>
      <c r="E289" s="41"/>
      <c r="F289" s="232" t="s">
        <v>613</v>
      </c>
      <c r="G289" s="41"/>
      <c r="H289" s="41"/>
      <c r="I289" s="137"/>
      <c r="J289" s="41"/>
      <c r="K289" s="41"/>
      <c r="L289" s="45"/>
      <c r="M289" s="233"/>
      <c r="N289" s="234"/>
      <c r="O289" s="85"/>
      <c r="P289" s="85"/>
      <c r="Q289" s="85"/>
      <c r="R289" s="85"/>
      <c r="S289" s="85"/>
      <c r="T289" s="85"/>
      <c r="U289" s="86"/>
      <c r="V289" s="39"/>
      <c r="W289" s="39"/>
      <c r="X289" s="39"/>
      <c r="Y289" s="39"/>
      <c r="Z289" s="39"/>
      <c r="AA289" s="39"/>
      <c r="AB289" s="39"/>
      <c r="AC289" s="39"/>
      <c r="AD289" s="39"/>
      <c r="AE289" s="39"/>
      <c r="AT289" s="18" t="s">
        <v>135</v>
      </c>
      <c r="AU289" s="18" t="s">
        <v>79</v>
      </c>
    </row>
    <row r="290" s="2" customFormat="1" ht="21.75" customHeight="1">
      <c r="A290" s="39"/>
      <c r="B290" s="40"/>
      <c r="C290" s="218" t="s">
        <v>619</v>
      </c>
      <c r="D290" s="218" t="s">
        <v>128</v>
      </c>
      <c r="E290" s="219" t="s">
        <v>615</v>
      </c>
      <c r="F290" s="220" t="s">
        <v>616</v>
      </c>
      <c r="G290" s="221" t="s">
        <v>237</v>
      </c>
      <c r="H290" s="222">
        <v>20.43</v>
      </c>
      <c r="I290" s="223"/>
      <c r="J290" s="224">
        <f>ROUND(I290*H290,2)</f>
        <v>0</v>
      </c>
      <c r="K290" s="220" t="s">
        <v>132</v>
      </c>
      <c r="L290" s="45"/>
      <c r="M290" s="225" t="s">
        <v>19</v>
      </c>
      <c r="N290" s="226" t="s">
        <v>40</v>
      </c>
      <c r="O290" s="85"/>
      <c r="P290" s="227">
        <f>O290*H290</f>
        <v>0</v>
      </c>
      <c r="Q290" s="227">
        <v>0.00032000000000000003</v>
      </c>
      <c r="R290" s="227">
        <f>Q290*H290</f>
        <v>0.0065376000000000002</v>
      </c>
      <c r="S290" s="227">
        <v>0</v>
      </c>
      <c r="T290" s="227">
        <f>S290*H290</f>
        <v>0</v>
      </c>
      <c r="U290" s="228" t="s">
        <v>19</v>
      </c>
      <c r="V290" s="39"/>
      <c r="W290" s="39"/>
      <c r="X290" s="39"/>
      <c r="Y290" s="39"/>
      <c r="Z290" s="39"/>
      <c r="AA290" s="39"/>
      <c r="AB290" s="39"/>
      <c r="AC290" s="39"/>
      <c r="AD290" s="39"/>
      <c r="AE290" s="39"/>
      <c r="AR290" s="229" t="s">
        <v>210</v>
      </c>
      <c r="AT290" s="229" t="s">
        <v>128</v>
      </c>
      <c r="AU290" s="229" t="s">
        <v>79</v>
      </c>
      <c r="AY290" s="18" t="s">
        <v>125</v>
      </c>
      <c r="BE290" s="230">
        <f>IF(N290="základní",J290,0)</f>
        <v>0</v>
      </c>
      <c r="BF290" s="230">
        <f>IF(N290="snížená",J290,0)</f>
        <v>0</v>
      </c>
      <c r="BG290" s="230">
        <f>IF(N290="zákl. přenesená",J290,0)</f>
        <v>0</v>
      </c>
      <c r="BH290" s="230">
        <f>IF(N290="sníž. přenesená",J290,0)</f>
        <v>0</v>
      </c>
      <c r="BI290" s="230">
        <f>IF(N290="nulová",J290,0)</f>
        <v>0</v>
      </c>
      <c r="BJ290" s="18" t="s">
        <v>77</v>
      </c>
      <c r="BK290" s="230">
        <f>ROUND(I290*H290,2)</f>
        <v>0</v>
      </c>
      <c r="BL290" s="18" t="s">
        <v>210</v>
      </c>
      <c r="BM290" s="229" t="s">
        <v>841</v>
      </c>
    </row>
    <row r="291" s="2" customFormat="1">
      <c r="A291" s="39"/>
      <c r="B291" s="40"/>
      <c r="C291" s="41"/>
      <c r="D291" s="231" t="s">
        <v>135</v>
      </c>
      <c r="E291" s="41"/>
      <c r="F291" s="232" t="s">
        <v>613</v>
      </c>
      <c r="G291" s="41"/>
      <c r="H291" s="41"/>
      <c r="I291" s="137"/>
      <c r="J291" s="41"/>
      <c r="K291" s="41"/>
      <c r="L291" s="45"/>
      <c r="M291" s="233"/>
      <c r="N291" s="234"/>
      <c r="O291" s="85"/>
      <c r="P291" s="85"/>
      <c r="Q291" s="85"/>
      <c r="R291" s="85"/>
      <c r="S291" s="85"/>
      <c r="T291" s="85"/>
      <c r="U291" s="86"/>
      <c r="V291" s="39"/>
      <c r="W291" s="39"/>
      <c r="X291" s="39"/>
      <c r="Y291" s="39"/>
      <c r="Z291" s="39"/>
      <c r="AA291" s="39"/>
      <c r="AB291" s="39"/>
      <c r="AC291" s="39"/>
      <c r="AD291" s="39"/>
      <c r="AE291" s="39"/>
      <c r="AT291" s="18" t="s">
        <v>135</v>
      </c>
      <c r="AU291" s="18" t="s">
        <v>79</v>
      </c>
    </row>
    <row r="292" s="13" customFormat="1">
      <c r="A292" s="13"/>
      <c r="B292" s="235"/>
      <c r="C292" s="236"/>
      <c r="D292" s="231" t="s">
        <v>137</v>
      </c>
      <c r="E292" s="237" t="s">
        <v>19</v>
      </c>
      <c r="F292" s="238" t="s">
        <v>618</v>
      </c>
      <c r="G292" s="236"/>
      <c r="H292" s="239">
        <v>20.43</v>
      </c>
      <c r="I292" s="240"/>
      <c r="J292" s="236"/>
      <c r="K292" s="236"/>
      <c r="L292" s="241"/>
      <c r="M292" s="242"/>
      <c r="N292" s="243"/>
      <c r="O292" s="243"/>
      <c r="P292" s="243"/>
      <c r="Q292" s="243"/>
      <c r="R292" s="243"/>
      <c r="S292" s="243"/>
      <c r="T292" s="243"/>
      <c r="U292" s="244"/>
      <c r="V292" s="13"/>
      <c r="W292" s="13"/>
      <c r="X292" s="13"/>
      <c r="Y292" s="13"/>
      <c r="Z292" s="13"/>
      <c r="AA292" s="13"/>
      <c r="AB292" s="13"/>
      <c r="AC292" s="13"/>
      <c r="AD292" s="13"/>
      <c r="AE292" s="13"/>
      <c r="AT292" s="245" t="s">
        <v>137</v>
      </c>
      <c r="AU292" s="245" t="s">
        <v>79</v>
      </c>
      <c r="AV292" s="13" t="s">
        <v>79</v>
      </c>
      <c r="AW292" s="13" t="s">
        <v>31</v>
      </c>
      <c r="AX292" s="13" t="s">
        <v>77</v>
      </c>
      <c r="AY292" s="245" t="s">
        <v>125</v>
      </c>
    </row>
    <row r="293" s="2" customFormat="1" ht="33" customHeight="1">
      <c r="A293" s="39"/>
      <c r="B293" s="40"/>
      <c r="C293" s="218" t="s">
        <v>625</v>
      </c>
      <c r="D293" s="218" t="s">
        <v>128</v>
      </c>
      <c r="E293" s="219" t="s">
        <v>620</v>
      </c>
      <c r="F293" s="220" t="s">
        <v>621</v>
      </c>
      <c r="G293" s="221" t="s">
        <v>131</v>
      </c>
      <c r="H293" s="222">
        <v>0.56999999999999995</v>
      </c>
      <c r="I293" s="223"/>
      <c r="J293" s="224">
        <f>ROUND(I293*H293,2)</f>
        <v>0</v>
      </c>
      <c r="K293" s="220" t="s">
        <v>132</v>
      </c>
      <c r="L293" s="45"/>
      <c r="M293" s="225" t="s">
        <v>19</v>
      </c>
      <c r="N293" s="226" t="s">
        <v>40</v>
      </c>
      <c r="O293" s="85"/>
      <c r="P293" s="227">
        <f>O293*H293</f>
        <v>0</v>
      </c>
      <c r="Q293" s="227">
        <v>0</v>
      </c>
      <c r="R293" s="227">
        <f>Q293*H293</f>
        <v>0</v>
      </c>
      <c r="S293" s="227">
        <v>0</v>
      </c>
      <c r="T293" s="227">
        <f>S293*H293</f>
        <v>0</v>
      </c>
      <c r="U293" s="228" t="s">
        <v>19</v>
      </c>
      <c r="V293" s="39"/>
      <c r="W293" s="39"/>
      <c r="X293" s="39"/>
      <c r="Y293" s="39"/>
      <c r="Z293" s="39"/>
      <c r="AA293" s="39"/>
      <c r="AB293" s="39"/>
      <c r="AC293" s="39"/>
      <c r="AD293" s="39"/>
      <c r="AE293" s="39"/>
      <c r="AR293" s="229" t="s">
        <v>210</v>
      </c>
      <c r="AT293" s="229" t="s">
        <v>128</v>
      </c>
      <c r="AU293" s="229" t="s">
        <v>79</v>
      </c>
      <c r="AY293" s="18" t="s">
        <v>125</v>
      </c>
      <c r="BE293" s="230">
        <f>IF(N293="základní",J293,0)</f>
        <v>0</v>
      </c>
      <c r="BF293" s="230">
        <f>IF(N293="snížená",J293,0)</f>
        <v>0</v>
      </c>
      <c r="BG293" s="230">
        <f>IF(N293="zákl. přenesená",J293,0)</f>
        <v>0</v>
      </c>
      <c r="BH293" s="230">
        <f>IF(N293="sníž. přenesená",J293,0)</f>
        <v>0</v>
      </c>
      <c r="BI293" s="230">
        <f>IF(N293="nulová",J293,0)</f>
        <v>0</v>
      </c>
      <c r="BJ293" s="18" t="s">
        <v>77</v>
      </c>
      <c r="BK293" s="230">
        <f>ROUND(I293*H293,2)</f>
        <v>0</v>
      </c>
      <c r="BL293" s="18" t="s">
        <v>210</v>
      </c>
      <c r="BM293" s="229" t="s">
        <v>842</v>
      </c>
    </row>
    <row r="294" s="2" customFormat="1">
      <c r="A294" s="39"/>
      <c r="B294" s="40"/>
      <c r="C294" s="41"/>
      <c r="D294" s="231" t="s">
        <v>135</v>
      </c>
      <c r="E294" s="41"/>
      <c r="F294" s="232" t="s">
        <v>426</v>
      </c>
      <c r="G294" s="41"/>
      <c r="H294" s="41"/>
      <c r="I294" s="137"/>
      <c r="J294" s="41"/>
      <c r="K294" s="41"/>
      <c r="L294" s="45"/>
      <c r="M294" s="233"/>
      <c r="N294" s="234"/>
      <c r="O294" s="85"/>
      <c r="P294" s="85"/>
      <c r="Q294" s="85"/>
      <c r="R294" s="85"/>
      <c r="S294" s="85"/>
      <c r="T294" s="85"/>
      <c r="U294" s="86"/>
      <c r="V294" s="39"/>
      <c r="W294" s="39"/>
      <c r="X294" s="39"/>
      <c r="Y294" s="39"/>
      <c r="Z294" s="39"/>
      <c r="AA294" s="39"/>
      <c r="AB294" s="39"/>
      <c r="AC294" s="39"/>
      <c r="AD294" s="39"/>
      <c r="AE294" s="39"/>
      <c r="AT294" s="18" t="s">
        <v>135</v>
      </c>
      <c r="AU294" s="18" t="s">
        <v>79</v>
      </c>
    </row>
    <row r="295" s="12" customFormat="1" ht="22.8" customHeight="1">
      <c r="A295" s="12"/>
      <c r="B295" s="202"/>
      <c r="C295" s="203"/>
      <c r="D295" s="204" t="s">
        <v>68</v>
      </c>
      <c r="E295" s="216" t="s">
        <v>623</v>
      </c>
      <c r="F295" s="216" t="s">
        <v>624</v>
      </c>
      <c r="G295" s="203"/>
      <c r="H295" s="203"/>
      <c r="I295" s="206"/>
      <c r="J295" s="217">
        <f>BK295</f>
        <v>0</v>
      </c>
      <c r="K295" s="203"/>
      <c r="L295" s="208"/>
      <c r="M295" s="209"/>
      <c r="N295" s="210"/>
      <c r="O295" s="210"/>
      <c r="P295" s="211">
        <f>SUM(P296:P331)</f>
        <v>0</v>
      </c>
      <c r="Q295" s="210"/>
      <c r="R295" s="211">
        <f>SUM(R296:R331)</f>
        <v>0.80755770000000004</v>
      </c>
      <c r="S295" s="210"/>
      <c r="T295" s="211">
        <f>SUM(T296:T331)</f>
        <v>0</v>
      </c>
      <c r="U295" s="212"/>
      <c r="V295" s="12"/>
      <c r="W295" s="12"/>
      <c r="X295" s="12"/>
      <c r="Y295" s="12"/>
      <c r="Z295" s="12"/>
      <c r="AA295" s="12"/>
      <c r="AB295" s="12"/>
      <c r="AC295" s="12"/>
      <c r="AD295" s="12"/>
      <c r="AE295" s="12"/>
      <c r="AR295" s="213" t="s">
        <v>79</v>
      </c>
      <c r="AT295" s="214" t="s">
        <v>68</v>
      </c>
      <c r="AU295" s="214" t="s">
        <v>77</v>
      </c>
      <c r="AY295" s="213" t="s">
        <v>125</v>
      </c>
      <c r="BK295" s="215">
        <f>SUM(BK296:BK331)</f>
        <v>0</v>
      </c>
    </row>
    <row r="296" s="2" customFormat="1" ht="21.75" customHeight="1">
      <c r="A296" s="39"/>
      <c r="B296" s="40"/>
      <c r="C296" s="218" t="s">
        <v>631</v>
      </c>
      <c r="D296" s="218" t="s">
        <v>128</v>
      </c>
      <c r="E296" s="219" t="s">
        <v>626</v>
      </c>
      <c r="F296" s="220" t="s">
        <v>627</v>
      </c>
      <c r="G296" s="221" t="s">
        <v>141</v>
      </c>
      <c r="H296" s="222">
        <v>35.655999999999999</v>
      </c>
      <c r="I296" s="223"/>
      <c r="J296" s="224">
        <f>ROUND(I296*H296,2)</f>
        <v>0</v>
      </c>
      <c r="K296" s="220" t="s">
        <v>132</v>
      </c>
      <c r="L296" s="45"/>
      <c r="M296" s="225" t="s">
        <v>19</v>
      </c>
      <c r="N296" s="226" t="s">
        <v>40</v>
      </c>
      <c r="O296" s="85"/>
      <c r="P296" s="227">
        <f>O296*H296</f>
        <v>0</v>
      </c>
      <c r="Q296" s="227">
        <v>0</v>
      </c>
      <c r="R296" s="227">
        <f>Q296*H296</f>
        <v>0</v>
      </c>
      <c r="S296" s="227">
        <v>0</v>
      </c>
      <c r="T296" s="227">
        <f>S296*H296</f>
        <v>0</v>
      </c>
      <c r="U296" s="228" t="s">
        <v>19</v>
      </c>
      <c r="V296" s="39"/>
      <c r="W296" s="39"/>
      <c r="X296" s="39"/>
      <c r="Y296" s="39"/>
      <c r="Z296" s="39"/>
      <c r="AA296" s="39"/>
      <c r="AB296" s="39"/>
      <c r="AC296" s="39"/>
      <c r="AD296" s="39"/>
      <c r="AE296" s="39"/>
      <c r="AR296" s="229" t="s">
        <v>210</v>
      </c>
      <c r="AT296" s="229" t="s">
        <v>128</v>
      </c>
      <c r="AU296" s="229" t="s">
        <v>79</v>
      </c>
      <c r="AY296" s="18" t="s">
        <v>125</v>
      </c>
      <c r="BE296" s="230">
        <f>IF(N296="základní",J296,0)</f>
        <v>0</v>
      </c>
      <c r="BF296" s="230">
        <f>IF(N296="snížená",J296,0)</f>
        <v>0</v>
      </c>
      <c r="BG296" s="230">
        <f>IF(N296="zákl. přenesená",J296,0)</f>
        <v>0</v>
      </c>
      <c r="BH296" s="230">
        <f>IF(N296="sníž. přenesená",J296,0)</f>
        <v>0</v>
      </c>
      <c r="BI296" s="230">
        <f>IF(N296="nulová",J296,0)</f>
        <v>0</v>
      </c>
      <c r="BJ296" s="18" t="s">
        <v>77</v>
      </c>
      <c r="BK296" s="230">
        <f>ROUND(I296*H296,2)</f>
        <v>0</v>
      </c>
      <c r="BL296" s="18" t="s">
        <v>210</v>
      </c>
      <c r="BM296" s="229" t="s">
        <v>843</v>
      </c>
    </row>
    <row r="297" s="2" customFormat="1">
      <c r="A297" s="39"/>
      <c r="B297" s="40"/>
      <c r="C297" s="41"/>
      <c r="D297" s="231" t="s">
        <v>135</v>
      </c>
      <c r="E297" s="41"/>
      <c r="F297" s="232" t="s">
        <v>629</v>
      </c>
      <c r="G297" s="41"/>
      <c r="H297" s="41"/>
      <c r="I297" s="137"/>
      <c r="J297" s="41"/>
      <c r="K297" s="41"/>
      <c r="L297" s="45"/>
      <c r="M297" s="233"/>
      <c r="N297" s="234"/>
      <c r="O297" s="85"/>
      <c r="P297" s="85"/>
      <c r="Q297" s="85"/>
      <c r="R297" s="85"/>
      <c r="S297" s="85"/>
      <c r="T297" s="85"/>
      <c r="U297" s="86"/>
      <c r="V297" s="39"/>
      <c r="W297" s="39"/>
      <c r="X297" s="39"/>
      <c r="Y297" s="39"/>
      <c r="Z297" s="39"/>
      <c r="AA297" s="39"/>
      <c r="AB297" s="39"/>
      <c r="AC297" s="39"/>
      <c r="AD297" s="39"/>
      <c r="AE297" s="39"/>
      <c r="AT297" s="18" t="s">
        <v>135</v>
      </c>
      <c r="AU297" s="18" t="s">
        <v>79</v>
      </c>
    </row>
    <row r="298" s="13" customFormat="1">
      <c r="A298" s="13"/>
      <c r="B298" s="235"/>
      <c r="C298" s="236"/>
      <c r="D298" s="231" t="s">
        <v>137</v>
      </c>
      <c r="E298" s="237" t="s">
        <v>19</v>
      </c>
      <c r="F298" s="238" t="s">
        <v>630</v>
      </c>
      <c r="G298" s="236"/>
      <c r="H298" s="239">
        <v>35.655999999999999</v>
      </c>
      <c r="I298" s="240"/>
      <c r="J298" s="236"/>
      <c r="K298" s="236"/>
      <c r="L298" s="241"/>
      <c r="M298" s="242"/>
      <c r="N298" s="243"/>
      <c r="O298" s="243"/>
      <c r="P298" s="243"/>
      <c r="Q298" s="243"/>
      <c r="R298" s="243"/>
      <c r="S298" s="243"/>
      <c r="T298" s="243"/>
      <c r="U298" s="244"/>
      <c r="V298" s="13"/>
      <c r="W298" s="13"/>
      <c r="X298" s="13"/>
      <c r="Y298" s="13"/>
      <c r="Z298" s="13"/>
      <c r="AA298" s="13"/>
      <c r="AB298" s="13"/>
      <c r="AC298" s="13"/>
      <c r="AD298" s="13"/>
      <c r="AE298" s="13"/>
      <c r="AT298" s="245" t="s">
        <v>137</v>
      </c>
      <c r="AU298" s="245" t="s">
        <v>79</v>
      </c>
      <c r="AV298" s="13" t="s">
        <v>79</v>
      </c>
      <c r="AW298" s="13" t="s">
        <v>31</v>
      </c>
      <c r="AX298" s="13" t="s">
        <v>77</v>
      </c>
      <c r="AY298" s="245" t="s">
        <v>125</v>
      </c>
    </row>
    <row r="299" s="2" customFormat="1" ht="21.75" customHeight="1">
      <c r="A299" s="39"/>
      <c r="B299" s="40"/>
      <c r="C299" s="218" t="s">
        <v>635</v>
      </c>
      <c r="D299" s="218" t="s">
        <v>128</v>
      </c>
      <c r="E299" s="219" t="s">
        <v>632</v>
      </c>
      <c r="F299" s="220" t="s">
        <v>633</v>
      </c>
      <c r="G299" s="221" t="s">
        <v>141</v>
      </c>
      <c r="H299" s="222">
        <v>35.655999999999999</v>
      </c>
      <c r="I299" s="223"/>
      <c r="J299" s="224">
        <f>ROUND(I299*H299,2)</f>
        <v>0</v>
      </c>
      <c r="K299" s="220" t="s">
        <v>132</v>
      </c>
      <c r="L299" s="45"/>
      <c r="M299" s="225" t="s">
        <v>19</v>
      </c>
      <c r="N299" s="226" t="s">
        <v>40</v>
      </c>
      <c r="O299" s="85"/>
      <c r="P299" s="227">
        <f>O299*H299</f>
        <v>0</v>
      </c>
      <c r="Q299" s="227">
        <v>0.00029999999999999997</v>
      </c>
      <c r="R299" s="227">
        <f>Q299*H299</f>
        <v>0.010696799999999999</v>
      </c>
      <c r="S299" s="227">
        <v>0</v>
      </c>
      <c r="T299" s="227">
        <f>S299*H299</f>
        <v>0</v>
      </c>
      <c r="U299" s="228" t="s">
        <v>19</v>
      </c>
      <c r="V299" s="39"/>
      <c r="W299" s="39"/>
      <c r="X299" s="39"/>
      <c r="Y299" s="39"/>
      <c r="Z299" s="39"/>
      <c r="AA299" s="39"/>
      <c r="AB299" s="39"/>
      <c r="AC299" s="39"/>
      <c r="AD299" s="39"/>
      <c r="AE299" s="39"/>
      <c r="AR299" s="229" t="s">
        <v>210</v>
      </c>
      <c r="AT299" s="229" t="s">
        <v>128</v>
      </c>
      <c r="AU299" s="229" t="s">
        <v>79</v>
      </c>
      <c r="AY299" s="18" t="s">
        <v>125</v>
      </c>
      <c r="BE299" s="230">
        <f>IF(N299="základní",J299,0)</f>
        <v>0</v>
      </c>
      <c r="BF299" s="230">
        <f>IF(N299="snížená",J299,0)</f>
        <v>0</v>
      </c>
      <c r="BG299" s="230">
        <f>IF(N299="zákl. přenesená",J299,0)</f>
        <v>0</v>
      </c>
      <c r="BH299" s="230">
        <f>IF(N299="sníž. přenesená",J299,0)</f>
        <v>0</v>
      </c>
      <c r="BI299" s="230">
        <f>IF(N299="nulová",J299,0)</f>
        <v>0</v>
      </c>
      <c r="BJ299" s="18" t="s">
        <v>77</v>
      </c>
      <c r="BK299" s="230">
        <f>ROUND(I299*H299,2)</f>
        <v>0</v>
      </c>
      <c r="BL299" s="18" t="s">
        <v>210</v>
      </c>
      <c r="BM299" s="229" t="s">
        <v>844</v>
      </c>
    </row>
    <row r="300" s="2" customFormat="1">
      <c r="A300" s="39"/>
      <c r="B300" s="40"/>
      <c r="C300" s="41"/>
      <c r="D300" s="231" t="s">
        <v>135</v>
      </c>
      <c r="E300" s="41"/>
      <c r="F300" s="232" t="s">
        <v>629</v>
      </c>
      <c r="G300" s="41"/>
      <c r="H300" s="41"/>
      <c r="I300" s="137"/>
      <c r="J300" s="41"/>
      <c r="K300" s="41"/>
      <c r="L300" s="45"/>
      <c r="M300" s="233"/>
      <c r="N300" s="234"/>
      <c r="O300" s="85"/>
      <c r="P300" s="85"/>
      <c r="Q300" s="85"/>
      <c r="R300" s="85"/>
      <c r="S300" s="85"/>
      <c r="T300" s="85"/>
      <c r="U300" s="86"/>
      <c r="V300" s="39"/>
      <c r="W300" s="39"/>
      <c r="X300" s="39"/>
      <c r="Y300" s="39"/>
      <c r="Z300" s="39"/>
      <c r="AA300" s="39"/>
      <c r="AB300" s="39"/>
      <c r="AC300" s="39"/>
      <c r="AD300" s="39"/>
      <c r="AE300" s="39"/>
      <c r="AT300" s="18" t="s">
        <v>135</v>
      </c>
      <c r="AU300" s="18" t="s">
        <v>79</v>
      </c>
    </row>
    <row r="301" s="2" customFormat="1" ht="21.75" customHeight="1">
      <c r="A301" s="39"/>
      <c r="B301" s="40"/>
      <c r="C301" s="218" t="s">
        <v>640</v>
      </c>
      <c r="D301" s="218" t="s">
        <v>128</v>
      </c>
      <c r="E301" s="219" t="s">
        <v>636</v>
      </c>
      <c r="F301" s="220" t="s">
        <v>637</v>
      </c>
      <c r="G301" s="221" t="s">
        <v>141</v>
      </c>
      <c r="H301" s="222">
        <v>35.655999999999999</v>
      </c>
      <c r="I301" s="223"/>
      <c r="J301" s="224">
        <f>ROUND(I301*H301,2)</f>
        <v>0</v>
      </c>
      <c r="K301" s="220" t="s">
        <v>132</v>
      </c>
      <c r="L301" s="45"/>
      <c r="M301" s="225" t="s">
        <v>19</v>
      </c>
      <c r="N301" s="226" t="s">
        <v>40</v>
      </c>
      <c r="O301" s="85"/>
      <c r="P301" s="227">
        <f>O301*H301</f>
        <v>0</v>
      </c>
      <c r="Q301" s="227">
        <v>0.0015</v>
      </c>
      <c r="R301" s="227">
        <f>Q301*H301</f>
        <v>0.053483999999999997</v>
      </c>
      <c r="S301" s="227">
        <v>0</v>
      </c>
      <c r="T301" s="227">
        <f>S301*H301</f>
        <v>0</v>
      </c>
      <c r="U301" s="228" t="s">
        <v>19</v>
      </c>
      <c r="V301" s="39"/>
      <c r="W301" s="39"/>
      <c r="X301" s="39"/>
      <c r="Y301" s="39"/>
      <c r="Z301" s="39"/>
      <c r="AA301" s="39"/>
      <c r="AB301" s="39"/>
      <c r="AC301" s="39"/>
      <c r="AD301" s="39"/>
      <c r="AE301" s="39"/>
      <c r="AR301" s="229" t="s">
        <v>210</v>
      </c>
      <c r="AT301" s="229" t="s">
        <v>128</v>
      </c>
      <c r="AU301" s="229" t="s">
        <v>79</v>
      </c>
      <c r="AY301" s="18" t="s">
        <v>125</v>
      </c>
      <c r="BE301" s="230">
        <f>IF(N301="základní",J301,0)</f>
        <v>0</v>
      </c>
      <c r="BF301" s="230">
        <f>IF(N301="snížená",J301,0)</f>
        <v>0</v>
      </c>
      <c r="BG301" s="230">
        <f>IF(N301="zákl. přenesená",J301,0)</f>
        <v>0</v>
      </c>
      <c r="BH301" s="230">
        <f>IF(N301="sníž. přenesená",J301,0)</f>
        <v>0</v>
      </c>
      <c r="BI301" s="230">
        <f>IF(N301="nulová",J301,0)</f>
        <v>0</v>
      </c>
      <c r="BJ301" s="18" t="s">
        <v>77</v>
      </c>
      <c r="BK301" s="230">
        <f>ROUND(I301*H301,2)</f>
        <v>0</v>
      </c>
      <c r="BL301" s="18" t="s">
        <v>210</v>
      </c>
      <c r="BM301" s="229" t="s">
        <v>845</v>
      </c>
    </row>
    <row r="302" s="2" customFormat="1">
      <c r="A302" s="39"/>
      <c r="B302" s="40"/>
      <c r="C302" s="41"/>
      <c r="D302" s="231" t="s">
        <v>135</v>
      </c>
      <c r="E302" s="41"/>
      <c r="F302" s="232" t="s">
        <v>639</v>
      </c>
      <c r="G302" s="41"/>
      <c r="H302" s="41"/>
      <c r="I302" s="137"/>
      <c r="J302" s="41"/>
      <c r="K302" s="41"/>
      <c r="L302" s="45"/>
      <c r="M302" s="233"/>
      <c r="N302" s="234"/>
      <c r="O302" s="85"/>
      <c r="P302" s="85"/>
      <c r="Q302" s="85"/>
      <c r="R302" s="85"/>
      <c r="S302" s="85"/>
      <c r="T302" s="85"/>
      <c r="U302" s="86"/>
      <c r="V302" s="39"/>
      <c r="W302" s="39"/>
      <c r="X302" s="39"/>
      <c r="Y302" s="39"/>
      <c r="Z302" s="39"/>
      <c r="AA302" s="39"/>
      <c r="AB302" s="39"/>
      <c r="AC302" s="39"/>
      <c r="AD302" s="39"/>
      <c r="AE302" s="39"/>
      <c r="AT302" s="18" t="s">
        <v>135</v>
      </c>
      <c r="AU302" s="18" t="s">
        <v>79</v>
      </c>
    </row>
    <row r="303" s="13" customFormat="1">
      <c r="A303" s="13"/>
      <c r="B303" s="235"/>
      <c r="C303" s="236"/>
      <c r="D303" s="231" t="s">
        <v>137</v>
      </c>
      <c r="E303" s="237" t="s">
        <v>19</v>
      </c>
      <c r="F303" s="238" t="s">
        <v>630</v>
      </c>
      <c r="G303" s="236"/>
      <c r="H303" s="239">
        <v>35.655999999999999</v>
      </c>
      <c r="I303" s="240"/>
      <c r="J303" s="236"/>
      <c r="K303" s="236"/>
      <c r="L303" s="241"/>
      <c r="M303" s="242"/>
      <c r="N303" s="243"/>
      <c r="O303" s="243"/>
      <c r="P303" s="243"/>
      <c r="Q303" s="243"/>
      <c r="R303" s="243"/>
      <c r="S303" s="243"/>
      <c r="T303" s="243"/>
      <c r="U303" s="244"/>
      <c r="V303" s="13"/>
      <c r="W303" s="13"/>
      <c r="X303" s="13"/>
      <c r="Y303" s="13"/>
      <c r="Z303" s="13"/>
      <c r="AA303" s="13"/>
      <c r="AB303" s="13"/>
      <c r="AC303" s="13"/>
      <c r="AD303" s="13"/>
      <c r="AE303" s="13"/>
      <c r="AT303" s="245" t="s">
        <v>137</v>
      </c>
      <c r="AU303" s="245" t="s">
        <v>79</v>
      </c>
      <c r="AV303" s="13" t="s">
        <v>79</v>
      </c>
      <c r="AW303" s="13" t="s">
        <v>31</v>
      </c>
      <c r="AX303" s="13" t="s">
        <v>77</v>
      </c>
      <c r="AY303" s="245" t="s">
        <v>125</v>
      </c>
    </row>
    <row r="304" s="2" customFormat="1" ht="21.75" customHeight="1">
      <c r="A304" s="39"/>
      <c r="B304" s="40"/>
      <c r="C304" s="218" t="s">
        <v>645</v>
      </c>
      <c r="D304" s="218" t="s">
        <v>128</v>
      </c>
      <c r="E304" s="219" t="s">
        <v>641</v>
      </c>
      <c r="F304" s="220" t="s">
        <v>642</v>
      </c>
      <c r="G304" s="221" t="s">
        <v>213</v>
      </c>
      <c r="H304" s="222">
        <v>17.699999999999999</v>
      </c>
      <c r="I304" s="223"/>
      <c r="J304" s="224">
        <f>ROUND(I304*H304,2)</f>
        <v>0</v>
      </c>
      <c r="K304" s="220" t="s">
        <v>132</v>
      </c>
      <c r="L304" s="45"/>
      <c r="M304" s="225" t="s">
        <v>19</v>
      </c>
      <c r="N304" s="226" t="s">
        <v>40</v>
      </c>
      <c r="O304" s="85"/>
      <c r="P304" s="227">
        <f>O304*H304</f>
        <v>0</v>
      </c>
      <c r="Q304" s="227">
        <v>0.00021000000000000001</v>
      </c>
      <c r="R304" s="227">
        <f>Q304*H304</f>
        <v>0.0037169999999999998</v>
      </c>
      <c r="S304" s="227">
        <v>0</v>
      </c>
      <c r="T304" s="227">
        <f>S304*H304</f>
        <v>0</v>
      </c>
      <c r="U304" s="228" t="s">
        <v>19</v>
      </c>
      <c r="V304" s="39"/>
      <c r="W304" s="39"/>
      <c r="X304" s="39"/>
      <c r="Y304" s="39"/>
      <c r="Z304" s="39"/>
      <c r="AA304" s="39"/>
      <c r="AB304" s="39"/>
      <c r="AC304" s="39"/>
      <c r="AD304" s="39"/>
      <c r="AE304" s="39"/>
      <c r="AR304" s="229" t="s">
        <v>210</v>
      </c>
      <c r="AT304" s="229" t="s">
        <v>128</v>
      </c>
      <c r="AU304" s="229" t="s">
        <v>79</v>
      </c>
      <c r="AY304" s="18" t="s">
        <v>125</v>
      </c>
      <c r="BE304" s="230">
        <f>IF(N304="základní",J304,0)</f>
        <v>0</v>
      </c>
      <c r="BF304" s="230">
        <f>IF(N304="snížená",J304,0)</f>
        <v>0</v>
      </c>
      <c r="BG304" s="230">
        <f>IF(N304="zákl. přenesená",J304,0)</f>
        <v>0</v>
      </c>
      <c r="BH304" s="230">
        <f>IF(N304="sníž. přenesená",J304,0)</f>
        <v>0</v>
      </c>
      <c r="BI304" s="230">
        <f>IF(N304="nulová",J304,0)</f>
        <v>0</v>
      </c>
      <c r="BJ304" s="18" t="s">
        <v>77</v>
      </c>
      <c r="BK304" s="230">
        <f>ROUND(I304*H304,2)</f>
        <v>0</v>
      </c>
      <c r="BL304" s="18" t="s">
        <v>210</v>
      </c>
      <c r="BM304" s="229" t="s">
        <v>846</v>
      </c>
    </row>
    <row r="305" s="2" customFormat="1">
      <c r="A305" s="39"/>
      <c r="B305" s="40"/>
      <c r="C305" s="41"/>
      <c r="D305" s="231" t="s">
        <v>135</v>
      </c>
      <c r="E305" s="41"/>
      <c r="F305" s="232" t="s">
        <v>639</v>
      </c>
      <c r="G305" s="41"/>
      <c r="H305" s="41"/>
      <c r="I305" s="137"/>
      <c r="J305" s="41"/>
      <c r="K305" s="41"/>
      <c r="L305" s="45"/>
      <c r="M305" s="233"/>
      <c r="N305" s="234"/>
      <c r="O305" s="85"/>
      <c r="P305" s="85"/>
      <c r="Q305" s="85"/>
      <c r="R305" s="85"/>
      <c r="S305" s="85"/>
      <c r="T305" s="85"/>
      <c r="U305" s="86"/>
      <c r="V305" s="39"/>
      <c r="W305" s="39"/>
      <c r="X305" s="39"/>
      <c r="Y305" s="39"/>
      <c r="Z305" s="39"/>
      <c r="AA305" s="39"/>
      <c r="AB305" s="39"/>
      <c r="AC305" s="39"/>
      <c r="AD305" s="39"/>
      <c r="AE305" s="39"/>
      <c r="AT305" s="18" t="s">
        <v>135</v>
      </c>
      <c r="AU305" s="18" t="s">
        <v>79</v>
      </c>
    </row>
    <row r="306" s="13" customFormat="1">
      <c r="A306" s="13"/>
      <c r="B306" s="235"/>
      <c r="C306" s="236"/>
      <c r="D306" s="231" t="s">
        <v>137</v>
      </c>
      <c r="E306" s="237" t="s">
        <v>19</v>
      </c>
      <c r="F306" s="238" t="s">
        <v>644</v>
      </c>
      <c r="G306" s="236"/>
      <c r="H306" s="239">
        <v>17.699999999999999</v>
      </c>
      <c r="I306" s="240"/>
      <c r="J306" s="236"/>
      <c r="K306" s="236"/>
      <c r="L306" s="241"/>
      <c r="M306" s="242"/>
      <c r="N306" s="243"/>
      <c r="O306" s="243"/>
      <c r="P306" s="243"/>
      <c r="Q306" s="243"/>
      <c r="R306" s="243"/>
      <c r="S306" s="243"/>
      <c r="T306" s="243"/>
      <c r="U306" s="244"/>
      <c r="V306" s="13"/>
      <c r="W306" s="13"/>
      <c r="X306" s="13"/>
      <c r="Y306" s="13"/>
      <c r="Z306" s="13"/>
      <c r="AA306" s="13"/>
      <c r="AB306" s="13"/>
      <c r="AC306" s="13"/>
      <c r="AD306" s="13"/>
      <c r="AE306" s="13"/>
      <c r="AT306" s="245" t="s">
        <v>137</v>
      </c>
      <c r="AU306" s="245" t="s">
        <v>79</v>
      </c>
      <c r="AV306" s="13" t="s">
        <v>79</v>
      </c>
      <c r="AW306" s="13" t="s">
        <v>31</v>
      </c>
      <c r="AX306" s="13" t="s">
        <v>77</v>
      </c>
      <c r="AY306" s="245" t="s">
        <v>125</v>
      </c>
    </row>
    <row r="307" s="2" customFormat="1" ht="21.75" customHeight="1">
      <c r="A307" s="39"/>
      <c r="B307" s="40"/>
      <c r="C307" s="218" t="s">
        <v>650</v>
      </c>
      <c r="D307" s="218" t="s">
        <v>128</v>
      </c>
      <c r="E307" s="219" t="s">
        <v>646</v>
      </c>
      <c r="F307" s="220" t="s">
        <v>647</v>
      </c>
      <c r="G307" s="221" t="s">
        <v>213</v>
      </c>
      <c r="H307" s="222">
        <v>9.6999999999999993</v>
      </c>
      <c r="I307" s="223"/>
      <c r="J307" s="224">
        <f>ROUND(I307*H307,2)</f>
        <v>0</v>
      </c>
      <c r="K307" s="220" t="s">
        <v>132</v>
      </c>
      <c r="L307" s="45"/>
      <c r="M307" s="225" t="s">
        <v>19</v>
      </c>
      <c r="N307" s="226" t="s">
        <v>40</v>
      </c>
      <c r="O307" s="85"/>
      <c r="P307" s="227">
        <f>O307*H307</f>
        <v>0</v>
      </c>
      <c r="Q307" s="227">
        <v>0.00020000000000000001</v>
      </c>
      <c r="R307" s="227">
        <f>Q307*H307</f>
        <v>0.0019399999999999999</v>
      </c>
      <c r="S307" s="227">
        <v>0</v>
      </c>
      <c r="T307" s="227">
        <f>S307*H307</f>
        <v>0</v>
      </c>
      <c r="U307" s="228" t="s">
        <v>19</v>
      </c>
      <c r="V307" s="39"/>
      <c r="W307" s="39"/>
      <c r="X307" s="39"/>
      <c r="Y307" s="39"/>
      <c r="Z307" s="39"/>
      <c r="AA307" s="39"/>
      <c r="AB307" s="39"/>
      <c r="AC307" s="39"/>
      <c r="AD307" s="39"/>
      <c r="AE307" s="39"/>
      <c r="AR307" s="229" t="s">
        <v>210</v>
      </c>
      <c r="AT307" s="229" t="s">
        <v>128</v>
      </c>
      <c r="AU307" s="229" t="s">
        <v>79</v>
      </c>
      <c r="AY307" s="18" t="s">
        <v>125</v>
      </c>
      <c r="BE307" s="230">
        <f>IF(N307="základní",J307,0)</f>
        <v>0</v>
      </c>
      <c r="BF307" s="230">
        <f>IF(N307="snížená",J307,0)</f>
        <v>0</v>
      </c>
      <c r="BG307" s="230">
        <f>IF(N307="zákl. přenesená",J307,0)</f>
        <v>0</v>
      </c>
      <c r="BH307" s="230">
        <f>IF(N307="sníž. přenesená",J307,0)</f>
        <v>0</v>
      </c>
      <c r="BI307" s="230">
        <f>IF(N307="nulová",J307,0)</f>
        <v>0</v>
      </c>
      <c r="BJ307" s="18" t="s">
        <v>77</v>
      </c>
      <c r="BK307" s="230">
        <f>ROUND(I307*H307,2)</f>
        <v>0</v>
      </c>
      <c r="BL307" s="18" t="s">
        <v>210</v>
      </c>
      <c r="BM307" s="229" t="s">
        <v>847</v>
      </c>
    </row>
    <row r="308" s="2" customFormat="1">
      <c r="A308" s="39"/>
      <c r="B308" s="40"/>
      <c r="C308" s="41"/>
      <c r="D308" s="231" t="s">
        <v>135</v>
      </c>
      <c r="E308" s="41"/>
      <c r="F308" s="232" t="s">
        <v>639</v>
      </c>
      <c r="G308" s="41"/>
      <c r="H308" s="41"/>
      <c r="I308" s="137"/>
      <c r="J308" s="41"/>
      <c r="K308" s="41"/>
      <c r="L308" s="45"/>
      <c r="M308" s="233"/>
      <c r="N308" s="234"/>
      <c r="O308" s="85"/>
      <c r="P308" s="85"/>
      <c r="Q308" s="85"/>
      <c r="R308" s="85"/>
      <c r="S308" s="85"/>
      <c r="T308" s="85"/>
      <c r="U308" s="86"/>
      <c r="V308" s="39"/>
      <c r="W308" s="39"/>
      <c r="X308" s="39"/>
      <c r="Y308" s="39"/>
      <c r="Z308" s="39"/>
      <c r="AA308" s="39"/>
      <c r="AB308" s="39"/>
      <c r="AC308" s="39"/>
      <c r="AD308" s="39"/>
      <c r="AE308" s="39"/>
      <c r="AT308" s="18" t="s">
        <v>135</v>
      </c>
      <c r="AU308" s="18" t="s">
        <v>79</v>
      </c>
    </row>
    <row r="309" s="13" customFormat="1">
      <c r="A309" s="13"/>
      <c r="B309" s="235"/>
      <c r="C309" s="236"/>
      <c r="D309" s="231" t="s">
        <v>137</v>
      </c>
      <c r="E309" s="237" t="s">
        <v>19</v>
      </c>
      <c r="F309" s="238" t="s">
        <v>649</v>
      </c>
      <c r="G309" s="236"/>
      <c r="H309" s="239">
        <v>9.6999999999999993</v>
      </c>
      <c r="I309" s="240"/>
      <c r="J309" s="236"/>
      <c r="K309" s="236"/>
      <c r="L309" s="241"/>
      <c r="M309" s="242"/>
      <c r="N309" s="243"/>
      <c r="O309" s="243"/>
      <c r="P309" s="243"/>
      <c r="Q309" s="243"/>
      <c r="R309" s="243"/>
      <c r="S309" s="243"/>
      <c r="T309" s="243"/>
      <c r="U309" s="244"/>
      <c r="V309" s="13"/>
      <c r="W309" s="13"/>
      <c r="X309" s="13"/>
      <c r="Y309" s="13"/>
      <c r="Z309" s="13"/>
      <c r="AA309" s="13"/>
      <c r="AB309" s="13"/>
      <c r="AC309" s="13"/>
      <c r="AD309" s="13"/>
      <c r="AE309" s="13"/>
      <c r="AT309" s="245" t="s">
        <v>137</v>
      </c>
      <c r="AU309" s="245" t="s">
        <v>79</v>
      </c>
      <c r="AV309" s="13" t="s">
        <v>79</v>
      </c>
      <c r="AW309" s="13" t="s">
        <v>31</v>
      </c>
      <c r="AX309" s="13" t="s">
        <v>77</v>
      </c>
      <c r="AY309" s="245" t="s">
        <v>125</v>
      </c>
    </row>
    <row r="310" s="2" customFormat="1" ht="21.75" customHeight="1">
      <c r="A310" s="39"/>
      <c r="B310" s="40"/>
      <c r="C310" s="218" t="s">
        <v>655</v>
      </c>
      <c r="D310" s="218" t="s">
        <v>128</v>
      </c>
      <c r="E310" s="219" t="s">
        <v>651</v>
      </c>
      <c r="F310" s="220" t="s">
        <v>652</v>
      </c>
      <c r="G310" s="221" t="s">
        <v>237</v>
      </c>
      <c r="H310" s="222">
        <v>16.670000000000002</v>
      </c>
      <c r="I310" s="223"/>
      <c r="J310" s="224">
        <f>ROUND(I310*H310,2)</f>
        <v>0</v>
      </c>
      <c r="K310" s="220" t="s">
        <v>132</v>
      </c>
      <c r="L310" s="45"/>
      <c r="M310" s="225" t="s">
        <v>19</v>
      </c>
      <c r="N310" s="226" t="s">
        <v>40</v>
      </c>
      <c r="O310" s="85"/>
      <c r="P310" s="227">
        <f>O310*H310</f>
        <v>0</v>
      </c>
      <c r="Q310" s="227">
        <v>0.00020000000000000001</v>
      </c>
      <c r="R310" s="227">
        <f>Q310*H310</f>
        <v>0.0033340000000000006</v>
      </c>
      <c r="S310" s="227">
        <v>0</v>
      </c>
      <c r="T310" s="227">
        <f>S310*H310</f>
        <v>0</v>
      </c>
      <c r="U310" s="228" t="s">
        <v>19</v>
      </c>
      <c r="V310" s="39"/>
      <c r="W310" s="39"/>
      <c r="X310" s="39"/>
      <c r="Y310" s="39"/>
      <c r="Z310" s="39"/>
      <c r="AA310" s="39"/>
      <c r="AB310" s="39"/>
      <c r="AC310" s="39"/>
      <c r="AD310" s="39"/>
      <c r="AE310" s="39"/>
      <c r="AR310" s="229" t="s">
        <v>210</v>
      </c>
      <c r="AT310" s="229" t="s">
        <v>128</v>
      </c>
      <c r="AU310" s="229" t="s">
        <v>79</v>
      </c>
      <c r="AY310" s="18" t="s">
        <v>125</v>
      </c>
      <c r="BE310" s="230">
        <f>IF(N310="základní",J310,0)</f>
        <v>0</v>
      </c>
      <c r="BF310" s="230">
        <f>IF(N310="snížená",J310,0)</f>
        <v>0</v>
      </c>
      <c r="BG310" s="230">
        <f>IF(N310="zákl. přenesená",J310,0)</f>
        <v>0</v>
      </c>
      <c r="BH310" s="230">
        <f>IF(N310="sníž. přenesená",J310,0)</f>
        <v>0</v>
      </c>
      <c r="BI310" s="230">
        <f>IF(N310="nulová",J310,0)</f>
        <v>0</v>
      </c>
      <c r="BJ310" s="18" t="s">
        <v>77</v>
      </c>
      <c r="BK310" s="230">
        <f>ROUND(I310*H310,2)</f>
        <v>0</v>
      </c>
      <c r="BL310" s="18" t="s">
        <v>210</v>
      </c>
      <c r="BM310" s="229" t="s">
        <v>848</v>
      </c>
    </row>
    <row r="311" s="2" customFormat="1">
      <c r="A311" s="39"/>
      <c r="B311" s="40"/>
      <c r="C311" s="41"/>
      <c r="D311" s="231" t="s">
        <v>135</v>
      </c>
      <c r="E311" s="41"/>
      <c r="F311" s="232" t="s">
        <v>629</v>
      </c>
      <c r="G311" s="41"/>
      <c r="H311" s="41"/>
      <c r="I311" s="137"/>
      <c r="J311" s="41"/>
      <c r="K311" s="41"/>
      <c r="L311" s="45"/>
      <c r="M311" s="233"/>
      <c r="N311" s="234"/>
      <c r="O311" s="85"/>
      <c r="P311" s="85"/>
      <c r="Q311" s="85"/>
      <c r="R311" s="85"/>
      <c r="S311" s="85"/>
      <c r="T311" s="85"/>
      <c r="U311" s="86"/>
      <c r="V311" s="39"/>
      <c r="W311" s="39"/>
      <c r="X311" s="39"/>
      <c r="Y311" s="39"/>
      <c r="Z311" s="39"/>
      <c r="AA311" s="39"/>
      <c r="AB311" s="39"/>
      <c r="AC311" s="39"/>
      <c r="AD311" s="39"/>
      <c r="AE311" s="39"/>
      <c r="AT311" s="18" t="s">
        <v>135</v>
      </c>
      <c r="AU311" s="18" t="s">
        <v>79</v>
      </c>
    </row>
    <row r="312" s="13" customFormat="1">
      <c r="A312" s="13"/>
      <c r="B312" s="235"/>
      <c r="C312" s="236"/>
      <c r="D312" s="231" t="s">
        <v>137</v>
      </c>
      <c r="E312" s="237" t="s">
        <v>19</v>
      </c>
      <c r="F312" s="238" t="s">
        <v>654</v>
      </c>
      <c r="G312" s="236"/>
      <c r="H312" s="239">
        <v>16.670000000000002</v>
      </c>
      <c r="I312" s="240"/>
      <c r="J312" s="236"/>
      <c r="K312" s="236"/>
      <c r="L312" s="241"/>
      <c r="M312" s="242"/>
      <c r="N312" s="243"/>
      <c r="O312" s="243"/>
      <c r="P312" s="243"/>
      <c r="Q312" s="243"/>
      <c r="R312" s="243"/>
      <c r="S312" s="243"/>
      <c r="T312" s="243"/>
      <c r="U312" s="244"/>
      <c r="V312" s="13"/>
      <c r="W312" s="13"/>
      <c r="X312" s="13"/>
      <c r="Y312" s="13"/>
      <c r="Z312" s="13"/>
      <c r="AA312" s="13"/>
      <c r="AB312" s="13"/>
      <c r="AC312" s="13"/>
      <c r="AD312" s="13"/>
      <c r="AE312" s="13"/>
      <c r="AT312" s="245" t="s">
        <v>137</v>
      </c>
      <c r="AU312" s="245" t="s">
        <v>79</v>
      </c>
      <c r="AV312" s="13" t="s">
        <v>79</v>
      </c>
      <c r="AW312" s="13" t="s">
        <v>31</v>
      </c>
      <c r="AX312" s="13" t="s">
        <v>77</v>
      </c>
      <c r="AY312" s="245" t="s">
        <v>125</v>
      </c>
    </row>
    <row r="313" s="2" customFormat="1" ht="16.5" customHeight="1">
      <c r="A313" s="39"/>
      <c r="B313" s="40"/>
      <c r="C313" s="257" t="s">
        <v>660</v>
      </c>
      <c r="D313" s="257" t="s">
        <v>259</v>
      </c>
      <c r="E313" s="258" t="s">
        <v>656</v>
      </c>
      <c r="F313" s="259" t="s">
        <v>657</v>
      </c>
      <c r="G313" s="260" t="s">
        <v>237</v>
      </c>
      <c r="H313" s="261">
        <v>18.337</v>
      </c>
      <c r="I313" s="262"/>
      <c r="J313" s="263">
        <f>ROUND(I313*H313,2)</f>
        <v>0</v>
      </c>
      <c r="K313" s="259" t="s">
        <v>132</v>
      </c>
      <c r="L313" s="264"/>
      <c r="M313" s="265" t="s">
        <v>19</v>
      </c>
      <c r="N313" s="266" t="s">
        <v>40</v>
      </c>
      <c r="O313" s="85"/>
      <c r="P313" s="227">
        <f>O313*H313</f>
        <v>0</v>
      </c>
      <c r="Q313" s="227">
        <v>0.00029999999999999997</v>
      </c>
      <c r="R313" s="227">
        <f>Q313*H313</f>
        <v>0.0055010999999999992</v>
      </c>
      <c r="S313" s="227">
        <v>0</v>
      </c>
      <c r="T313" s="227">
        <f>S313*H313</f>
        <v>0</v>
      </c>
      <c r="U313" s="228" t="s">
        <v>19</v>
      </c>
      <c r="V313" s="39"/>
      <c r="W313" s="39"/>
      <c r="X313" s="39"/>
      <c r="Y313" s="39"/>
      <c r="Z313" s="39"/>
      <c r="AA313" s="39"/>
      <c r="AB313" s="39"/>
      <c r="AC313" s="39"/>
      <c r="AD313" s="39"/>
      <c r="AE313" s="39"/>
      <c r="AR313" s="229" t="s">
        <v>294</v>
      </c>
      <c r="AT313" s="229" t="s">
        <v>259</v>
      </c>
      <c r="AU313" s="229" t="s">
        <v>79</v>
      </c>
      <c r="AY313" s="18" t="s">
        <v>125</v>
      </c>
      <c r="BE313" s="230">
        <f>IF(N313="základní",J313,0)</f>
        <v>0</v>
      </c>
      <c r="BF313" s="230">
        <f>IF(N313="snížená",J313,0)</f>
        <v>0</v>
      </c>
      <c r="BG313" s="230">
        <f>IF(N313="zákl. přenesená",J313,0)</f>
        <v>0</v>
      </c>
      <c r="BH313" s="230">
        <f>IF(N313="sníž. přenesená",J313,0)</f>
        <v>0</v>
      </c>
      <c r="BI313" s="230">
        <f>IF(N313="nulová",J313,0)</f>
        <v>0</v>
      </c>
      <c r="BJ313" s="18" t="s">
        <v>77</v>
      </c>
      <c r="BK313" s="230">
        <f>ROUND(I313*H313,2)</f>
        <v>0</v>
      </c>
      <c r="BL313" s="18" t="s">
        <v>210</v>
      </c>
      <c r="BM313" s="229" t="s">
        <v>849</v>
      </c>
    </row>
    <row r="314" s="13" customFormat="1">
      <c r="A314" s="13"/>
      <c r="B314" s="235"/>
      <c r="C314" s="236"/>
      <c r="D314" s="231" t="s">
        <v>137</v>
      </c>
      <c r="E314" s="236"/>
      <c r="F314" s="238" t="s">
        <v>659</v>
      </c>
      <c r="G314" s="236"/>
      <c r="H314" s="239">
        <v>18.337</v>
      </c>
      <c r="I314" s="240"/>
      <c r="J314" s="236"/>
      <c r="K314" s="236"/>
      <c r="L314" s="241"/>
      <c r="M314" s="242"/>
      <c r="N314" s="243"/>
      <c r="O314" s="243"/>
      <c r="P314" s="243"/>
      <c r="Q314" s="243"/>
      <c r="R314" s="243"/>
      <c r="S314" s="243"/>
      <c r="T314" s="243"/>
      <c r="U314" s="244"/>
      <c r="V314" s="13"/>
      <c r="W314" s="13"/>
      <c r="X314" s="13"/>
      <c r="Y314" s="13"/>
      <c r="Z314" s="13"/>
      <c r="AA314" s="13"/>
      <c r="AB314" s="13"/>
      <c r="AC314" s="13"/>
      <c r="AD314" s="13"/>
      <c r="AE314" s="13"/>
      <c r="AT314" s="245" t="s">
        <v>137</v>
      </c>
      <c r="AU314" s="245" t="s">
        <v>79</v>
      </c>
      <c r="AV314" s="13" t="s">
        <v>79</v>
      </c>
      <c r="AW314" s="13" t="s">
        <v>4</v>
      </c>
      <c r="AX314" s="13" t="s">
        <v>77</v>
      </c>
      <c r="AY314" s="245" t="s">
        <v>125</v>
      </c>
    </row>
    <row r="315" s="2" customFormat="1" ht="33" customHeight="1">
      <c r="A315" s="39"/>
      <c r="B315" s="40"/>
      <c r="C315" s="218" t="s">
        <v>665</v>
      </c>
      <c r="D315" s="218" t="s">
        <v>128</v>
      </c>
      <c r="E315" s="219" t="s">
        <v>661</v>
      </c>
      <c r="F315" s="220" t="s">
        <v>662</v>
      </c>
      <c r="G315" s="221" t="s">
        <v>141</v>
      </c>
      <c r="H315" s="222">
        <v>35.655999999999999</v>
      </c>
      <c r="I315" s="223"/>
      <c r="J315" s="224">
        <f>ROUND(I315*H315,2)</f>
        <v>0</v>
      </c>
      <c r="K315" s="220" t="s">
        <v>132</v>
      </c>
      <c r="L315" s="45"/>
      <c r="M315" s="225" t="s">
        <v>19</v>
      </c>
      <c r="N315" s="226" t="s">
        <v>40</v>
      </c>
      <c r="O315" s="85"/>
      <c r="P315" s="227">
        <f>O315*H315</f>
        <v>0</v>
      </c>
      <c r="Q315" s="227">
        <v>0.0060499999999999998</v>
      </c>
      <c r="R315" s="227">
        <f>Q315*H315</f>
        <v>0.21571879999999999</v>
      </c>
      <c r="S315" s="227">
        <v>0</v>
      </c>
      <c r="T315" s="227">
        <f>S315*H315</f>
        <v>0</v>
      </c>
      <c r="U315" s="228" t="s">
        <v>19</v>
      </c>
      <c r="V315" s="39"/>
      <c r="W315" s="39"/>
      <c r="X315" s="39"/>
      <c r="Y315" s="39"/>
      <c r="Z315" s="39"/>
      <c r="AA315" s="39"/>
      <c r="AB315" s="39"/>
      <c r="AC315" s="39"/>
      <c r="AD315" s="39"/>
      <c r="AE315" s="39"/>
      <c r="AR315" s="229" t="s">
        <v>210</v>
      </c>
      <c r="AT315" s="229" t="s">
        <v>128</v>
      </c>
      <c r="AU315" s="229" t="s">
        <v>79</v>
      </c>
      <c r="AY315" s="18" t="s">
        <v>125</v>
      </c>
      <c r="BE315" s="230">
        <f>IF(N315="základní",J315,0)</f>
        <v>0</v>
      </c>
      <c r="BF315" s="230">
        <f>IF(N315="snížená",J315,0)</f>
        <v>0</v>
      </c>
      <c r="BG315" s="230">
        <f>IF(N315="zákl. přenesená",J315,0)</f>
        <v>0</v>
      </c>
      <c r="BH315" s="230">
        <f>IF(N315="sníž. přenesená",J315,0)</f>
        <v>0</v>
      </c>
      <c r="BI315" s="230">
        <f>IF(N315="nulová",J315,0)</f>
        <v>0</v>
      </c>
      <c r="BJ315" s="18" t="s">
        <v>77</v>
      </c>
      <c r="BK315" s="230">
        <f>ROUND(I315*H315,2)</f>
        <v>0</v>
      </c>
      <c r="BL315" s="18" t="s">
        <v>210</v>
      </c>
      <c r="BM315" s="229" t="s">
        <v>850</v>
      </c>
    </row>
    <row r="316" s="2" customFormat="1">
      <c r="A316" s="39"/>
      <c r="B316" s="40"/>
      <c r="C316" s="41"/>
      <c r="D316" s="231" t="s">
        <v>135</v>
      </c>
      <c r="E316" s="41"/>
      <c r="F316" s="232" t="s">
        <v>664</v>
      </c>
      <c r="G316" s="41"/>
      <c r="H316" s="41"/>
      <c r="I316" s="137"/>
      <c r="J316" s="41"/>
      <c r="K316" s="41"/>
      <c r="L316" s="45"/>
      <c r="M316" s="233"/>
      <c r="N316" s="234"/>
      <c r="O316" s="85"/>
      <c r="P316" s="85"/>
      <c r="Q316" s="85"/>
      <c r="R316" s="85"/>
      <c r="S316" s="85"/>
      <c r="T316" s="85"/>
      <c r="U316" s="86"/>
      <c r="V316" s="39"/>
      <c r="W316" s="39"/>
      <c r="X316" s="39"/>
      <c r="Y316" s="39"/>
      <c r="Z316" s="39"/>
      <c r="AA316" s="39"/>
      <c r="AB316" s="39"/>
      <c r="AC316" s="39"/>
      <c r="AD316" s="39"/>
      <c r="AE316" s="39"/>
      <c r="AT316" s="18" t="s">
        <v>135</v>
      </c>
      <c r="AU316" s="18" t="s">
        <v>79</v>
      </c>
    </row>
    <row r="317" s="13" customFormat="1">
      <c r="A317" s="13"/>
      <c r="B317" s="235"/>
      <c r="C317" s="236"/>
      <c r="D317" s="231" t="s">
        <v>137</v>
      </c>
      <c r="E317" s="237" t="s">
        <v>19</v>
      </c>
      <c r="F317" s="238" t="s">
        <v>630</v>
      </c>
      <c r="G317" s="236"/>
      <c r="H317" s="239">
        <v>35.655999999999999</v>
      </c>
      <c r="I317" s="240"/>
      <c r="J317" s="236"/>
      <c r="K317" s="236"/>
      <c r="L317" s="241"/>
      <c r="M317" s="242"/>
      <c r="N317" s="243"/>
      <c r="O317" s="243"/>
      <c r="P317" s="243"/>
      <c r="Q317" s="243"/>
      <c r="R317" s="243"/>
      <c r="S317" s="243"/>
      <c r="T317" s="243"/>
      <c r="U317" s="244"/>
      <c r="V317" s="13"/>
      <c r="W317" s="13"/>
      <c r="X317" s="13"/>
      <c r="Y317" s="13"/>
      <c r="Z317" s="13"/>
      <c r="AA317" s="13"/>
      <c r="AB317" s="13"/>
      <c r="AC317" s="13"/>
      <c r="AD317" s="13"/>
      <c r="AE317" s="13"/>
      <c r="AT317" s="245" t="s">
        <v>137</v>
      </c>
      <c r="AU317" s="245" t="s">
        <v>79</v>
      </c>
      <c r="AV317" s="13" t="s">
        <v>79</v>
      </c>
      <c r="AW317" s="13" t="s">
        <v>31</v>
      </c>
      <c r="AX317" s="13" t="s">
        <v>77</v>
      </c>
      <c r="AY317" s="245" t="s">
        <v>125</v>
      </c>
    </row>
    <row r="318" s="2" customFormat="1" ht="16.5" customHeight="1">
      <c r="A318" s="39"/>
      <c r="B318" s="40"/>
      <c r="C318" s="257" t="s">
        <v>670</v>
      </c>
      <c r="D318" s="257" t="s">
        <v>259</v>
      </c>
      <c r="E318" s="258" t="s">
        <v>666</v>
      </c>
      <c r="F318" s="259" t="s">
        <v>667</v>
      </c>
      <c r="G318" s="260" t="s">
        <v>141</v>
      </c>
      <c r="H318" s="261">
        <v>39.222000000000001</v>
      </c>
      <c r="I318" s="262"/>
      <c r="J318" s="263">
        <f>ROUND(I318*H318,2)</f>
        <v>0</v>
      </c>
      <c r="K318" s="259" t="s">
        <v>132</v>
      </c>
      <c r="L318" s="264"/>
      <c r="M318" s="265" t="s">
        <v>19</v>
      </c>
      <c r="N318" s="266" t="s">
        <v>40</v>
      </c>
      <c r="O318" s="85"/>
      <c r="P318" s="227">
        <f>O318*H318</f>
        <v>0</v>
      </c>
      <c r="Q318" s="227">
        <v>0.0129</v>
      </c>
      <c r="R318" s="227">
        <f>Q318*H318</f>
        <v>0.50596379999999996</v>
      </c>
      <c r="S318" s="227">
        <v>0</v>
      </c>
      <c r="T318" s="227">
        <f>S318*H318</f>
        <v>0</v>
      </c>
      <c r="U318" s="228" t="s">
        <v>19</v>
      </c>
      <c r="V318" s="39"/>
      <c r="W318" s="39"/>
      <c r="X318" s="39"/>
      <c r="Y318" s="39"/>
      <c r="Z318" s="39"/>
      <c r="AA318" s="39"/>
      <c r="AB318" s="39"/>
      <c r="AC318" s="39"/>
      <c r="AD318" s="39"/>
      <c r="AE318" s="39"/>
      <c r="AR318" s="229" t="s">
        <v>294</v>
      </c>
      <c r="AT318" s="229" t="s">
        <v>259</v>
      </c>
      <c r="AU318" s="229" t="s">
        <v>79</v>
      </c>
      <c r="AY318" s="18" t="s">
        <v>125</v>
      </c>
      <c r="BE318" s="230">
        <f>IF(N318="základní",J318,0)</f>
        <v>0</v>
      </c>
      <c r="BF318" s="230">
        <f>IF(N318="snížená",J318,0)</f>
        <v>0</v>
      </c>
      <c r="BG318" s="230">
        <f>IF(N318="zákl. přenesená",J318,0)</f>
        <v>0</v>
      </c>
      <c r="BH318" s="230">
        <f>IF(N318="sníž. přenesená",J318,0)</f>
        <v>0</v>
      </c>
      <c r="BI318" s="230">
        <f>IF(N318="nulová",J318,0)</f>
        <v>0</v>
      </c>
      <c r="BJ318" s="18" t="s">
        <v>77</v>
      </c>
      <c r="BK318" s="230">
        <f>ROUND(I318*H318,2)</f>
        <v>0</v>
      </c>
      <c r="BL318" s="18" t="s">
        <v>210</v>
      </c>
      <c r="BM318" s="229" t="s">
        <v>851</v>
      </c>
    </row>
    <row r="319" s="13" customFormat="1">
      <c r="A319" s="13"/>
      <c r="B319" s="235"/>
      <c r="C319" s="236"/>
      <c r="D319" s="231" t="s">
        <v>137</v>
      </c>
      <c r="E319" s="236"/>
      <c r="F319" s="238" t="s">
        <v>669</v>
      </c>
      <c r="G319" s="236"/>
      <c r="H319" s="239">
        <v>39.222000000000001</v>
      </c>
      <c r="I319" s="240"/>
      <c r="J319" s="236"/>
      <c r="K319" s="236"/>
      <c r="L319" s="241"/>
      <c r="M319" s="242"/>
      <c r="N319" s="243"/>
      <c r="O319" s="243"/>
      <c r="P319" s="243"/>
      <c r="Q319" s="243"/>
      <c r="R319" s="243"/>
      <c r="S319" s="243"/>
      <c r="T319" s="243"/>
      <c r="U319" s="244"/>
      <c r="V319" s="13"/>
      <c r="W319" s="13"/>
      <c r="X319" s="13"/>
      <c r="Y319" s="13"/>
      <c r="Z319" s="13"/>
      <c r="AA319" s="13"/>
      <c r="AB319" s="13"/>
      <c r="AC319" s="13"/>
      <c r="AD319" s="13"/>
      <c r="AE319" s="13"/>
      <c r="AT319" s="245" t="s">
        <v>137</v>
      </c>
      <c r="AU319" s="245" t="s">
        <v>79</v>
      </c>
      <c r="AV319" s="13" t="s">
        <v>79</v>
      </c>
      <c r="AW319" s="13" t="s">
        <v>4</v>
      </c>
      <c r="AX319" s="13" t="s">
        <v>77</v>
      </c>
      <c r="AY319" s="245" t="s">
        <v>125</v>
      </c>
    </row>
    <row r="320" s="2" customFormat="1" ht="21.75" customHeight="1">
      <c r="A320" s="39"/>
      <c r="B320" s="40"/>
      <c r="C320" s="218" t="s">
        <v>674</v>
      </c>
      <c r="D320" s="218" t="s">
        <v>128</v>
      </c>
      <c r="E320" s="219" t="s">
        <v>671</v>
      </c>
      <c r="F320" s="220" t="s">
        <v>672</v>
      </c>
      <c r="G320" s="221" t="s">
        <v>141</v>
      </c>
      <c r="H320" s="222">
        <v>0.47999999999999998</v>
      </c>
      <c r="I320" s="223"/>
      <c r="J320" s="224">
        <f>ROUND(I320*H320,2)</f>
        <v>0</v>
      </c>
      <c r="K320" s="220" t="s">
        <v>132</v>
      </c>
      <c r="L320" s="45"/>
      <c r="M320" s="225" t="s">
        <v>19</v>
      </c>
      <c r="N320" s="226" t="s">
        <v>40</v>
      </c>
      <c r="O320" s="85"/>
      <c r="P320" s="227">
        <f>O320*H320</f>
        <v>0</v>
      </c>
      <c r="Q320" s="227">
        <v>0.00058</v>
      </c>
      <c r="R320" s="227">
        <f>Q320*H320</f>
        <v>0.00027839999999999999</v>
      </c>
      <c r="S320" s="227">
        <v>0</v>
      </c>
      <c r="T320" s="227">
        <f>S320*H320</f>
        <v>0</v>
      </c>
      <c r="U320" s="228" t="s">
        <v>19</v>
      </c>
      <c r="V320" s="39"/>
      <c r="W320" s="39"/>
      <c r="X320" s="39"/>
      <c r="Y320" s="39"/>
      <c r="Z320" s="39"/>
      <c r="AA320" s="39"/>
      <c r="AB320" s="39"/>
      <c r="AC320" s="39"/>
      <c r="AD320" s="39"/>
      <c r="AE320" s="39"/>
      <c r="AR320" s="229" t="s">
        <v>210</v>
      </c>
      <c r="AT320" s="229" t="s">
        <v>128</v>
      </c>
      <c r="AU320" s="229" t="s">
        <v>79</v>
      </c>
      <c r="AY320" s="18" t="s">
        <v>125</v>
      </c>
      <c r="BE320" s="230">
        <f>IF(N320="základní",J320,0)</f>
        <v>0</v>
      </c>
      <c r="BF320" s="230">
        <f>IF(N320="snížená",J320,0)</f>
        <v>0</v>
      </c>
      <c r="BG320" s="230">
        <f>IF(N320="zákl. přenesená",J320,0)</f>
        <v>0</v>
      </c>
      <c r="BH320" s="230">
        <f>IF(N320="sníž. přenesená",J320,0)</f>
        <v>0</v>
      </c>
      <c r="BI320" s="230">
        <f>IF(N320="nulová",J320,0)</f>
        <v>0</v>
      </c>
      <c r="BJ320" s="18" t="s">
        <v>77</v>
      </c>
      <c r="BK320" s="230">
        <f>ROUND(I320*H320,2)</f>
        <v>0</v>
      </c>
      <c r="BL320" s="18" t="s">
        <v>210</v>
      </c>
      <c r="BM320" s="229" t="s">
        <v>852</v>
      </c>
    </row>
    <row r="321" s="2" customFormat="1" ht="21.75" customHeight="1">
      <c r="A321" s="39"/>
      <c r="B321" s="40"/>
      <c r="C321" s="257" t="s">
        <v>679</v>
      </c>
      <c r="D321" s="257" t="s">
        <v>259</v>
      </c>
      <c r="E321" s="258" t="s">
        <v>675</v>
      </c>
      <c r="F321" s="259" t="s">
        <v>676</v>
      </c>
      <c r="G321" s="260" t="s">
        <v>141</v>
      </c>
      <c r="H321" s="261">
        <v>0.52800000000000002</v>
      </c>
      <c r="I321" s="262"/>
      <c r="J321" s="263">
        <f>ROUND(I321*H321,2)</f>
        <v>0</v>
      </c>
      <c r="K321" s="259" t="s">
        <v>132</v>
      </c>
      <c r="L321" s="264"/>
      <c r="M321" s="265" t="s">
        <v>19</v>
      </c>
      <c r="N321" s="266" t="s">
        <v>40</v>
      </c>
      <c r="O321" s="85"/>
      <c r="P321" s="227">
        <f>O321*H321</f>
        <v>0</v>
      </c>
      <c r="Q321" s="227">
        <v>0.0074999999999999997</v>
      </c>
      <c r="R321" s="227">
        <f>Q321*H321</f>
        <v>0.00396</v>
      </c>
      <c r="S321" s="227">
        <v>0</v>
      </c>
      <c r="T321" s="227">
        <f>S321*H321</f>
        <v>0</v>
      </c>
      <c r="U321" s="228" t="s">
        <v>19</v>
      </c>
      <c r="V321" s="39"/>
      <c r="W321" s="39"/>
      <c r="X321" s="39"/>
      <c r="Y321" s="39"/>
      <c r="Z321" s="39"/>
      <c r="AA321" s="39"/>
      <c r="AB321" s="39"/>
      <c r="AC321" s="39"/>
      <c r="AD321" s="39"/>
      <c r="AE321" s="39"/>
      <c r="AR321" s="229" t="s">
        <v>294</v>
      </c>
      <c r="AT321" s="229" t="s">
        <v>259</v>
      </c>
      <c r="AU321" s="229" t="s">
        <v>79</v>
      </c>
      <c r="AY321" s="18" t="s">
        <v>125</v>
      </c>
      <c r="BE321" s="230">
        <f>IF(N321="základní",J321,0)</f>
        <v>0</v>
      </c>
      <c r="BF321" s="230">
        <f>IF(N321="snížená",J321,0)</f>
        <v>0</v>
      </c>
      <c r="BG321" s="230">
        <f>IF(N321="zákl. přenesená",J321,0)</f>
        <v>0</v>
      </c>
      <c r="BH321" s="230">
        <f>IF(N321="sníž. přenesená",J321,0)</f>
        <v>0</v>
      </c>
      <c r="BI321" s="230">
        <f>IF(N321="nulová",J321,0)</f>
        <v>0</v>
      </c>
      <c r="BJ321" s="18" t="s">
        <v>77</v>
      </c>
      <c r="BK321" s="230">
        <f>ROUND(I321*H321,2)</f>
        <v>0</v>
      </c>
      <c r="BL321" s="18" t="s">
        <v>210</v>
      </c>
      <c r="BM321" s="229" t="s">
        <v>853</v>
      </c>
    </row>
    <row r="322" s="13" customFormat="1">
      <c r="A322" s="13"/>
      <c r="B322" s="235"/>
      <c r="C322" s="236"/>
      <c r="D322" s="231" t="s">
        <v>137</v>
      </c>
      <c r="E322" s="236"/>
      <c r="F322" s="238" t="s">
        <v>678</v>
      </c>
      <c r="G322" s="236"/>
      <c r="H322" s="239">
        <v>0.52800000000000002</v>
      </c>
      <c r="I322" s="240"/>
      <c r="J322" s="236"/>
      <c r="K322" s="236"/>
      <c r="L322" s="241"/>
      <c r="M322" s="242"/>
      <c r="N322" s="243"/>
      <c r="O322" s="243"/>
      <c r="P322" s="243"/>
      <c r="Q322" s="243"/>
      <c r="R322" s="243"/>
      <c r="S322" s="243"/>
      <c r="T322" s="243"/>
      <c r="U322" s="244"/>
      <c r="V322" s="13"/>
      <c r="W322" s="13"/>
      <c r="X322" s="13"/>
      <c r="Y322" s="13"/>
      <c r="Z322" s="13"/>
      <c r="AA322" s="13"/>
      <c r="AB322" s="13"/>
      <c r="AC322" s="13"/>
      <c r="AD322" s="13"/>
      <c r="AE322" s="13"/>
      <c r="AT322" s="245" t="s">
        <v>137</v>
      </c>
      <c r="AU322" s="245" t="s">
        <v>79</v>
      </c>
      <c r="AV322" s="13" t="s">
        <v>79</v>
      </c>
      <c r="AW322" s="13" t="s">
        <v>4</v>
      </c>
      <c r="AX322" s="13" t="s">
        <v>77</v>
      </c>
      <c r="AY322" s="245" t="s">
        <v>125</v>
      </c>
    </row>
    <row r="323" s="2" customFormat="1" ht="21.75" customHeight="1">
      <c r="A323" s="39"/>
      <c r="B323" s="40"/>
      <c r="C323" s="218" t="s">
        <v>684</v>
      </c>
      <c r="D323" s="218" t="s">
        <v>128</v>
      </c>
      <c r="E323" s="219" t="s">
        <v>680</v>
      </c>
      <c r="F323" s="220" t="s">
        <v>681</v>
      </c>
      <c r="G323" s="221" t="s">
        <v>213</v>
      </c>
      <c r="H323" s="222">
        <v>1</v>
      </c>
      <c r="I323" s="223"/>
      <c r="J323" s="224">
        <f>ROUND(I323*H323,2)</f>
        <v>0</v>
      </c>
      <c r="K323" s="220" t="s">
        <v>132</v>
      </c>
      <c r="L323" s="45"/>
      <c r="M323" s="225" t="s">
        <v>19</v>
      </c>
      <c r="N323" s="226" t="s">
        <v>40</v>
      </c>
      <c r="O323" s="85"/>
      <c r="P323" s="227">
        <f>O323*H323</f>
        <v>0</v>
      </c>
      <c r="Q323" s="227">
        <v>0.00020000000000000001</v>
      </c>
      <c r="R323" s="227">
        <f>Q323*H323</f>
        <v>0.00020000000000000001</v>
      </c>
      <c r="S323" s="227">
        <v>0</v>
      </c>
      <c r="T323" s="227">
        <f>S323*H323</f>
        <v>0</v>
      </c>
      <c r="U323" s="228" t="s">
        <v>19</v>
      </c>
      <c r="V323" s="39"/>
      <c r="W323" s="39"/>
      <c r="X323" s="39"/>
      <c r="Y323" s="39"/>
      <c r="Z323" s="39"/>
      <c r="AA323" s="39"/>
      <c r="AB323" s="39"/>
      <c r="AC323" s="39"/>
      <c r="AD323" s="39"/>
      <c r="AE323" s="39"/>
      <c r="AR323" s="229" t="s">
        <v>210</v>
      </c>
      <c r="AT323" s="229" t="s">
        <v>128</v>
      </c>
      <c r="AU323" s="229" t="s">
        <v>79</v>
      </c>
      <c r="AY323" s="18" t="s">
        <v>125</v>
      </c>
      <c r="BE323" s="230">
        <f>IF(N323="základní",J323,0)</f>
        <v>0</v>
      </c>
      <c r="BF323" s="230">
        <f>IF(N323="snížená",J323,0)</f>
        <v>0</v>
      </c>
      <c r="BG323" s="230">
        <f>IF(N323="zákl. přenesená",J323,0)</f>
        <v>0</v>
      </c>
      <c r="BH323" s="230">
        <f>IF(N323="sníž. přenesená",J323,0)</f>
        <v>0</v>
      </c>
      <c r="BI323" s="230">
        <f>IF(N323="nulová",J323,0)</f>
        <v>0</v>
      </c>
      <c r="BJ323" s="18" t="s">
        <v>77</v>
      </c>
      <c r="BK323" s="230">
        <f>ROUND(I323*H323,2)</f>
        <v>0</v>
      </c>
      <c r="BL323" s="18" t="s">
        <v>210</v>
      </c>
      <c r="BM323" s="229" t="s">
        <v>854</v>
      </c>
    </row>
    <row r="324" s="2" customFormat="1">
      <c r="A324" s="39"/>
      <c r="B324" s="40"/>
      <c r="C324" s="41"/>
      <c r="D324" s="231" t="s">
        <v>135</v>
      </c>
      <c r="E324" s="41"/>
      <c r="F324" s="232" t="s">
        <v>683</v>
      </c>
      <c r="G324" s="41"/>
      <c r="H324" s="41"/>
      <c r="I324" s="137"/>
      <c r="J324" s="41"/>
      <c r="K324" s="41"/>
      <c r="L324" s="45"/>
      <c r="M324" s="233"/>
      <c r="N324" s="234"/>
      <c r="O324" s="85"/>
      <c r="P324" s="85"/>
      <c r="Q324" s="85"/>
      <c r="R324" s="85"/>
      <c r="S324" s="85"/>
      <c r="T324" s="85"/>
      <c r="U324" s="86"/>
      <c r="V324" s="39"/>
      <c r="W324" s="39"/>
      <c r="X324" s="39"/>
      <c r="Y324" s="39"/>
      <c r="Z324" s="39"/>
      <c r="AA324" s="39"/>
      <c r="AB324" s="39"/>
      <c r="AC324" s="39"/>
      <c r="AD324" s="39"/>
      <c r="AE324" s="39"/>
      <c r="AT324" s="18" t="s">
        <v>135</v>
      </c>
      <c r="AU324" s="18" t="s">
        <v>79</v>
      </c>
    </row>
    <row r="325" s="2" customFormat="1" ht="21.75" customHeight="1">
      <c r="A325" s="39"/>
      <c r="B325" s="40"/>
      <c r="C325" s="218" t="s">
        <v>689</v>
      </c>
      <c r="D325" s="218" t="s">
        <v>128</v>
      </c>
      <c r="E325" s="219" t="s">
        <v>685</v>
      </c>
      <c r="F325" s="220" t="s">
        <v>686</v>
      </c>
      <c r="G325" s="221" t="s">
        <v>237</v>
      </c>
      <c r="H325" s="222">
        <v>32.700000000000003</v>
      </c>
      <c r="I325" s="223"/>
      <c r="J325" s="224">
        <f>ROUND(I325*H325,2)</f>
        <v>0</v>
      </c>
      <c r="K325" s="220" t="s">
        <v>132</v>
      </c>
      <c r="L325" s="45"/>
      <c r="M325" s="225" t="s">
        <v>19</v>
      </c>
      <c r="N325" s="226" t="s">
        <v>40</v>
      </c>
      <c r="O325" s="85"/>
      <c r="P325" s="227">
        <f>O325*H325</f>
        <v>0</v>
      </c>
      <c r="Q325" s="227">
        <v>3.0000000000000001E-05</v>
      </c>
      <c r="R325" s="227">
        <f>Q325*H325</f>
        <v>0.0009810000000000001</v>
      </c>
      <c r="S325" s="227">
        <v>0</v>
      </c>
      <c r="T325" s="227">
        <f>S325*H325</f>
        <v>0</v>
      </c>
      <c r="U325" s="228" t="s">
        <v>19</v>
      </c>
      <c r="V325" s="39"/>
      <c r="W325" s="39"/>
      <c r="X325" s="39"/>
      <c r="Y325" s="39"/>
      <c r="Z325" s="39"/>
      <c r="AA325" s="39"/>
      <c r="AB325" s="39"/>
      <c r="AC325" s="39"/>
      <c r="AD325" s="39"/>
      <c r="AE325" s="39"/>
      <c r="AR325" s="229" t="s">
        <v>210</v>
      </c>
      <c r="AT325" s="229" t="s">
        <v>128</v>
      </c>
      <c r="AU325" s="229" t="s">
        <v>79</v>
      </c>
      <c r="AY325" s="18" t="s">
        <v>125</v>
      </c>
      <c r="BE325" s="230">
        <f>IF(N325="základní",J325,0)</f>
        <v>0</v>
      </c>
      <c r="BF325" s="230">
        <f>IF(N325="snížená",J325,0)</f>
        <v>0</v>
      </c>
      <c r="BG325" s="230">
        <f>IF(N325="zákl. přenesená",J325,0)</f>
        <v>0</v>
      </c>
      <c r="BH325" s="230">
        <f>IF(N325="sníž. přenesená",J325,0)</f>
        <v>0</v>
      </c>
      <c r="BI325" s="230">
        <f>IF(N325="nulová",J325,0)</f>
        <v>0</v>
      </c>
      <c r="BJ325" s="18" t="s">
        <v>77</v>
      </c>
      <c r="BK325" s="230">
        <f>ROUND(I325*H325,2)</f>
        <v>0</v>
      </c>
      <c r="BL325" s="18" t="s">
        <v>210</v>
      </c>
      <c r="BM325" s="229" t="s">
        <v>855</v>
      </c>
    </row>
    <row r="326" s="2" customFormat="1">
      <c r="A326" s="39"/>
      <c r="B326" s="40"/>
      <c r="C326" s="41"/>
      <c r="D326" s="231" t="s">
        <v>135</v>
      </c>
      <c r="E326" s="41"/>
      <c r="F326" s="232" t="s">
        <v>683</v>
      </c>
      <c r="G326" s="41"/>
      <c r="H326" s="41"/>
      <c r="I326" s="137"/>
      <c r="J326" s="41"/>
      <c r="K326" s="41"/>
      <c r="L326" s="45"/>
      <c r="M326" s="233"/>
      <c r="N326" s="234"/>
      <c r="O326" s="85"/>
      <c r="P326" s="85"/>
      <c r="Q326" s="85"/>
      <c r="R326" s="85"/>
      <c r="S326" s="85"/>
      <c r="T326" s="85"/>
      <c r="U326" s="86"/>
      <c r="V326" s="39"/>
      <c r="W326" s="39"/>
      <c r="X326" s="39"/>
      <c r="Y326" s="39"/>
      <c r="Z326" s="39"/>
      <c r="AA326" s="39"/>
      <c r="AB326" s="39"/>
      <c r="AC326" s="39"/>
      <c r="AD326" s="39"/>
      <c r="AE326" s="39"/>
      <c r="AT326" s="18" t="s">
        <v>135</v>
      </c>
      <c r="AU326" s="18" t="s">
        <v>79</v>
      </c>
    </row>
    <row r="327" s="13" customFormat="1">
      <c r="A327" s="13"/>
      <c r="B327" s="235"/>
      <c r="C327" s="236"/>
      <c r="D327" s="231" t="s">
        <v>137</v>
      </c>
      <c r="E327" s="237" t="s">
        <v>19</v>
      </c>
      <c r="F327" s="238" t="s">
        <v>688</v>
      </c>
      <c r="G327" s="236"/>
      <c r="H327" s="239">
        <v>32.700000000000003</v>
      </c>
      <c r="I327" s="240"/>
      <c r="J327" s="236"/>
      <c r="K327" s="236"/>
      <c r="L327" s="241"/>
      <c r="M327" s="242"/>
      <c r="N327" s="243"/>
      <c r="O327" s="243"/>
      <c r="P327" s="243"/>
      <c r="Q327" s="243"/>
      <c r="R327" s="243"/>
      <c r="S327" s="243"/>
      <c r="T327" s="243"/>
      <c r="U327" s="244"/>
      <c r="V327" s="13"/>
      <c r="W327" s="13"/>
      <c r="X327" s="13"/>
      <c r="Y327" s="13"/>
      <c r="Z327" s="13"/>
      <c r="AA327" s="13"/>
      <c r="AB327" s="13"/>
      <c r="AC327" s="13"/>
      <c r="AD327" s="13"/>
      <c r="AE327" s="13"/>
      <c r="AT327" s="245" t="s">
        <v>137</v>
      </c>
      <c r="AU327" s="245" t="s">
        <v>79</v>
      </c>
      <c r="AV327" s="13" t="s">
        <v>79</v>
      </c>
      <c r="AW327" s="13" t="s">
        <v>31</v>
      </c>
      <c r="AX327" s="13" t="s">
        <v>77</v>
      </c>
      <c r="AY327" s="245" t="s">
        <v>125</v>
      </c>
    </row>
    <row r="328" s="2" customFormat="1" ht="21.75" customHeight="1">
      <c r="A328" s="39"/>
      <c r="B328" s="40"/>
      <c r="C328" s="218" t="s">
        <v>693</v>
      </c>
      <c r="D328" s="218" t="s">
        <v>128</v>
      </c>
      <c r="E328" s="219" t="s">
        <v>690</v>
      </c>
      <c r="F328" s="220" t="s">
        <v>691</v>
      </c>
      <c r="G328" s="221" t="s">
        <v>141</v>
      </c>
      <c r="H328" s="222">
        <v>35.655999999999999</v>
      </c>
      <c r="I328" s="223"/>
      <c r="J328" s="224">
        <f>ROUND(I328*H328,2)</f>
        <v>0</v>
      </c>
      <c r="K328" s="220" t="s">
        <v>132</v>
      </c>
      <c r="L328" s="45"/>
      <c r="M328" s="225" t="s">
        <v>19</v>
      </c>
      <c r="N328" s="226" t="s">
        <v>40</v>
      </c>
      <c r="O328" s="85"/>
      <c r="P328" s="227">
        <f>O328*H328</f>
        <v>0</v>
      </c>
      <c r="Q328" s="227">
        <v>5.0000000000000002E-05</v>
      </c>
      <c r="R328" s="227">
        <f>Q328*H328</f>
        <v>0.0017828</v>
      </c>
      <c r="S328" s="227">
        <v>0</v>
      </c>
      <c r="T328" s="227">
        <f>S328*H328</f>
        <v>0</v>
      </c>
      <c r="U328" s="228" t="s">
        <v>19</v>
      </c>
      <c r="V328" s="39"/>
      <c r="W328" s="39"/>
      <c r="X328" s="39"/>
      <c r="Y328" s="39"/>
      <c r="Z328" s="39"/>
      <c r="AA328" s="39"/>
      <c r="AB328" s="39"/>
      <c r="AC328" s="39"/>
      <c r="AD328" s="39"/>
      <c r="AE328" s="39"/>
      <c r="AR328" s="229" t="s">
        <v>210</v>
      </c>
      <c r="AT328" s="229" t="s">
        <v>128</v>
      </c>
      <c r="AU328" s="229" t="s">
        <v>79</v>
      </c>
      <c r="AY328" s="18" t="s">
        <v>125</v>
      </c>
      <c r="BE328" s="230">
        <f>IF(N328="základní",J328,0)</f>
        <v>0</v>
      </c>
      <c r="BF328" s="230">
        <f>IF(N328="snížená",J328,0)</f>
        <v>0</v>
      </c>
      <c r="BG328" s="230">
        <f>IF(N328="zákl. přenesená",J328,0)</f>
        <v>0</v>
      </c>
      <c r="BH328" s="230">
        <f>IF(N328="sníž. přenesená",J328,0)</f>
        <v>0</v>
      </c>
      <c r="BI328" s="230">
        <f>IF(N328="nulová",J328,0)</f>
        <v>0</v>
      </c>
      <c r="BJ328" s="18" t="s">
        <v>77</v>
      </c>
      <c r="BK328" s="230">
        <f>ROUND(I328*H328,2)</f>
        <v>0</v>
      </c>
      <c r="BL328" s="18" t="s">
        <v>210</v>
      </c>
      <c r="BM328" s="229" t="s">
        <v>856</v>
      </c>
    </row>
    <row r="329" s="13" customFormat="1">
      <c r="A329" s="13"/>
      <c r="B329" s="235"/>
      <c r="C329" s="236"/>
      <c r="D329" s="231" t="s">
        <v>137</v>
      </c>
      <c r="E329" s="237" t="s">
        <v>19</v>
      </c>
      <c r="F329" s="238" t="s">
        <v>630</v>
      </c>
      <c r="G329" s="236"/>
      <c r="H329" s="239">
        <v>35.655999999999999</v>
      </c>
      <c r="I329" s="240"/>
      <c r="J329" s="236"/>
      <c r="K329" s="236"/>
      <c r="L329" s="241"/>
      <c r="M329" s="242"/>
      <c r="N329" s="243"/>
      <c r="O329" s="243"/>
      <c r="P329" s="243"/>
      <c r="Q329" s="243"/>
      <c r="R329" s="243"/>
      <c r="S329" s="243"/>
      <c r="T329" s="243"/>
      <c r="U329" s="244"/>
      <c r="V329" s="13"/>
      <c r="W329" s="13"/>
      <c r="X329" s="13"/>
      <c r="Y329" s="13"/>
      <c r="Z329" s="13"/>
      <c r="AA329" s="13"/>
      <c r="AB329" s="13"/>
      <c r="AC329" s="13"/>
      <c r="AD329" s="13"/>
      <c r="AE329" s="13"/>
      <c r="AT329" s="245" t="s">
        <v>137</v>
      </c>
      <c r="AU329" s="245" t="s">
        <v>79</v>
      </c>
      <c r="AV329" s="13" t="s">
        <v>79</v>
      </c>
      <c r="AW329" s="13" t="s">
        <v>31</v>
      </c>
      <c r="AX329" s="13" t="s">
        <v>77</v>
      </c>
      <c r="AY329" s="245" t="s">
        <v>125</v>
      </c>
    </row>
    <row r="330" s="2" customFormat="1" ht="33" customHeight="1">
      <c r="A330" s="39"/>
      <c r="B330" s="40"/>
      <c r="C330" s="218" t="s">
        <v>699</v>
      </c>
      <c r="D330" s="218" t="s">
        <v>128</v>
      </c>
      <c r="E330" s="219" t="s">
        <v>694</v>
      </c>
      <c r="F330" s="220" t="s">
        <v>695</v>
      </c>
      <c r="G330" s="221" t="s">
        <v>131</v>
      </c>
      <c r="H330" s="222">
        <v>0.80800000000000005</v>
      </c>
      <c r="I330" s="223"/>
      <c r="J330" s="224">
        <f>ROUND(I330*H330,2)</f>
        <v>0</v>
      </c>
      <c r="K330" s="220" t="s">
        <v>132</v>
      </c>
      <c r="L330" s="45"/>
      <c r="M330" s="225" t="s">
        <v>19</v>
      </c>
      <c r="N330" s="226" t="s">
        <v>40</v>
      </c>
      <c r="O330" s="85"/>
      <c r="P330" s="227">
        <f>O330*H330</f>
        <v>0</v>
      </c>
      <c r="Q330" s="227">
        <v>0</v>
      </c>
      <c r="R330" s="227">
        <f>Q330*H330</f>
        <v>0</v>
      </c>
      <c r="S330" s="227">
        <v>0</v>
      </c>
      <c r="T330" s="227">
        <f>S330*H330</f>
        <v>0</v>
      </c>
      <c r="U330" s="228" t="s">
        <v>19</v>
      </c>
      <c r="V330" s="39"/>
      <c r="W330" s="39"/>
      <c r="X330" s="39"/>
      <c r="Y330" s="39"/>
      <c r="Z330" s="39"/>
      <c r="AA330" s="39"/>
      <c r="AB330" s="39"/>
      <c r="AC330" s="39"/>
      <c r="AD330" s="39"/>
      <c r="AE330" s="39"/>
      <c r="AR330" s="229" t="s">
        <v>210</v>
      </c>
      <c r="AT330" s="229" t="s">
        <v>128</v>
      </c>
      <c r="AU330" s="229" t="s">
        <v>79</v>
      </c>
      <c r="AY330" s="18" t="s">
        <v>125</v>
      </c>
      <c r="BE330" s="230">
        <f>IF(N330="základní",J330,0)</f>
        <v>0</v>
      </c>
      <c r="BF330" s="230">
        <f>IF(N330="snížená",J330,0)</f>
        <v>0</v>
      </c>
      <c r="BG330" s="230">
        <f>IF(N330="zákl. přenesená",J330,0)</f>
        <v>0</v>
      </c>
      <c r="BH330" s="230">
        <f>IF(N330="sníž. přenesená",J330,0)</f>
        <v>0</v>
      </c>
      <c r="BI330" s="230">
        <f>IF(N330="nulová",J330,0)</f>
        <v>0</v>
      </c>
      <c r="BJ330" s="18" t="s">
        <v>77</v>
      </c>
      <c r="BK330" s="230">
        <f>ROUND(I330*H330,2)</f>
        <v>0</v>
      </c>
      <c r="BL330" s="18" t="s">
        <v>210</v>
      </c>
      <c r="BM330" s="229" t="s">
        <v>857</v>
      </c>
    </row>
    <row r="331" s="2" customFormat="1">
      <c r="A331" s="39"/>
      <c r="B331" s="40"/>
      <c r="C331" s="41"/>
      <c r="D331" s="231" t="s">
        <v>135</v>
      </c>
      <c r="E331" s="41"/>
      <c r="F331" s="232" t="s">
        <v>426</v>
      </c>
      <c r="G331" s="41"/>
      <c r="H331" s="41"/>
      <c r="I331" s="137"/>
      <c r="J331" s="41"/>
      <c r="K331" s="41"/>
      <c r="L331" s="45"/>
      <c r="M331" s="233"/>
      <c r="N331" s="234"/>
      <c r="O331" s="85"/>
      <c r="P331" s="85"/>
      <c r="Q331" s="85"/>
      <c r="R331" s="85"/>
      <c r="S331" s="85"/>
      <c r="T331" s="85"/>
      <c r="U331" s="86"/>
      <c r="V331" s="39"/>
      <c r="W331" s="39"/>
      <c r="X331" s="39"/>
      <c r="Y331" s="39"/>
      <c r="Z331" s="39"/>
      <c r="AA331" s="39"/>
      <c r="AB331" s="39"/>
      <c r="AC331" s="39"/>
      <c r="AD331" s="39"/>
      <c r="AE331" s="39"/>
      <c r="AT331" s="18" t="s">
        <v>135</v>
      </c>
      <c r="AU331" s="18" t="s">
        <v>79</v>
      </c>
    </row>
    <row r="332" s="12" customFormat="1" ht="22.8" customHeight="1">
      <c r="A332" s="12"/>
      <c r="B332" s="202"/>
      <c r="C332" s="203"/>
      <c r="D332" s="204" t="s">
        <v>68</v>
      </c>
      <c r="E332" s="216" t="s">
        <v>697</v>
      </c>
      <c r="F332" s="216" t="s">
        <v>698</v>
      </c>
      <c r="G332" s="203"/>
      <c r="H332" s="203"/>
      <c r="I332" s="206"/>
      <c r="J332" s="217">
        <f>BK332</f>
        <v>0</v>
      </c>
      <c r="K332" s="203"/>
      <c r="L332" s="208"/>
      <c r="M332" s="209"/>
      <c r="N332" s="210"/>
      <c r="O332" s="210"/>
      <c r="P332" s="211">
        <f>SUM(P333:P336)</f>
        <v>0</v>
      </c>
      <c r="Q332" s="210"/>
      <c r="R332" s="211">
        <f>SUM(R333:R336)</f>
        <v>0.00041800000000000002</v>
      </c>
      <c r="S332" s="210"/>
      <c r="T332" s="211">
        <f>SUM(T333:T336)</f>
        <v>0</v>
      </c>
      <c r="U332" s="212"/>
      <c r="V332" s="12"/>
      <c r="W332" s="12"/>
      <c r="X332" s="12"/>
      <c r="Y332" s="12"/>
      <c r="Z332" s="12"/>
      <c r="AA332" s="12"/>
      <c r="AB332" s="12"/>
      <c r="AC332" s="12"/>
      <c r="AD332" s="12"/>
      <c r="AE332" s="12"/>
      <c r="AR332" s="213" t="s">
        <v>79</v>
      </c>
      <c r="AT332" s="214" t="s">
        <v>68</v>
      </c>
      <c r="AU332" s="214" t="s">
        <v>77</v>
      </c>
      <c r="AY332" s="213" t="s">
        <v>125</v>
      </c>
      <c r="BK332" s="215">
        <f>SUM(BK333:BK336)</f>
        <v>0</v>
      </c>
    </row>
    <row r="333" s="2" customFormat="1" ht="21.75" customHeight="1">
      <c r="A333" s="39"/>
      <c r="B333" s="40"/>
      <c r="C333" s="218" t="s">
        <v>704</v>
      </c>
      <c r="D333" s="218" t="s">
        <v>128</v>
      </c>
      <c r="E333" s="219" t="s">
        <v>700</v>
      </c>
      <c r="F333" s="220" t="s">
        <v>701</v>
      </c>
      <c r="G333" s="221" t="s">
        <v>141</v>
      </c>
      <c r="H333" s="222">
        <v>1.1000000000000001</v>
      </c>
      <c r="I333" s="223"/>
      <c r="J333" s="224">
        <f>ROUND(I333*H333,2)</f>
        <v>0</v>
      </c>
      <c r="K333" s="220" t="s">
        <v>132</v>
      </c>
      <c r="L333" s="45"/>
      <c r="M333" s="225" t="s">
        <v>19</v>
      </c>
      <c r="N333" s="226" t="s">
        <v>40</v>
      </c>
      <c r="O333" s="85"/>
      <c r="P333" s="227">
        <f>O333*H333</f>
        <v>0</v>
      </c>
      <c r="Q333" s="227">
        <v>0.00013999999999999999</v>
      </c>
      <c r="R333" s="227">
        <f>Q333*H333</f>
        <v>0.000154</v>
      </c>
      <c r="S333" s="227">
        <v>0</v>
      </c>
      <c r="T333" s="227">
        <f>S333*H333</f>
        <v>0</v>
      </c>
      <c r="U333" s="228" t="s">
        <v>19</v>
      </c>
      <c r="V333" s="39"/>
      <c r="W333" s="39"/>
      <c r="X333" s="39"/>
      <c r="Y333" s="39"/>
      <c r="Z333" s="39"/>
      <c r="AA333" s="39"/>
      <c r="AB333" s="39"/>
      <c r="AC333" s="39"/>
      <c r="AD333" s="39"/>
      <c r="AE333" s="39"/>
      <c r="AR333" s="229" t="s">
        <v>210</v>
      </c>
      <c r="AT333" s="229" t="s">
        <v>128</v>
      </c>
      <c r="AU333" s="229" t="s">
        <v>79</v>
      </c>
      <c r="AY333" s="18" t="s">
        <v>125</v>
      </c>
      <c r="BE333" s="230">
        <f>IF(N333="základní",J333,0)</f>
        <v>0</v>
      </c>
      <c r="BF333" s="230">
        <f>IF(N333="snížená",J333,0)</f>
        <v>0</v>
      </c>
      <c r="BG333" s="230">
        <f>IF(N333="zákl. přenesená",J333,0)</f>
        <v>0</v>
      </c>
      <c r="BH333" s="230">
        <f>IF(N333="sníž. přenesená",J333,0)</f>
        <v>0</v>
      </c>
      <c r="BI333" s="230">
        <f>IF(N333="nulová",J333,0)</f>
        <v>0</v>
      </c>
      <c r="BJ333" s="18" t="s">
        <v>77</v>
      </c>
      <c r="BK333" s="230">
        <f>ROUND(I333*H333,2)</f>
        <v>0</v>
      </c>
      <c r="BL333" s="18" t="s">
        <v>210</v>
      </c>
      <c r="BM333" s="229" t="s">
        <v>858</v>
      </c>
    </row>
    <row r="334" s="13" customFormat="1">
      <c r="A334" s="13"/>
      <c r="B334" s="235"/>
      <c r="C334" s="236"/>
      <c r="D334" s="231" t="s">
        <v>137</v>
      </c>
      <c r="E334" s="237" t="s">
        <v>19</v>
      </c>
      <c r="F334" s="238" t="s">
        <v>703</v>
      </c>
      <c r="G334" s="236"/>
      <c r="H334" s="239">
        <v>1.1000000000000001</v>
      </c>
      <c r="I334" s="240"/>
      <c r="J334" s="236"/>
      <c r="K334" s="236"/>
      <c r="L334" s="241"/>
      <c r="M334" s="242"/>
      <c r="N334" s="243"/>
      <c r="O334" s="243"/>
      <c r="P334" s="243"/>
      <c r="Q334" s="243"/>
      <c r="R334" s="243"/>
      <c r="S334" s="243"/>
      <c r="T334" s="243"/>
      <c r="U334" s="244"/>
      <c r="V334" s="13"/>
      <c r="W334" s="13"/>
      <c r="X334" s="13"/>
      <c r="Y334" s="13"/>
      <c r="Z334" s="13"/>
      <c r="AA334" s="13"/>
      <c r="AB334" s="13"/>
      <c r="AC334" s="13"/>
      <c r="AD334" s="13"/>
      <c r="AE334" s="13"/>
      <c r="AT334" s="245" t="s">
        <v>137</v>
      </c>
      <c r="AU334" s="245" t="s">
        <v>79</v>
      </c>
      <c r="AV334" s="13" t="s">
        <v>79</v>
      </c>
      <c r="AW334" s="13" t="s">
        <v>31</v>
      </c>
      <c r="AX334" s="13" t="s">
        <v>77</v>
      </c>
      <c r="AY334" s="245" t="s">
        <v>125</v>
      </c>
    </row>
    <row r="335" s="2" customFormat="1" ht="21.75" customHeight="1">
      <c r="A335" s="39"/>
      <c r="B335" s="40"/>
      <c r="C335" s="218" t="s">
        <v>708</v>
      </c>
      <c r="D335" s="218" t="s">
        <v>128</v>
      </c>
      <c r="E335" s="219" t="s">
        <v>705</v>
      </c>
      <c r="F335" s="220" t="s">
        <v>706</v>
      </c>
      <c r="G335" s="221" t="s">
        <v>141</v>
      </c>
      <c r="H335" s="222">
        <v>1.1000000000000001</v>
      </c>
      <c r="I335" s="223"/>
      <c r="J335" s="224">
        <f>ROUND(I335*H335,2)</f>
        <v>0</v>
      </c>
      <c r="K335" s="220" t="s">
        <v>132</v>
      </c>
      <c r="L335" s="45"/>
      <c r="M335" s="225" t="s">
        <v>19</v>
      </c>
      <c r="N335" s="226" t="s">
        <v>40</v>
      </c>
      <c r="O335" s="85"/>
      <c r="P335" s="227">
        <f>O335*H335</f>
        <v>0</v>
      </c>
      <c r="Q335" s="227">
        <v>0.00012</v>
      </c>
      <c r="R335" s="227">
        <f>Q335*H335</f>
        <v>0.00013200000000000001</v>
      </c>
      <c r="S335" s="227">
        <v>0</v>
      </c>
      <c r="T335" s="227">
        <f>S335*H335</f>
        <v>0</v>
      </c>
      <c r="U335" s="228" t="s">
        <v>19</v>
      </c>
      <c r="V335" s="39"/>
      <c r="W335" s="39"/>
      <c r="X335" s="39"/>
      <c r="Y335" s="39"/>
      <c r="Z335" s="39"/>
      <c r="AA335" s="39"/>
      <c r="AB335" s="39"/>
      <c r="AC335" s="39"/>
      <c r="AD335" s="39"/>
      <c r="AE335" s="39"/>
      <c r="AR335" s="229" t="s">
        <v>210</v>
      </c>
      <c r="AT335" s="229" t="s">
        <v>128</v>
      </c>
      <c r="AU335" s="229" t="s">
        <v>79</v>
      </c>
      <c r="AY335" s="18" t="s">
        <v>125</v>
      </c>
      <c r="BE335" s="230">
        <f>IF(N335="základní",J335,0)</f>
        <v>0</v>
      </c>
      <c r="BF335" s="230">
        <f>IF(N335="snížená",J335,0)</f>
        <v>0</v>
      </c>
      <c r="BG335" s="230">
        <f>IF(N335="zákl. přenesená",J335,0)</f>
        <v>0</v>
      </c>
      <c r="BH335" s="230">
        <f>IF(N335="sníž. přenesená",J335,0)</f>
        <v>0</v>
      </c>
      <c r="BI335" s="230">
        <f>IF(N335="nulová",J335,0)</f>
        <v>0</v>
      </c>
      <c r="BJ335" s="18" t="s">
        <v>77</v>
      </c>
      <c r="BK335" s="230">
        <f>ROUND(I335*H335,2)</f>
        <v>0</v>
      </c>
      <c r="BL335" s="18" t="s">
        <v>210</v>
      </c>
      <c r="BM335" s="229" t="s">
        <v>859</v>
      </c>
    </row>
    <row r="336" s="2" customFormat="1" ht="21.75" customHeight="1">
      <c r="A336" s="39"/>
      <c r="B336" s="40"/>
      <c r="C336" s="218" t="s">
        <v>714</v>
      </c>
      <c r="D336" s="218" t="s">
        <v>128</v>
      </c>
      <c r="E336" s="219" t="s">
        <v>709</v>
      </c>
      <c r="F336" s="220" t="s">
        <v>710</v>
      </c>
      <c r="G336" s="221" t="s">
        <v>141</v>
      </c>
      <c r="H336" s="222">
        <v>1.1000000000000001</v>
      </c>
      <c r="I336" s="223"/>
      <c r="J336" s="224">
        <f>ROUND(I336*H336,2)</f>
        <v>0</v>
      </c>
      <c r="K336" s="220" t="s">
        <v>132</v>
      </c>
      <c r="L336" s="45"/>
      <c r="M336" s="225" t="s">
        <v>19</v>
      </c>
      <c r="N336" s="226" t="s">
        <v>40</v>
      </c>
      <c r="O336" s="85"/>
      <c r="P336" s="227">
        <f>O336*H336</f>
        <v>0</v>
      </c>
      <c r="Q336" s="227">
        <v>0.00012</v>
      </c>
      <c r="R336" s="227">
        <f>Q336*H336</f>
        <v>0.00013200000000000001</v>
      </c>
      <c r="S336" s="227">
        <v>0</v>
      </c>
      <c r="T336" s="227">
        <f>S336*H336</f>
        <v>0</v>
      </c>
      <c r="U336" s="228" t="s">
        <v>19</v>
      </c>
      <c r="V336" s="39"/>
      <c r="W336" s="39"/>
      <c r="X336" s="39"/>
      <c r="Y336" s="39"/>
      <c r="Z336" s="39"/>
      <c r="AA336" s="39"/>
      <c r="AB336" s="39"/>
      <c r="AC336" s="39"/>
      <c r="AD336" s="39"/>
      <c r="AE336" s="39"/>
      <c r="AR336" s="229" t="s">
        <v>210</v>
      </c>
      <c r="AT336" s="229" t="s">
        <v>128</v>
      </c>
      <c r="AU336" s="229" t="s">
        <v>79</v>
      </c>
      <c r="AY336" s="18" t="s">
        <v>125</v>
      </c>
      <c r="BE336" s="230">
        <f>IF(N336="základní",J336,0)</f>
        <v>0</v>
      </c>
      <c r="BF336" s="230">
        <f>IF(N336="snížená",J336,0)</f>
        <v>0</v>
      </c>
      <c r="BG336" s="230">
        <f>IF(N336="zákl. přenesená",J336,0)</f>
        <v>0</v>
      </c>
      <c r="BH336" s="230">
        <f>IF(N336="sníž. přenesená",J336,0)</f>
        <v>0</v>
      </c>
      <c r="BI336" s="230">
        <f>IF(N336="nulová",J336,0)</f>
        <v>0</v>
      </c>
      <c r="BJ336" s="18" t="s">
        <v>77</v>
      </c>
      <c r="BK336" s="230">
        <f>ROUND(I336*H336,2)</f>
        <v>0</v>
      </c>
      <c r="BL336" s="18" t="s">
        <v>210</v>
      </c>
      <c r="BM336" s="229" t="s">
        <v>860</v>
      </c>
    </row>
    <row r="337" s="12" customFormat="1" ht="22.8" customHeight="1">
      <c r="A337" s="12"/>
      <c r="B337" s="202"/>
      <c r="C337" s="203"/>
      <c r="D337" s="204" t="s">
        <v>68</v>
      </c>
      <c r="E337" s="216" t="s">
        <v>712</v>
      </c>
      <c r="F337" s="216" t="s">
        <v>713</v>
      </c>
      <c r="G337" s="203"/>
      <c r="H337" s="203"/>
      <c r="I337" s="206"/>
      <c r="J337" s="217">
        <f>BK337</f>
        <v>0</v>
      </c>
      <c r="K337" s="203"/>
      <c r="L337" s="208"/>
      <c r="M337" s="209"/>
      <c r="N337" s="210"/>
      <c r="O337" s="210"/>
      <c r="P337" s="211">
        <f>SUM(P338:P342)</f>
        <v>0</v>
      </c>
      <c r="Q337" s="210"/>
      <c r="R337" s="211">
        <f>SUM(R338:R342)</f>
        <v>0.020817600000000002</v>
      </c>
      <c r="S337" s="210"/>
      <c r="T337" s="211">
        <f>SUM(T338:T342)</f>
        <v>0.0061205999999999995</v>
      </c>
      <c r="U337" s="212"/>
      <c r="V337" s="12"/>
      <c r="W337" s="12"/>
      <c r="X337" s="12"/>
      <c r="Y337" s="12"/>
      <c r="Z337" s="12"/>
      <c r="AA337" s="12"/>
      <c r="AB337" s="12"/>
      <c r="AC337" s="12"/>
      <c r="AD337" s="12"/>
      <c r="AE337" s="12"/>
      <c r="AR337" s="213" t="s">
        <v>79</v>
      </c>
      <c r="AT337" s="214" t="s">
        <v>68</v>
      </c>
      <c r="AU337" s="214" t="s">
        <v>77</v>
      </c>
      <c r="AY337" s="213" t="s">
        <v>125</v>
      </c>
      <c r="BK337" s="215">
        <f>SUM(BK338:BK342)</f>
        <v>0</v>
      </c>
    </row>
    <row r="338" s="2" customFormat="1" ht="21.75" customHeight="1">
      <c r="A338" s="39"/>
      <c r="B338" s="40"/>
      <c r="C338" s="218" t="s">
        <v>719</v>
      </c>
      <c r="D338" s="218" t="s">
        <v>128</v>
      </c>
      <c r="E338" s="219" t="s">
        <v>715</v>
      </c>
      <c r="F338" s="220" t="s">
        <v>716</v>
      </c>
      <c r="G338" s="221" t="s">
        <v>141</v>
      </c>
      <c r="H338" s="222">
        <v>40.804000000000002</v>
      </c>
      <c r="I338" s="223"/>
      <c r="J338" s="224">
        <f>ROUND(I338*H338,2)</f>
        <v>0</v>
      </c>
      <c r="K338" s="220" t="s">
        <v>132</v>
      </c>
      <c r="L338" s="45"/>
      <c r="M338" s="225" t="s">
        <v>19</v>
      </c>
      <c r="N338" s="226" t="s">
        <v>40</v>
      </c>
      <c r="O338" s="85"/>
      <c r="P338" s="227">
        <f>O338*H338</f>
        <v>0</v>
      </c>
      <c r="Q338" s="227">
        <v>0</v>
      </c>
      <c r="R338" s="227">
        <f>Q338*H338</f>
        <v>0</v>
      </c>
      <c r="S338" s="227">
        <v>0.00014999999999999999</v>
      </c>
      <c r="T338" s="227">
        <f>S338*H338</f>
        <v>0.0061205999999999995</v>
      </c>
      <c r="U338" s="228" t="s">
        <v>19</v>
      </c>
      <c r="V338" s="39"/>
      <c r="W338" s="39"/>
      <c r="X338" s="39"/>
      <c r="Y338" s="39"/>
      <c r="Z338" s="39"/>
      <c r="AA338" s="39"/>
      <c r="AB338" s="39"/>
      <c r="AC338" s="39"/>
      <c r="AD338" s="39"/>
      <c r="AE338" s="39"/>
      <c r="AR338" s="229" t="s">
        <v>210</v>
      </c>
      <c r="AT338" s="229" t="s">
        <v>128</v>
      </c>
      <c r="AU338" s="229" t="s">
        <v>79</v>
      </c>
      <c r="AY338" s="18" t="s">
        <v>125</v>
      </c>
      <c r="BE338" s="230">
        <f>IF(N338="základní",J338,0)</f>
        <v>0</v>
      </c>
      <c r="BF338" s="230">
        <f>IF(N338="snížená",J338,0)</f>
        <v>0</v>
      </c>
      <c r="BG338" s="230">
        <f>IF(N338="zákl. přenesená",J338,0)</f>
        <v>0</v>
      </c>
      <c r="BH338" s="230">
        <f>IF(N338="sníž. přenesená",J338,0)</f>
        <v>0</v>
      </c>
      <c r="BI338" s="230">
        <f>IF(N338="nulová",J338,0)</f>
        <v>0</v>
      </c>
      <c r="BJ338" s="18" t="s">
        <v>77</v>
      </c>
      <c r="BK338" s="230">
        <f>ROUND(I338*H338,2)</f>
        <v>0</v>
      </c>
      <c r="BL338" s="18" t="s">
        <v>210</v>
      </c>
      <c r="BM338" s="229" t="s">
        <v>861</v>
      </c>
    </row>
    <row r="339" s="13" customFormat="1">
      <c r="A339" s="13"/>
      <c r="B339" s="235"/>
      <c r="C339" s="236"/>
      <c r="D339" s="231" t="s">
        <v>137</v>
      </c>
      <c r="E339" s="237" t="s">
        <v>19</v>
      </c>
      <c r="F339" s="238" t="s">
        <v>718</v>
      </c>
      <c r="G339" s="236"/>
      <c r="H339" s="239">
        <v>40.804000000000002</v>
      </c>
      <c r="I339" s="240"/>
      <c r="J339" s="236"/>
      <c r="K339" s="236"/>
      <c r="L339" s="241"/>
      <c r="M339" s="242"/>
      <c r="N339" s="243"/>
      <c r="O339" s="243"/>
      <c r="P339" s="243"/>
      <c r="Q339" s="243"/>
      <c r="R339" s="243"/>
      <c r="S339" s="243"/>
      <c r="T339" s="243"/>
      <c r="U339" s="244"/>
      <c r="V339" s="13"/>
      <c r="W339" s="13"/>
      <c r="X339" s="13"/>
      <c r="Y339" s="13"/>
      <c r="Z339" s="13"/>
      <c r="AA339" s="13"/>
      <c r="AB339" s="13"/>
      <c r="AC339" s="13"/>
      <c r="AD339" s="13"/>
      <c r="AE339" s="13"/>
      <c r="AT339" s="245" t="s">
        <v>137</v>
      </c>
      <c r="AU339" s="245" t="s">
        <v>79</v>
      </c>
      <c r="AV339" s="13" t="s">
        <v>79</v>
      </c>
      <c r="AW339" s="13" t="s">
        <v>31</v>
      </c>
      <c r="AX339" s="13" t="s">
        <v>77</v>
      </c>
      <c r="AY339" s="245" t="s">
        <v>125</v>
      </c>
    </row>
    <row r="340" s="2" customFormat="1" ht="21.75" customHeight="1">
      <c r="A340" s="39"/>
      <c r="B340" s="40"/>
      <c r="C340" s="218" t="s">
        <v>723</v>
      </c>
      <c r="D340" s="218" t="s">
        <v>128</v>
      </c>
      <c r="E340" s="219" t="s">
        <v>720</v>
      </c>
      <c r="F340" s="220" t="s">
        <v>721</v>
      </c>
      <c r="G340" s="221" t="s">
        <v>141</v>
      </c>
      <c r="H340" s="222">
        <v>40.840000000000003</v>
      </c>
      <c r="I340" s="223"/>
      <c r="J340" s="224">
        <f>ROUND(I340*H340,2)</f>
        <v>0</v>
      </c>
      <c r="K340" s="220" t="s">
        <v>132</v>
      </c>
      <c r="L340" s="45"/>
      <c r="M340" s="225" t="s">
        <v>19</v>
      </c>
      <c r="N340" s="226" t="s">
        <v>40</v>
      </c>
      <c r="O340" s="85"/>
      <c r="P340" s="227">
        <f>O340*H340</f>
        <v>0</v>
      </c>
      <c r="Q340" s="227">
        <v>0.00021000000000000001</v>
      </c>
      <c r="R340" s="227">
        <f>Q340*H340</f>
        <v>0.0085764000000000014</v>
      </c>
      <c r="S340" s="227">
        <v>0</v>
      </c>
      <c r="T340" s="227">
        <f>S340*H340</f>
        <v>0</v>
      </c>
      <c r="U340" s="228" t="s">
        <v>19</v>
      </c>
      <c r="V340" s="39"/>
      <c r="W340" s="39"/>
      <c r="X340" s="39"/>
      <c r="Y340" s="39"/>
      <c r="Z340" s="39"/>
      <c r="AA340" s="39"/>
      <c r="AB340" s="39"/>
      <c r="AC340" s="39"/>
      <c r="AD340" s="39"/>
      <c r="AE340" s="39"/>
      <c r="AR340" s="229" t="s">
        <v>210</v>
      </c>
      <c r="AT340" s="229" t="s">
        <v>128</v>
      </c>
      <c r="AU340" s="229" t="s">
        <v>79</v>
      </c>
      <c r="AY340" s="18" t="s">
        <v>125</v>
      </c>
      <c r="BE340" s="230">
        <f>IF(N340="základní",J340,0)</f>
        <v>0</v>
      </c>
      <c r="BF340" s="230">
        <f>IF(N340="snížená",J340,0)</f>
        <v>0</v>
      </c>
      <c r="BG340" s="230">
        <f>IF(N340="zákl. přenesená",J340,0)</f>
        <v>0</v>
      </c>
      <c r="BH340" s="230">
        <f>IF(N340="sníž. přenesená",J340,0)</f>
        <v>0</v>
      </c>
      <c r="BI340" s="230">
        <f>IF(N340="nulová",J340,0)</f>
        <v>0</v>
      </c>
      <c r="BJ340" s="18" t="s">
        <v>77</v>
      </c>
      <c r="BK340" s="230">
        <f>ROUND(I340*H340,2)</f>
        <v>0</v>
      </c>
      <c r="BL340" s="18" t="s">
        <v>210</v>
      </c>
      <c r="BM340" s="229" t="s">
        <v>862</v>
      </c>
    </row>
    <row r="341" s="2" customFormat="1" ht="21.75" customHeight="1">
      <c r="A341" s="39"/>
      <c r="B341" s="40"/>
      <c r="C341" s="218" t="s">
        <v>727</v>
      </c>
      <c r="D341" s="218" t="s">
        <v>128</v>
      </c>
      <c r="E341" s="219" t="s">
        <v>724</v>
      </c>
      <c r="F341" s="220" t="s">
        <v>725</v>
      </c>
      <c r="G341" s="221" t="s">
        <v>141</v>
      </c>
      <c r="H341" s="222">
        <v>40.804000000000002</v>
      </c>
      <c r="I341" s="223"/>
      <c r="J341" s="224">
        <f>ROUND(I341*H341,2)</f>
        <v>0</v>
      </c>
      <c r="K341" s="220" t="s">
        <v>132</v>
      </c>
      <c r="L341" s="45"/>
      <c r="M341" s="225" t="s">
        <v>19</v>
      </c>
      <c r="N341" s="226" t="s">
        <v>40</v>
      </c>
      <c r="O341" s="85"/>
      <c r="P341" s="227">
        <f>O341*H341</f>
        <v>0</v>
      </c>
      <c r="Q341" s="227">
        <v>0.00027999999999999998</v>
      </c>
      <c r="R341" s="227">
        <f>Q341*H341</f>
        <v>0.01142512</v>
      </c>
      <c r="S341" s="227">
        <v>0</v>
      </c>
      <c r="T341" s="227">
        <f>S341*H341</f>
        <v>0</v>
      </c>
      <c r="U341" s="228" t="s">
        <v>19</v>
      </c>
      <c r="V341" s="39"/>
      <c r="W341" s="39"/>
      <c r="X341" s="39"/>
      <c r="Y341" s="39"/>
      <c r="Z341" s="39"/>
      <c r="AA341" s="39"/>
      <c r="AB341" s="39"/>
      <c r="AC341" s="39"/>
      <c r="AD341" s="39"/>
      <c r="AE341" s="39"/>
      <c r="AR341" s="229" t="s">
        <v>210</v>
      </c>
      <c r="AT341" s="229" t="s">
        <v>128</v>
      </c>
      <c r="AU341" s="229" t="s">
        <v>79</v>
      </c>
      <c r="AY341" s="18" t="s">
        <v>125</v>
      </c>
      <c r="BE341" s="230">
        <f>IF(N341="základní",J341,0)</f>
        <v>0</v>
      </c>
      <c r="BF341" s="230">
        <f>IF(N341="snížená",J341,0)</f>
        <v>0</v>
      </c>
      <c r="BG341" s="230">
        <f>IF(N341="zákl. přenesená",J341,0)</f>
        <v>0</v>
      </c>
      <c r="BH341" s="230">
        <f>IF(N341="sníž. přenesená",J341,0)</f>
        <v>0</v>
      </c>
      <c r="BI341" s="230">
        <f>IF(N341="nulová",J341,0)</f>
        <v>0</v>
      </c>
      <c r="BJ341" s="18" t="s">
        <v>77</v>
      </c>
      <c r="BK341" s="230">
        <f>ROUND(I341*H341,2)</f>
        <v>0</v>
      </c>
      <c r="BL341" s="18" t="s">
        <v>210</v>
      </c>
      <c r="BM341" s="229" t="s">
        <v>863</v>
      </c>
    </row>
    <row r="342" s="2" customFormat="1" ht="33" customHeight="1">
      <c r="A342" s="39"/>
      <c r="B342" s="40"/>
      <c r="C342" s="218" t="s">
        <v>735</v>
      </c>
      <c r="D342" s="218" t="s">
        <v>128</v>
      </c>
      <c r="E342" s="219" t="s">
        <v>728</v>
      </c>
      <c r="F342" s="220" t="s">
        <v>729</v>
      </c>
      <c r="G342" s="221" t="s">
        <v>141</v>
      </c>
      <c r="H342" s="222">
        <v>40.804000000000002</v>
      </c>
      <c r="I342" s="223"/>
      <c r="J342" s="224">
        <f>ROUND(I342*H342,2)</f>
        <v>0</v>
      </c>
      <c r="K342" s="220" t="s">
        <v>132</v>
      </c>
      <c r="L342" s="45"/>
      <c r="M342" s="225" t="s">
        <v>19</v>
      </c>
      <c r="N342" s="226" t="s">
        <v>40</v>
      </c>
      <c r="O342" s="85"/>
      <c r="P342" s="227">
        <f>O342*H342</f>
        <v>0</v>
      </c>
      <c r="Q342" s="227">
        <v>2.0000000000000002E-05</v>
      </c>
      <c r="R342" s="227">
        <f>Q342*H342</f>
        <v>0.00081608000000000006</v>
      </c>
      <c r="S342" s="227">
        <v>0</v>
      </c>
      <c r="T342" s="227">
        <f>S342*H342</f>
        <v>0</v>
      </c>
      <c r="U342" s="228" t="s">
        <v>19</v>
      </c>
      <c r="V342" s="39"/>
      <c r="W342" s="39"/>
      <c r="X342" s="39"/>
      <c r="Y342" s="39"/>
      <c r="Z342" s="39"/>
      <c r="AA342" s="39"/>
      <c r="AB342" s="39"/>
      <c r="AC342" s="39"/>
      <c r="AD342" s="39"/>
      <c r="AE342" s="39"/>
      <c r="AR342" s="229" t="s">
        <v>210</v>
      </c>
      <c r="AT342" s="229" t="s">
        <v>128</v>
      </c>
      <c r="AU342" s="229" t="s">
        <v>79</v>
      </c>
      <c r="AY342" s="18" t="s">
        <v>125</v>
      </c>
      <c r="BE342" s="230">
        <f>IF(N342="základní",J342,0)</f>
        <v>0</v>
      </c>
      <c r="BF342" s="230">
        <f>IF(N342="snížená",J342,0)</f>
        <v>0</v>
      </c>
      <c r="BG342" s="230">
        <f>IF(N342="zákl. přenesená",J342,0)</f>
        <v>0</v>
      </c>
      <c r="BH342" s="230">
        <f>IF(N342="sníž. přenesená",J342,0)</f>
        <v>0</v>
      </c>
      <c r="BI342" s="230">
        <f>IF(N342="nulová",J342,0)</f>
        <v>0</v>
      </c>
      <c r="BJ342" s="18" t="s">
        <v>77</v>
      </c>
      <c r="BK342" s="230">
        <f>ROUND(I342*H342,2)</f>
        <v>0</v>
      </c>
      <c r="BL342" s="18" t="s">
        <v>210</v>
      </c>
      <c r="BM342" s="229" t="s">
        <v>864</v>
      </c>
    </row>
    <row r="343" s="12" customFormat="1" ht="25.92" customHeight="1">
      <c r="A343" s="12"/>
      <c r="B343" s="202"/>
      <c r="C343" s="203"/>
      <c r="D343" s="204" t="s">
        <v>68</v>
      </c>
      <c r="E343" s="205" t="s">
        <v>731</v>
      </c>
      <c r="F343" s="205" t="s">
        <v>732</v>
      </c>
      <c r="G343" s="203"/>
      <c r="H343" s="203"/>
      <c r="I343" s="206"/>
      <c r="J343" s="207">
        <f>BK343</f>
        <v>0</v>
      </c>
      <c r="K343" s="203"/>
      <c r="L343" s="208"/>
      <c r="M343" s="209"/>
      <c r="N343" s="210"/>
      <c r="O343" s="210"/>
      <c r="P343" s="211">
        <f>P344</f>
        <v>0</v>
      </c>
      <c r="Q343" s="210"/>
      <c r="R343" s="211">
        <f>R344</f>
        <v>0</v>
      </c>
      <c r="S343" s="210"/>
      <c r="T343" s="211">
        <f>T344</f>
        <v>0</v>
      </c>
      <c r="U343" s="212"/>
      <c r="V343" s="12"/>
      <c r="W343" s="12"/>
      <c r="X343" s="12"/>
      <c r="Y343" s="12"/>
      <c r="Z343" s="12"/>
      <c r="AA343" s="12"/>
      <c r="AB343" s="12"/>
      <c r="AC343" s="12"/>
      <c r="AD343" s="12"/>
      <c r="AE343" s="12"/>
      <c r="AR343" s="213" t="s">
        <v>153</v>
      </c>
      <c r="AT343" s="214" t="s">
        <v>68</v>
      </c>
      <c r="AU343" s="214" t="s">
        <v>69</v>
      </c>
      <c r="AY343" s="213" t="s">
        <v>125</v>
      </c>
      <c r="BK343" s="215">
        <f>BK344</f>
        <v>0</v>
      </c>
    </row>
    <row r="344" s="12" customFormat="1" ht="22.8" customHeight="1">
      <c r="A344" s="12"/>
      <c r="B344" s="202"/>
      <c r="C344" s="203"/>
      <c r="D344" s="204" t="s">
        <v>68</v>
      </c>
      <c r="E344" s="216" t="s">
        <v>733</v>
      </c>
      <c r="F344" s="216" t="s">
        <v>734</v>
      </c>
      <c r="G344" s="203"/>
      <c r="H344" s="203"/>
      <c r="I344" s="206"/>
      <c r="J344" s="217">
        <f>BK344</f>
        <v>0</v>
      </c>
      <c r="K344" s="203"/>
      <c r="L344" s="208"/>
      <c r="M344" s="209"/>
      <c r="N344" s="210"/>
      <c r="O344" s="210"/>
      <c r="P344" s="211">
        <f>P345</f>
        <v>0</v>
      </c>
      <c r="Q344" s="210"/>
      <c r="R344" s="211">
        <f>R345</f>
        <v>0</v>
      </c>
      <c r="S344" s="210"/>
      <c r="T344" s="211">
        <f>T345</f>
        <v>0</v>
      </c>
      <c r="U344" s="212"/>
      <c r="V344" s="12"/>
      <c r="W344" s="12"/>
      <c r="X344" s="12"/>
      <c r="Y344" s="12"/>
      <c r="Z344" s="12"/>
      <c r="AA344" s="12"/>
      <c r="AB344" s="12"/>
      <c r="AC344" s="12"/>
      <c r="AD344" s="12"/>
      <c r="AE344" s="12"/>
      <c r="AR344" s="213" t="s">
        <v>153</v>
      </c>
      <c r="AT344" s="214" t="s">
        <v>68</v>
      </c>
      <c r="AU344" s="214" t="s">
        <v>77</v>
      </c>
      <c r="AY344" s="213" t="s">
        <v>125</v>
      </c>
      <c r="BK344" s="215">
        <f>BK345</f>
        <v>0</v>
      </c>
    </row>
    <row r="345" s="2" customFormat="1" ht="16.5" customHeight="1">
      <c r="A345" s="39"/>
      <c r="B345" s="40"/>
      <c r="C345" s="218" t="s">
        <v>865</v>
      </c>
      <c r="D345" s="218" t="s">
        <v>128</v>
      </c>
      <c r="E345" s="219" t="s">
        <v>736</v>
      </c>
      <c r="F345" s="220" t="s">
        <v>734</v>
      </c>
      <c r="G345" s="221" t="s">
        <v>737</v>
      </c>
      <c r="H345" s="222">
        <v>1</v>
      </c>
      <c r="I345" s="223"/>
      <c r="J345" s="224">
        <f>ROUND(I345*H345,2)</f>
        <v>0</v>
      </c>
      <c r="K345" s="220" t="s">
        <v>398</v>
      </c>
      <c r="L345" s="45"/>
      <c r="M345" s="277" t="s">
        <v>19</v>
      </c>
      <c r="N345" s="278" t="s">
        <v>40</v>
      </c>
      <c r="O345" s="279"/>
      <c r="P345" s="280">
        <f>O345*H345</f>
        <v>0</v>
      </c>
      <c r="Q345" s="280">
        <v>0</v>
      </c>
      <c r="R345" s="280">
        <f>Q345*H345</f>
        <v>0</v>
      </c>
      <c r="S345" s="280">
        <v>0</v>
      </c>
      <c r="T345" s="280">
        <f>S345*H345</f>
        <v>0</v>
      </c>
      <c r="U345" s="281" t="s">
        <v>19</v>
      </c>
      <c r="V345" s="39"/>
      <c r="W345" s="39"/>
      <c r="X345" s="39"/>
      <c r="Y345" s="39"/>
      <c r="Z345" s="39"/>
      <c r="AA345" s="39"/>
      <c r="AB345" s="39"/>
      <c r="AC345" s="39"/>
      <c r="AD345" s="39"/>
      <c r="AE345" s="39"/>
      <c r="AR345" s="229" t="s">
        <v>738</v>
      </c>
      <c r="AT345" s="229" t="s">
        <v>128</v>
      </c>
      <c r="AU345" s="229" t="s">
        <v>79</v>
      </c>
      <c r="AY345" s="18" t="s">
        <v>125</v>
      </c>
      <c r="BE345" s="230">
        <f>IF(N345="základní",J345,0)</f>
        <v>0</v>
      </c>
      <c r="BF345" s="230">
        <f>IF(N345="snížená",J345,0)</f>
        <v>0</v>
      </c>
      <c r="BG345" s="230">
        <f>IF(N345="zákl. přenesená",J345,0)</f>
        <v>0</v>
      </c>
      <c r="BH345" s="230">
        <f>IF(N345="sníž. přenesená",J345,0)</f>
        <v>0</v>
      </c>
      <c r="BI345" s="230">
        <f>IF(N345="nulová",J345,0)</f>
        <v>0</v>
      </c>
      <c r="BJ345" s="18" t="s">
        <v>77</v>
      </c>
      <c r="BK345" s="230">
        <f>ROUND(I345*H345,2)</f>
        <v>0</v>
      </c>
      <c r="BL345" s="18" t="s">
        <v>738</v>
      </c>
      <c r="BM345" s="229" t="s">
        <v>866</v>
      </c>
    </row>
    <row r="346" s="2" customFormat="1" ht="6.96" customHeight="1">
      <c r="A346" s="39"/>
      <c r="B346" s="60"/>
      <c r="C346" s="61"/>
      <c r="D346" s="61"/>
      <c r="E346" s="61"/>
      <c r="F346" s="61"/>
      <c r="G346" s="61"/>
      <c r="H346" s="61"/>
      <c r="I346" s="167"/>
      <c r="J346" s="61"/>
      <c r="K346" s="61"/>
      <c r="L346" s="45"/>
      <c r="M346" s="39"/>
      <c r="O346" s="39"/>
      <c r="P346" s="39"/>
      <c r="Q346" s="39"/>
      <c r="R346" s="39"/>
      <c r="S346" s="39"/>
      <c r="T346" s="39"/>
      <c r="U346" s="39"/>
      <c r="V346" s="39"/>
      <c r="W346" s="39"/>
      <c r="X346" s="39"/>
      <c r="Y346" s="39"/>
      <c r="Z346" s="39"/>
      <c r="AA346" s="39"/>
      <c r="AB346" s="39"/>
      <c r="AC346" s="39"/>
      <c r="AD346" s="39"/>
      <c r="AE346" s="39"/>
    </row>
  </sheetData>
  <sheetProtection sheet="1" autoFilter="0" formatColumns="0" formatRows="0" objects="1" scenarios="1" spinCount="100000" saltValue="AioTqbhjTG5yH60epJ/m2Z4inDhh8hSZSNZjc3sKgy0jgJcfFaYmxb0G+wkHdLdWZ+Z9dvesXXCdvRz5ihmMoQ==" hashValue="nrVwCeRPyi1dcq9jAfkVU6zYy35KbZ/6h186820KEEbdDRiUDNgfzJw8a1eOvOcBw41BHmXXqypDuo0qtM0k/A==" algorithmName="SHA-512" password="CC35"/>
  <autoFilter ref="C97:K345"/>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2" customWidth="1"/>
    <col min="2" max="2" width="1.667969" style="282" customWidth="1"/>
    <col min="3" max="4" width="5" style="282" customWidth="1"/>
    <col min="5" max="5" width="11.66016" style="282" customWidth="1"/>
    <col min="6" max="6" width="9.160156" style="282" customWidth="1"/>
    <col min="7" max="7" width="5" style="282" customWidth="1"/>
    <col min="8" max="8" width="77.83203" style="282" customWidth="1"/>
    <col min="9" max="10" width="20" style="282" customWidth="1"/>
    <col min="11" max="11" width="1.667969" style="282" customWidth="1"/>
  </cols>
  <sheetData>
    <row r="1" s="1" customFormat="1" ht="37.5" customHeight="1"/>
    <row r="2" s="1" customFormat="1" ht="7.5" customHeight="1">
      <c r="B2" s="283"/>
      <c r="C2" s="284"/>
      <c r="D2" s="284"/>
      <c r="E2" s="284"/>
      <c r="F2" s="284"/>
      <c r="G2" s="284"/>
      <c r="H2" s="284"/>
      <c r="I2" s="284"/>
      <c r="J2" s="284"/>
      <c r="K2" s="285"/>
    </row>
    <row r="3" s="16" customFormat="1" ht="45" customHeight="1">
      <c r="B3" s="286"/>
      <c r="C3" s="287" t="s">
        <v>867</v>
      </c>
      <c r="D3" s="287"/>
      <c r="E3" s="287"/>
      <c r="F3" s="287"/>
      <c r="G3" s="287"/>
      <c r="H3" s="287"/>
      <c r="I3" s="287"/>
      <c r="J3" s="287"/>
      <c r="K3" s="288"/>
    </row>
    <row r="4" s="1" customFormat="1" ht="25.5" customHeight="1">
      <c r="B4" s="289"/>
      <c r="C4" s="290" t="s">
        <v>868</v>
      </c>
      <c r="D4" s="290"/>
      <c r="E4" s="290"/>
      <c r="F4" s="290"/>
      <c r="G4" s="290"/>
      <c r="H4" s="290"/>
      <c r="I4" s="290"/>
      <c r="J4" s="290"/>
      <c r="K4" s="291"/>
    </row>
    <row r="5" s="1" customFormat="1" ht="5.25" customHeight="1">
      <c r="B5" s="289"/>
      <c r="C5" s="292"/>
      <c r="D5" s="292"/>
      <c r="E5" s="292"/>
      <c r="F5" s="292"/>
      <c r="G5" s="292"/>
      <c r="H5" s="292"/>
      <c r="I5" s="292"/>
      <c r="J5" s="292"/>
      <c r="K5" s="291"/>
    </row>
    <row r="6" s="1" customFormat="1" ht="15" customHeight="1">
      <c r="B6" s="289"/>
      <c r="C6" s="293" t="s">
        <v>869</v>
      </c>
      <c r="D6" s="293"/>
      <c r="E6" s="293"/>
      <c r="F6" s="293"/>
      <c r="G6" s="293"/>
      <c r="H6" s="293"/>
      <c r="I6" s="293"/>
      <c r="J6" s="293"/>
      <c r="K6" s="291"/>
    </row>
    <row r="7" s="1" customFormat="1" ht="15" customHeight="1">
      <c r="B7" s="294"/>
      <c r="C7" s="293" t="s">
        <v>870</v>
      </c>
      <c r="D7" s="293"/>
      <c r="E7" s="293"/>
      <c r="F7" s="293"/>
      <c r="G7" s="293"/>
      <c r="H7" s="293"/>
      <c r="I7" s="293"/>
      <c r="J7" s="293"/>
      <c r="K7" s="291"/>
    </row>
    <row r="8" s="1" customFormat="1" ht="12.75" customHeight="1">
      <c r="B8" s="294"/>
      <c r="C8" s="293"/>
      <c r="D8" s="293"/>
      <c r="E8" s="293"/>
      <c r="F8" s="293"/>
      <c r="G8" s="293"/>
      <c r="H8" s="293"/>
      <c r="I8" s="293"/>
      <c r="J8" s="293"/>
      <c r="K8" s="291"/>
    </row>
    <row r="9" s="1" customFormat="1" ht="15" customHeight="1">
      <c r="B9" s="294"/>
      <c r="C9" s="293" t="s">
        <v>871</v>
      </c>
      <c r="D9" s="293"/>
      <c r="E9" s="293"/>
      <c r="F9" s="293"/>
      <c r="G9" s="293"/>
      <c r="H9" s="293"/>
      <c r="I9" s="293"/>
      <c r="J9" s="293"/>
      <c r="K9" s="291"/>
    </row>
    <row r="10" s="1" customFormat="1" ht="15" customHeight="1">
      <c r="B10" s="294"/>
      <c r="C10" s="293"/>
      <c r="D10" s="293" t="s">
        <v>872</v>
      </c>
      <c r="E10" s="293"/>
      <c r="F10" s="293"/>
      <c r="G10" s="293"/>
      <c r="H10" s="293"/>
      <c r="I10" s="293"/>
      <c r="J10" s="293"/>
      <c r="K10" s="291"/>
    </row>
    <row r="11" s="1" customFormat="1" ht="15" customHeight="1">
      <c r="B11" s="294"/>
      <c r="C11" s="295"/>
      <c r="D11" s="293" t="s">
        <v>873</v>
      </c>
      <c r="E11" s="293"/>
      <c r="F11" s="293"/>
      <c r="G11" s="293"/>
      <c r="H11" s="293"/>
      <c r="I11" s="293"/>
      <c r="J11" s="293"/>
      <c r="K11" s="291"/>
    </row>
    <row r="12" s="1" customFormat="1" ht="15" customHeight="1">
      <c r="B12" s="294"/>
      <c r="C12" s="295"/>
      <c r="D12" s="293"/>
      <c r="E12" s="293"/>
      <c r="F12" s="293"/>
      <c r="G12" s="293"/>
      <c r="H12" s="293"/>
      <c r="I12" s="293"/>
      <c r="J12" s="293"/>
      <c r="K12" s="291"/>
    </row>
    <row r="13" s="1" customFormat="1" ht="15" customHeight="1">
      <c r="B13" s="294"/>
      <c r="C13" s="295"/>
      <c r="D13" s="296" t="s">
        <v>874</v>
      </c>
      <c r="E13" s="293"/>
      <c r="F13" s="293"/>
      <c r="G13" s="293"/>
      <c r="H13" s="293"/>
      <c r="I13" s="293"/>
      <c r="J13" s="293"/>
      <c r="K13" s="291"/>
    </row>
    <row r="14" s="1" customFormat="1" ht="12.75" customHeight="1">
      <c r="B14" s="294"/>
      <c r="C14" s="295"/>
      <c r="D14" s="295"/>
      <c r="E14" s="295"/>
      <c r="F14" s="295"/>
      <c r="G14" s="295"/>
      <c r="H14" s="295"/>
      <c r="I14" s="295"/>
      <c r="J14" s="295"/>
      <c r="K14" s="291"/>
    </row>
    <row r="15" s="1" customFormat="1" ht="15" customHeight="1">
      <c r="B15" s="294"/>
      <c r="C15" s="295"/>
      <c r="D15" s="293" t="s">
        <v>875</v>
      </c>
      <c r="E15" s="293"/>
      <c r="F15" s="293"/>
      <c r="G15" s="293"/>
      <c r="H15" s="293"/>
      <c r="I15" s="293"/>
      <c r="J15" s="293"/>
      <c r="K15" s="291"/>
    </row>
    <row r="16" s="1" customFormat="1" ht="15" customHeight="1">
      <c r="B16" s="294"/>
      <c r="C16" s="295"/>
      <c r="D16" s="293" t="s">
        <v>876</v>
      </c>
      <c r="E16" s="293"/>
      <c r="F16" s="293"/>
      <c r="G16" s="293"/>
      <c r="H16" s="293"/>
      <c r="I16" s="293"/>
      <c r="J16" s="293"/>
      <c r="K16" s="291"/>
    </row>
    <row r="17" s="1" customFormat="1" ht="15" customHeight="1">
      <c r="B17" s="294"/>
      <c r="C17" s="295"/>
      <c r="D17" s="293" t="s">
        <v>877</v>
      </c>
      <c r="E17" s="293"/>
      <c r="F17" s="293"/>
      <c r="G17" s="293"/>
      <c r="H17" s="293"/>
      <c r="I17" s="293"/>
      <c r="J17" s="293"/>
      <c r="K17" s="291"/>
    </row>
    <row r="18" s="1" customFormat="1" ht="15" customHeight="1">
      <c r="B18" s="294"/>
      <c r="C18" s="295"/>
      <c r="D18" s="295"/>
      <c r="E18" s="297" t="s">
        <v>76</v>
      </c>
      <c r="F18" s="293" t="s">
        <v>878</v>
      </c>
      <c r="G18" s="293"/>
      <c r="H18" s="293"/>
      <c r="I18" s="293"/>
      <c r="J18" s="293"/>
      <c r="K18" s="291"/>
    </row>
    <row r="19" s="1" customFormat="1" ht="15" customHeight="1">
      <c r="B19" s="294"/>
      <c r="C19" s="295"/>
      <c r="D19" s="295"/>
      <c r="E19" s="297" t="s">
        <v>879</v>
      </c>
      <c r="F19" s="293" t="s">
        <v>880</v>
      </c>
      <c r="G19" s="293"/>
      <c r="H19" s="293"/>
      <c r="I19" s="293"/>
      <c r="J19" s="293"/>
      <c r="K19" s="291"/>
    </row>
    <row r="20" s="1" customFormat="1" ht="15" customHeight="1">
      <c r="B20" s="294"/>
      <c r="C20" s="295"/>
      <c r="D20" s="295"/>
      <c r="E20" s="297" t="s">
        <v>881</v>
      </c>
      <c r="F20" s="293" t="s">
        <v>882</v>
      </c>
      <c r="G20" s="293"/>
      <c r="H20" s="293"/>
      <c r="I20" s="293"/>
      <c r="J20" s="293"/>
      <c r="K20" s="291"/>
    </row>
    <row r="21" s="1" customFormat="1" ht="15" customHeight="1">
      <c r="B21" s="294"/>
      <c r="C21" s="295"/>
      <c r="D21" s="295"/>
      <c r="E21" s="297" t="s">
        <v>883</v>
      </c>
      <c r="F21" s="293" t="s">
        <v>884</v>
      </c>
      <c r="G21" s="293"/>
      <c r="H21" s="293"/>
      <c r="I21" s="293"/>
      <c r="J21" s="293"/>
      <c r="K21" s="291"/>
    </row>
    <row r="22" s="1" customFormat="1" ht="15" customHeight="1">
      <c r="B22" s="294"/>
      <c r="C22" s="295"/>
      <c r="D22" s="295"/>
      <c r="E22" s="297" t="s">
        <v>885</v>
      </c>
      <c r="F22" s="293" t="s">
        <v>886</v>
      </c>
      <c r="G22" s="293"/>
      <c r="H22" s="293"/>
      <c r="I22" s="293"/>
      <c r="J22" s="293"/>
      <c r="K22" s="291"/>
    </row>
    <row r="23" s="1" customFormat="1" ht="15" customHeight="1">
      <c r="B23" s="294"/>
      <c r="C23" s="295"/>
      <c r="D23" s="295"/>
      <c r="E23" s="297" t="s">
        <v>887</v>
      </c>
      <c r="F23" s="293" t="s">
        <v>888</v>
      </c>
      <c r="G23" s="293"/>
      <c r="H23" s="293"/>
      <c r="I23" s="293"/>
      <c r="J23" s="293"/>
      <c r="K23" s="291"/>
    </row>
    <row r="24" s="1" customFormat="1" ht="12.75" customHeight="1">
      <c r="B24" s="294"/>
      <c r="C24" s="295"/>
      <c r="D24" s="295"/>
      <c r="E24" s="295"/>
      <c r="F24" s="295"/>
      <c r="G24" s="295"/>
      <c r="H24" s="295"/>
      <c r="I24" s="295"/>
      <c r="J24" s="295"/>
      <c r="K24" s="291"/>
    </row>
    <row r="25" s="1" customFormat="1" ht="15" customHeight="1">
      <c r="B25" s="294"/>
      <c r="C25" s="293" t="s">
        <v>889</v>
      </c>
      <c r="D25" s="293"/>
      <c r="E25" s="293"/>
      <c r="F25" s="293"/>
      <c r="G25" s="293"/>
      <c r="H25" s="293"/>
      <c r="I25" s="293"/>
      <c r="J25" s="293"/>
      <c r="K25" s="291"/>
    </row>
    <row r="26" s="1" customFormat="1" ht="15" customHeight="1">
      <c r="B26" s="294"/>
      <c r="C26" s="293" t="s">
        <v>890</v>
      </c>
      <c r="D26" s="293"/>
      <c r="E26" s="293"/>
      <c r="F26" s="293"/>
      <c r="G26" s="293"/>
      <c r="H26" s="293"/>
      <c r="I26" s="293"/>
      <c r="J26" s="293"/>
      <c r="K26" s="291"/>
    </row>
    <row r="27" s="1" customFormat="1" ht="15" customHeight="1">
      <c r="B27" s="294"/>
      <c r="C27" s="293"/>
      <c r="D27" s="293" t="s">
        <v>891</v>
      </c>
      <c r="E27" s="293"/>
      <c r="F27" s="293"/>
      <c r="G27" s="293"/>
      <c r="H27" s="293"/>
      <c r="I27" s="293"/>
      <c r="J27" s="293"/>
      <c r="K27" s="291"/>
    </row>
    <row r="28" s="1" customFormat="1" ht="15" customHeight="1">
      <c r="B28" s="294"/>
      <c r="C28" s="295"/>
      <c r="D28" s="293" t="s">
        <v>892</v>
      </c>
      <c r="E28" s="293"/>
      <c r="F28" s="293"/>
      <c r="G28" s="293"/>
      <c r="H28" s="293"/>
      <c r="I28" s="293"/>
      <c r="J28" s="293"/>
      <c r="K28" s="291"/>
    </row>
    <row r="29" s="1" customFormat="1" ht="12.75" customHeight="1">
      <c r="B29" s="294"/>
      <c r="C29" s="295"/>
      <c r="D29" s="295"/>
      <c r="E29" s="295"/>
      <c r="F29" s="295"/>
      <c r="G29" s="295"/>
      <c r="H29" s="295"/>
      <c r="I29" s="295"/>
      <c r="J29" s="295"/>
      <c r="K29" s="291"/>
    </row>
    <row r="30" s="1" customFormat="1" ht="15" customHeight="1">
      <c r="B30" s="294"/>
      <c r="C30" s="295"/>
      <c r="D30" s="293" t="s">
        <v>893</v>
      </c>
      <c r="E30" s="293"/>
      <c r="F30" s="293"/>
      <c r="G30" s="293"/>
      <c r="H30" s="293"/>
      <c r="I30" s="293"/>
      <c r="J30" s="293"/>
      <c r="K30" s="291"/>
    </row>
    <row r="31" s="1" customFormat="1" ht="15" customHeight="1">
      <c r="B31" s="294"/>
      <c r="C31" s="295"/>
      <c r="D31" s="293" t="s">
        <v>894</v>
      </c>
      <c r="E31" s="293"/>
      <c r="F31" s="293"/>
      <c r="G31" s="293"/>
      <c r="H31" s="293"/>
      <c r="I31" s="293"/>
      <c r="J31" s="293"/>
      <c r="K31" s="291"/>
    </row>
    <row r="32" s="1" customFormat="1" ht="12.75" customHeight="1">
      <c r="B32" s="294"/>
      <c r="C32" s="295"/>
      <c r="D32" s="295"/>
      <c r="E32" s="295"/>
      <c r="F32" s="295"/>
      <c r="G32" s="295"/>
      <c r="H32" s="295"/>
      <c r="I32" s="295"/>
      <c r="J32" s="295"/>
      <c r="K32" s="291"/>
    </row>
    <row r="33" s="1" customFormat="1" ht="15" customHeight="1">
      <c r="B33" s="294"/>
      <c r="C33" s="295"/>
      <c r="D33" s="293" t="s">
        <v>895</v>
      </c>
      <c r="E33" s="293"/>
      <c r="F33" s="293"/>
      <c r="G33" s="293"/>
      <c r="H33" s="293"/>
      <c r="I33" s="293"/>
      <c r="J33" s="293"/>
      <c r="K33" s="291"/>
    </row>
    <row r="34" s="1" customFormat="1" ht="15" customHeight="1">
      <c r="B34" s="294"/>
      <c r="C34" s="295"/>
      <c r="D34" s="293" t="s">
        <v>896</v>
      </c>
      <c r="E34" s="293"/>
      <c r="F34" s="293"/>
      <c r="G34" s="293"/>
      <c r="H34" s="293"/>
      <c r="I34" s="293"/>
      <c r="J34" s="293"/>
      <c r="K34" s="291"/>
    </row>
    <row r="35" s="1" customFormat="1" ht="15" customHeight="1">
      <c r="B35" s="294"/>
      <c r="C35" s="295"/>
      <c r="D35" s="293" t="s">
        <v>897</v>
      </c>
      <c r="E35" s="293"/>
      <c r="F35" s="293"/>
      <c r="G35" s="293"/>
      <c r="H35" s="293"/>
      <c r="I35" s="293"/>
      <c r="J35" s="293"/>
      <c r="K35" s="291"/>
    </row>
    <row r="36" s="1" customFormat="1" ht="15" customHeight="1">
      <c r="B36" s="294"/>
      <c r="C36" s="295"/>
      <c r="D36" s="293"/>
      <c r="E36" s="296" t="s">
        <v>110</v>
      </c>
      <c r="F36" s="293"/>
      <c r="G36" s="293" t="s">
        <v>898</v>
      </c>
      <c r="H36" s="293"/>
      <c r="I36" s="293"/>
      <c r="J36" s="293"/>
      <c r="K36" s="291"/>
    </row>
    <row r="37" s="1" customFormat="1" ht="30.75" customHeight="1">
      <c r="B37" s="294"/>
      <c r="C37" s="295"/>
      <c r="D37" s="293"/>
      <c r="E37" s="296" t="s">
        <v>899</v>
      </c>
      <c r="F37" s="293"/>
      <c r="G37" s="293" t="s">
        <v>900</v>
      </c>
      <c r="H37" s="293"/>
      <c r="I37" s="293"/>
      <c r="J37" s="293"/>
      <c r="K37" s="291"/>
    </row>
    <row r="38" s="1" customFormat="1" ht="15" customHeight="1">
      <c r="B38" s="294"/>
      <c r="C38" s="295"/>
      <c r="D38" s="293"/>
      <c r="E38" s="296" t="s">
        <v>50</v>
      </c>
      <c r="F38" s="293"/>
      <c r="G38" s="293" t="s">
        <v>901</v>
      </c>
      <c r="H38" s="293"/>
      <c r="I38" s="293"/>
      <c r="J38" s="293"/>
      <c r="K38" s="291"/>
    </row>
    <row r="39" s="1" customFormat="1" ht="15" customHeight="1">
      <c r="B39" s="294"/>
      <c r="C39" s="295"/>
      <c r="D39" s="293"/>
      <c r="E39" s="296" t="s">
        <v>51</v>
      </c>
      <c r="F39" s="293"/>
      <c r="G39" s="293" t="s">
        <v>902</v>
      </c>
      <c r="H39" s="293"/>
      <c r="I39" s="293"/>
      <c r="J39" s="293"/>
      <c r="K39" s="291"/>
    </row>
    <row r="40" s="1" customFormat="1" ht="15" customHeight="1">
      <c r="B40" s="294"/>
      <c r="C40" s="295"/>
      <c r="D40" s="293"/>
      <c r="E40" s="296" t="s">
        <v>111</v>
      </c>
      <c r="F40" s="293"/>
      <c r="G40" s="293" t="s">
        <v>903</v>
      </c>
      <c r="H40" s="293"/>
      <c r="I40" s="293"/>
      <c r="J40" s="293"/>
      <c r="K40" s="291"/>
    </row>
    <row r="41" s="1" customFormat="1" ht="15" customHeight="1">
      <c r="B41" s="294"/>
      <c r="C41" s="295"/>
      <c r="D41" s="293"/>
      <c r="E41" s="296" t="s">
        <v>112</v>
      </c>
      <c r="F41" s="293"/>
      <c r="G41" s="293" t="s">
        <v>904</v>
      </c>
      <c r="H41" s="293"/>
      <c r="I41" s="293"/>
      <c r="J41" s="293"/>
      <c r="K41" s="291"/>
    </row>
    <row r="42" s="1" customFormat="1" ht="15" customHeight="1">
      <c r="B42" s="294"/>
      <c r="C42" s="295"/>
      <c r="D42" s="293"/>
      <c r="E42" s="296" t="s">
        <v>905</v>
      </c>
      <c r="F42" s="293"/>
      <c r="G42" s="293" t="s">
        <v>906</v>
      </c>
      <c r="H42" s="293"/>
      <c r="I42" s="293"/>
      <c r="J42" s="293"/>
      <c r="K42" s="291"/>
    </row>
    <row r="43" s="1" customFormat="1" ht="15" customHeight="1">
      <c r="B43" s="294"/>
      <c r="C43" s="295"/>
      <c r="D43" s="293"/>
      <c r="E43" s="296"/>
      <c r="F43" s="293"/>
      <c r="G43" s="293" t="s">
        <v>907</v>
      </c>
      <c r="H43" s="293"/>
      <c r="I43" s="293"/>
      <c r="J43" s="293"/>
      <c r="K43" s="291"/>
    </row>
    <row r="44" s="1" customFormat="1" ht="15" customHeight="1">
      <c r="B44" s="294"/>
      <c r="C44" s="295"/>
      <c r="D44" s="293"/>
      <c r="E44" s="296" t="s">
        <v>908</v>
      </c>
      <c r="F44" s="293"/>
      <c r="G44" s="293" t="s">
        <v>909</v>
      </c>
      <c r="H44" s="293"/>
      <c r="I44" s="293"/>
      <c r="J44" s="293"/>
      <c r="K44" s="291"/>
    </row>
    <row r="45" s="1" customFormat="1" ht="15" customHeight="1">
      <c r="B45" s="294"/>
      <c r="C45" s="295"/>
      <c r="D45" s="293"/>
      <c r="E45" s="296" t="s">
        <v>114</v>
      </c>
      <c r="F45" s="293"/>
      <c r="G45" s="293" t="s">
        <v>910</v>
      </c>
      <c r="H45" s="293"/>
      <c r="I45" s="293"/>
      <c r="J45" s="293"/>
      <c r="K45" s="291"/>
    </row>
    <row r="46" s="1" customFormat="1" ht="12.75" customHeight="1">
      <c r="B46" s="294"/>
      <c r="C46" s="295"/>
      <c r="D46" s="293"/>
      <c r="E46" s="293"/>
      <c r="F46" s="293"/>
      <c r="G46" s="293"/>
      <c r="H46" s="293"/>
      <c r="I46" s="293"/>
      <c r="J46" s="293"/>
      <c r="K46" s="291"/>
    </row>
    <row r="47" s="1" customFormat="1" ht="15" customHeight="1">
      <c r="B47" s="294"/>
      <c r="C47" s="295"/>
      <c r="D47" s="293" t="s">
        <v>911</v>
      </c>
      <c r="E47" s="293"/>
      <c r="F47" s="293"/>
      <c r="G47" s="293"/>
      <c r="H47" s="293"/>
      <c r="I47" s="293"/>
      <c r="J47" s="293"/>
      <c r="K47" s="291"/>
    </row>
    <row r="48" s="1" customFormat="1" ht="15" customHeight="1">
      <c r="B48" s="294"/>
      <c r="C48" s="295"/>
      <c r="D48" s="295"/>
      <c r="E48" s="293" t="s">
        <v>912</v>
      </c>
      <c r="F48" s="293"/>
      <c r="G48" s="293"/>
      <c r="H48" s="293"/>
      <c r="I48" s="293"/>
      <c r="J48" s="293"/>
      <c r="K48" s="291"/>
    </row>
    <row r="49" s="1" customFormat="1" ht="15" customHeight="1">
      <c r="B49" s="294"/>
      <c r="C49" s="295"/>
      <c r="D49" s="295"/>
      <c r="E49" s="293" t="s">
        <v>913</v>
      </c>
      <c r="F49" s="293"/>
      <c r="G49" s="293"/>
      <c r="H49" s="293"/>
      <c r="I49" s="293"/>
      <c r="J49" s="293"/>
      <c r="K49" s="291"/>
    </row>
    <row r="50" s="1" customFormat="1" ht="15" customHeight="1">
      <c r="B50" s="294"/>
      <c r="C50" s="295"/>
      <c r="D50" s="295"/>
      <c r="E50" s="293" t="s">
        <v>914</v>
      </c>
      <c r="F50" s="293"/>
      <c r="G50" s="293"/>
      <c r="H50" s="293"/>
      <c r="I50" s="293"/>
      <c r="J50" s="293"/>
      <c r="K50" s="291"/>
    </row>
    <row r="51" s="1" customFormat="1" ht="15" customHeight="1">
      <c r="B51" s="294"/>
      <c r="C51" s="295"/>
      <c r="D51" s="293" t="s">
        <v>915</v>
      </c>
      <c r="E51" s="293"/>
      <c r="F51" s="293"/>
      <c r="G51" s="293"/>
      <c r="H51" s="293"/>
      <c r="I51" s="293"/>
      <c r="J51" s="293"/>
      <c r="K51" s="291"/>
    </row>
    <row r="52" s="1" customFormat="1" ht="25.5" customHeight="1">
      <c r="B52" s="289"/>
      <c r="C52" s="290" t="s">
        <v>916</v>
      </c>
      <c r="D52" s="290"/>
      <c r="E52" s="290"/>
      <c r="F52" s="290"/>
      <c r="G52" s="290"/>
      <c r="H52" s="290"/>
      <c r="I52" s="290"/>
      <c r="J52" s="290"/>
      <c r="K52" s="291"/>
    </row>
    <row r="53" s="1" customFormat="1" ht="5.25" customHeight="1">
      <c r="B53" s="289"/>
      <c r="C53" s="292"/>
      <c r="D53" s="292"/>
      <c r="E53" s="292"/>
      <c r="F53" s="292"/>
      <c r="G53" s="292"/>
      <c r="H53" s="292"/>
      <c r="I53" s="292"/>
      <c r="J53" s="292"/>
      <c r="K53" s="291"/>
    </row>
    <row r="54" s="1" customFormat="1" ht="15" customHeight="1">
      <c r="B54" s="289"/>
      <c r="C54" s="293" t="s">
        <v>917</v>
      </c>
      <c r="D54" s="293"/>
      <c r="E54" s="293"/>
      <c r="F54" s="293"/>
      <c r="G54" s="293"/>
      <c r="H54" s="293"/>
      <c r="I54" s="293"/>
      <c r="J54" s="293"/>
      <c r="K54" s="291"/>
    </row>
    <row r="55" s="1" customFormat="1" ht="15" customHeight="1">
      <c r="B55" s="289"/>
      <c r="C55" s="293" t="s">
        <v>918</v>
      </c>
      <c r="D55" s="293"/>
      <c r="E55" s="293"/>
      <c r="F55" s="293"/>
      <c r="G55" s="293"/>
      <c r="H55" s="293"/>
      <c r="I55" s="293"/>
      <c r="J55" s="293"/>
      <c r="K55" s="291"/>
    </row>
    <row r="56" s="1" customFormat="1" ht="12.75" customHeight="1">
      <c r="B56" s="289"/>
      <c r="C56" s="293"/>
      <c r="D56" s="293"/>
      <c r="E56" s="293"/>
      <c r="F56" s="293"/>
      <c r="G56" s="293"/>
      <c r="H56" s="293"/>
      <c r="I56" s="293"/>
      <c r="J56" s="293"/>
      <c r="K56" s="291"/>
    </row>
    <row r="57" s="1" customFormat="1" ht="15" customHeight="1">
      <c r="B57" s="289"/>
      <c r="C57" s="293" t="s">
        <v>919</v>
      </c>
      <c r="D57" s="293"/>
      <c r="E57" s="293"/>
      <c r="F57" s="293"/>
      <c r="G57" s="293"/>
      <c r="H57" s="293"/>
      <c r="I57" s="293"/>
      <c r="J57" s="293"/>
      <c r="K57" s="291"/>
    </row>
    <row r="58" s="1" customFormat="1" ht="15" customHeight="1">
      <c r="B58" s="289"/>
      <c r="C58" s="295"/>
      <c r="D58" s="293" t="s">
        <v>920</v>
      </c>
      <c r="E58" s="293"/>
      <c r="F58" s="293"/>
      <c r="G58" s="293"/>
      <c r="H58" s="293"/>
      <c r="I58" s="293"/>
      <c r="J58" s="293"/>
      <c r="K58" s="291"/>
    </row>
    <row r="59" s="1" customFormat="1" ht="15" customHeight="1">
      <c r="B59" s="289"/>
      <c r="C59" s="295"/>
      <c r="D59" s="293" t="s">
        <v>921</v>
      </c>
      <c r="E59" s="293"/>
      <c r="F59" s="293"/>
      <c r="G59" s="293"/>
      <c r="H59" s="293"/>
      <c r="I59" s="293"/>
      <c r="J59" s="293"/>
      <c r="K59" s="291"/>
    </row>
    <row r="60" s="1" customFormat="1" ht="15" customHeight="1">
      <c r="B60" s="289"/>
      <c r="C60" s="295"/>
      <c r="D60" s="293" t="s">
        <v>922</v>
      </c>
      <c r="E60" s="293"/>
      <c r="F60" s="293"/>
      <c r="G60" s="293"/>
      <c r="H60" s="293"/>
      <c r="I60" s="293"/>
      <c r="J60" s="293"/>
      <c r="K60" s="291"/>
    </row>
    <row r="61" s="1" customFormat="1" ht="15" customHeight="1">
      <c r="B61" s="289"/>
      <c r="C61" s="295"/>
      <c r="D61" s="293" t="s">
        <v>923</v>
      </c>
      <c r="E61" s="293"/>
      <c r="F61" s="293"/>
      <c r="G61" s="293"/>
      <c r="H61" s="293"/>
      <c r="I61" s="293"/>
      <c r="J61" s="293"/>
      <c r="K61" s="291"/>
    </row>
    <row r="62" s="1" customFormat="1" ht="15" customHeight="1">
      <c r="B62" s="289"/>
      <c r="C62" s="295"/>
      <c r="D62" s="298" t="s">
        <v>924</v>
      </c>
      <c r="E62" s="298"/>
      <c r="F62" s="298"/>
      <c r="G62" s="298"/>
      <c r="H62" s="298"/>
      <c r="I62" s="298"/>
      <c r="J62" s="298"/>
      <c r="K62" s="291"/>
    </row>
    <row r="63" s="1" customFormat="1" ht="15" customHeight="1">
      <c r="B63" s="289"/>
      <c r="C63" s="295"/>
      <c r="D63" s="293" t="s">
        <v>925</v>
      </c>
      <c r="E63" s="293"/>
      <c r="F63" s="293"/>
      <c r="G63" s="293"/>
      <c r="H63" s="293"/>
      <c r="I63" s="293"/>
      <c r="J63" s="293"/>
      <c r="K63" s="291"/>
    </row>
    <row r="64" s="1" customFormat="1" ht="12.75" customHeight="1">
      <c r="B64" s="289"/>
      <c r="C64" s="295"/>
      <c r="D64" s="295"/>
      <c r="E64" s="299"/>
      <c r="F64" s="295"/>
      <c r="G64" s="295"/>
      <c r="H64" s="295"/>
      <c r="I64" s="295"/>
      <c r="J64" s="295"/>
      <c r="K64" s="291"/>
    </row>
    <row r="65" s="1" customFormat="1" ht="15" customHeight="1">
      <c r="B65" s="289"/>
      <c r="C65" s="295"/>
      <c r="D65" s="293" t="s">
        <v>926</v>
      </c>
      <c r="E65" s="293"/>
      <c r="F65" s="293"/>
      <c r="G65" s="293"/>
      <c r="H65" s="293"/>
      <c r="I65" s="293"/>
      <c r="J65" s="293"/>
      <c r="K65" s="291"/>
    </row>
    <row r="66" s="1" customFormat="1" ht="15" customHeight="1">
      <c r="B66" s="289"/>
      <c r="C66" s="295"/>
      <c r="D66" s="298" t="s">
        <v>927</v>
      </c>
      <c r="E66" s="298"/>
      <c r="F66" s="298"/>
      <c r="G66" s="298"/>
      <c r="H66" s="298"/>
      <c r="I66" s="298"/>
      <c r="J66" s="298"/>
      <c r="K66" s="291"/>
    </row>
    <row r="67" s="1" customFormat="1" ht="15" customHeight="1">
      <c r="B67" s="289"/>
      <c r="C67" s="295"/>
      <c r="D67" s="293" t="s">
        <v>928</v>
      </c>
      <c r="E67" s="293"/>
      <c r="F67" s="293"/>
      <c r="G67" s="293"/>
      <c r="H67" s="293"/>
      <c r="I67" s="293"/>
      <c r="J67" s="293"/>
      <c r="K67" s="291"/>
    </row>
    <row r="68" s="1" customFormat="1" ht="15" customHeight="1">
      <c r="B68" s="289"/>
      <c r="C68" s="295"/>
      <c r="D68" s="293" t="s">
        <v>929</v>
      </c>
      <c r="E68" s="293"/>
      <c r="F68" s="293"/>
      <c r="G68" s="293"/>
      <c r="H68" s="293"/>
      <c r="I68" s="293"/>
      <c r="J68" s="293"/>
      <c r="K68" s="291"/>
    </row>
    <row r="69" s="1" customFormat="1" ht="15" customHeight="1">
      <c r="B69" s="289"/>
      <c r="C69" s="295"/>
      <c r="D69" s="293" t="s">
        <v>930</v>
      </c>
      <c r="E69" s="293"/>
      <c r="F69" s="293"/>
      <c r="G69" s="293"/>
      <c r="H69" s="293"/>
      <c r="I69" s="293"/>
      <c r="J69" s="293"/>
      <c r="K69" s="291"/>
    </row>
    <row r="70" s="1" customFormat="1" ht="15" customHeight="1">
      <c r="B70" s="289"/>
      <c r="C70" s="295"/>
      <c r="D70" s="293" t="s">
        <v>931</v>
      </c>
      <c r="E70" s="293"/>
      <c r="F70" s="293"/>
      <c r="G70" s="293"/>
      <c r="H70" s="293"/>
      <c r="I70" s="293"/>
      <c r="J70" s="293"/>
      <c r="K70" s="291"/>
    </row>
    <row r="71" s="1" customFormat="1" ht="12.75" customHeight="1">
      <c r="B71" s="300"/>
      <c r="C71" s="301"/>
      <c r="D71" s="301"/>
      <c r="E71" s="301"/>
      <c r="F71" s="301"/>
      <c r="G71" s="301"/>
      <c r="H71" s="301"/>
      <c r="I71" s="301"/>
      <c r="J71" s="301"/>
      <c r="K71" s="302"/>
    </row>
    <row r="72" s="1" customFormat="1" ht="18.75" customHeight="1">
      <c r="B72" s="303"/>
      <c r="C72" s="303"/>
      <c r="D72" s="303"/>
      <c r="E72" s="303"/>
      <c r="F72" s="303"/>
      <c r="G72" s="303"/>
      <c r="H72" s="303"/>
      <c r="I72" s="303"/>
      <c r="J72" s="303"/>
      <c r="K72" s="304"/>
    </row>
    <row r="73" s="1" customFormat="1" ht="18.75" customHeight="1">
      <c r="B73" s="304"/>
      <c r="C73" s="304"/>
      <c r="D73" s="304"/>
      <c r="E73" s="304"/>
      <c r="F73" s="304"/>
      <c r="G73" s="304"/>
      <c r="H73" s="304"/>
      <c r="I73" s="304"/>
      <c r="J73" s="304"/>
      <c r="K73" s="304"/>
    </row>
    <row r="74" s="1" customFormat="1" ht="7.5" customHeight="1">
      <c r="B74" s="305"/>
      <c r="C74" s="306"/>
      <c r="D74" s="306"/>
      <c r="E74" s="306"/>
      <c r="F74" s="306"/>
      <c r="G74" s="306"/>
      <c r="H74" s="306"/>
      <c r="I74" s="306"/>
      <c r="J74" s="306"/>
      <c r="K74" s="307"/>
    </row>
    <row r="75" s="1" customFormat="1" ht="45" customHeight="1">
      <c r="B75" s="308"/>
      <c r="C75" s="309" t="s">
        <v>932</v>
      </c>
      <c r="D75" s="309"/>
      <c r="E75" s="309"/>
      <c r="F75" s="309"/>
      <c r="G75" s="309"/>
      <c r="H75" s="309"/>
      <c r="I75" s="309"/>
      <c r="J75" s="309"/>
      <c r="K75" s="310"/>
    </row>
    <row r="76" s="1" customFormat="1" ht="17.25" customHeight="1">
      <c r="B76" s="308"/>
      <c r="C76" s="311" t="s">
        <v>933</v>
      </c>
      <c r="D76" s="311"/>
      <c r="E76" s="311"/>
      <c r="F76" s="311" t="s">
        <v>934</v>
      </c>
      <c r="G76" s="312"/>
      <c r="H76" s="311" t="s">
        <v>51</v>
      </c>
      <c r="I76" s="311" t="s">
        <v>54</v>
      </c>
      <c r="J76" s="311" t="s">
        <v>935</v>
      </c>
      <c r="K76" s="310"/>
    </row>
    <row r="77" s="1" customFormat="1" ht="17.25" customHeight="1">
      <c r="B77" s="308"/>
      <c r="C77" s="313" t="s">
        <v>936</v>
      </c>
      <c r="D77" s="313"/>
      <c r="E77" s="313"/>
      <c r="F77" s="314" t="s">
        <v>937</v>
      </c>
      <c r="G77" s="315"/>
      <c r="H77" s="313"/>
      <c r="I77" s="313"/>
      <c r="J77" s="313" t="s">
        <v>938</v>
      </c>
      <c r="K77" s="310"/>
    </row>
    <row r="78" s="1" customFormat="1" ht="5.25" customHeight="1">
      <c r="B78" s="308"/>
      <c r="C78" s="316"/>
      <c r="D78" s="316"/>
      <c r="E78" s="316"/>
      <c r="F78" s="316"/>
      <c r="G78" s="317"/>
      <c r="H78" s="316"/>
      <c r="I78" s="316"/>
      <c r="J78" s="316"/>
      <c r="K78" s="310"/>
    </row>
    <row r="79" s="1" customFormat="1" ht="15" customHeight="1">
      <c r="B79" s="308"/>
      <c r="C79" s="296" t="s">
        <v>50</v>
      </c>
      <c r="D79" s="316"/>
      <c r="E79" s="316"/>
      <c r="F79" s="318" t="s">
        <v>939</v>
      </c>
      <c r="G79" s="317"/>
      <c r="H79" s="296" t="s">
        <v>940</v>
      </c>
      <c r="I79" s="296" t="s">
        <v>941</v>
      </c>
      <c r="J79" s="296">
        <v>20</v>
      </c>
      <c r="K79" s="310"/>
    </row>
    <row r="80" s="1" customFormat="1" ht="15" customHeight="1">
      <c r="B80" s="308"/>
      <c r="C80" s="296" t="s">
        <v>942</v>
      </c>
      <c r="D80" s="296"/>
      <c r="E80" s="296"/>
      <c r="F80" s="318" t="s">
        <v>939</v>
      </c>
      <c r="G80" s="317"/>
      <c r="H80" s="296" t="s">
        <v>943</v>
      </c>
      <c r="I80" s="296" t="s">
        <v>941</v>
      </c>
      <c r="J80" s="296">
        <v>120</v>
      </c>
      <c r="K80" s="310"/>
    </row>
    <row r="81" s="1" customFormat="1" ht="15" customHeight="1">
      <c r="B81" s="319"/>
      <c r="C81" s="296" t="s">
        <v>944</v>
      </c>
      <c r="D81" s="296"/>
      <c r="E81" s="296"/>
      <c r="F81" s="318" t="s">
        <v>945</v>
      </c>
      <c r="G81" s="317"/>
      <c r="H81" s="296" t="s">
        <v>946</v>
      </c>
      <c r="I81" s="296" t="s">
        <v>941</v>
      </c>
      <c r="J81" s="296">
        <v>50</v>
      </c>
      <c r="K81" s="310"/>
    </row>
    <row r="82" s="1" customFormat="1" ht="15" customHeight="1">
      <c r="B82" s="319"/>
      <c r="C82" s="296" t="s">
        <v>947</v>
      </c>
      <c r="D82" s="296"/>
      <c r="E82" s="296"/>
      <c r="F82" s="318" t="s">
        <v>939</v>
      </c>
      <c r="G82" s="317"/>
      <c r="H82" s="296" t="s">
        <v>948</v>
      </c>
      <c r="I82" s="296" t="s">
        <v>949</v>
      </c>
      <c r="J82" s="296"/>
      <c r="K82" s="310"/>
    </row>
    <row r="83" s="1" customFormat="1" ht="15" customHeight="1">
      <c r="B83" s="319"/>
      <c r="C83" s="320" t="s">
        <v>950</v>
      </c>
      <c r="D83" s="320"/>
      <c r="E83" s="320"/>
      <c r="F83" s="321" t="s">
        <v>945</v>
      </c>
      <c r="G83" s="320"/>
      <c r="H83" s="320" t="s">
        <v>951</v>
      </c>
      <c r="I83" s="320" t="s">
        <v>941</v>
      </c>
      <c r="J83" s="320">
        <v>15</v>
      </c>
      <c r="K83" s="310"/>
    </row>
    <row r="84" s="1" customFormat="1" ht="15" customHeight="1">
      <c r="B84" s="319"/>
      <c r="C84" s="320" t="s">
        <v>952</v>
      </c>
      <c r="D84" s="320"/>
      <c r="E84" s="320"/>
      <c r="F84" s="321" t="s">
        <v>945</v>
      </c>
      <c r="G84" s="320"/>
      <c r="H84" s="320" t="s">
        <v>953</v>
      </c>
      <c r="I84" s="320" t="s">
        <v>941</v>
      </c>
      <c r="J84" s="320">
        <v>15</v>
      </c>
      <c r="K84" s="310"/>
    </row>
    <row r="85" s="1" customFormat="1" ht="15" customHeight="1">
      <c r="B85" s="319"/>
      <c r="C85" s="320" t="s">
        <v>954</v>
      </c>
      <c r="D85" s="320"/>
      <c r="E85" s="320"/>
      <c r="F85" s="321" t="s">
        <v>945</v>
      </c>
      <c r="G85" s="320"/>
      <c r="H85" s="320" t="s">
        <v>955</v>
      </c>
      <c r="I85" s="320" t="s">
        <v>941</v>
      </c>
      <c r="J85" s="320">
        <v>20</v>
      </c>
      <c r="K85" s="310"/>
    </row>
    <row r="86" s="1" customFormat="1" ht="15" customHeight="1">
      <c r="B86" s="319"/>
      <c r="C86" s="320" t="s">
        <v>956</v>
      </c>
      <c r="D86" s="320"/>
      <c r="E86" s="320"/>
      <c r="F86" s="321" t="s">
        <v>945</v>
      </c>
      <c r="G86" s="320"/>
      <c r="H86" s="320" t="s">
        <v>957</v>
      </c>
      <c r="I86" s="320" t="s">
        <v>941</v>
      </c>
      <c r="J86" s="320">
        <v>20</v>
      </c>
      <c r="K86" s="310"/>
    </row>
    <row r="87" s="1" customFormat="1" ht="15" customHeight="1">
      <c r="B87" s="319"/>
      <c r="C87" s="296" t="s">
        <v>958</v>
      </c>
      <c r="D87" s="296"/>
      <c r="E87" s="296"/>
      <c r="F87" s="318" t="s">
        <v>945</v>
      </c>
      <c r="G87" s="317"/>
      <c r="H87" s="296" t="s">
        <v>959</v>
      </c>
      <c r="I87" s="296" t="s">
        <v>941</v>
      </c>
      <c r="J87" s="296">
        <v>50</v>
      </c>
      <c r="K87" s="310"/>
    </row>
    <row r="88" s="1" customFormat="1" ht="15" customHeight="1">
      <c r="B88" s="319"/>
      <c r="C88" s="296" t="s">
        <v>960</v>
      </c>
      <c r="D88" s="296"/>
      <c r="E88" s="296"/>
      <c r="F88" s="318" t="s">
        <v>945</v>
      </c>
      <c r="G88" s="317"/>
      <c r="H88" s="296" t="s">
        <v>961</v>
      </c>
      <c r="I88" s="296" t="s">
        <v>941</v>
      </c>
      <c r="J88" s="296">
        <v>20</v>
      </c>
      <c r="K88" s="310"/>
    </row>
    <row r="89" s="1" customFormat="1" ht="15" customHeight="1">
      <c r="B89" s="319"/>
      <c r="C89" s="296" t="s">
        <v>962</v>
      </c>
      <c r="D89" s="296"/>
      <c r="E89" s="296"/>
      <c r="F89" s="318" t="s">
        <v>945</v>
      </c>
      <c r="G89" s="317"/>
      <c r="H89" s="296" t="s">
        <v>963</v>
      </c>
      <c r="I89" s="296" t="s">
        <v>941</v>
      </c>
      <c r="J89" s="296">
        <v>20</v>
      </c>
      <c r="K89" s="310"/>
    </row>
    <row r="90" s="1" customFormat="1" ht="15" customHeight="1">
      <c r="B90" s="319"/>
      <c r="C90" s="296" t="s">
        <v>964</v>
      </c>
      <c r="D90" s="296"/>
      <c r="E90" s="296"/>
      <c r="F90" s="318" t="s">
        <v>945</v>
      </c>
      <c r="G90" s="317"/>
      <c r="H90" s="296" t="s">
        <v>965</v>
      </c>
      <c r="I90" s="296" t="s">
        <v>941</v>
      </c>
      <c r="J90" s="296">
        <v>50</v>
      </c>
      <c r="K90" s="310"/>
    </row>
    <row r="91" s="1" customFormat="1" ht="15" customHeight="1">
      <c r="B91" s="319"/>
      <c r="C91" s="296" t="s">
        <v>966</v>
      </c>
      <c r="D91" s="296"/>
      <c r="E91" s="296"/>
      <c r="F91" s="318" t="s">
        <v>945</v>
      </c>
      <c r="G91" s="317"/>
      <c r="H91" s="296" t="s">
        <v>966</v>
      </c>
      <c r="I91" s="296" t="s">
        <v>941</v>
      </c>
      <c r="J91" s="296">
        <v>50</v>
      </c>
      <c r="K91" s="310"/>
    </row>
    <row r="92" s="1" customFormat="1" ht="15" customHeight="1">
      <c r="B92" s="319"/>
      <c r="C92" s="296" t="s">
        <v>967</v>
      </c>
      <c r="D92" s="296"/>
      <c r="E92" s="296"/>
      <c r="F92" s="318" t="s">
        <v>945</v>
      </c>
      <c r="G92" s="317"/>
      <c r="H92" s="296" t="s">
        <v>968</v>
      </c>
      <c r="I92" s="296" t="s">
        <v>941</v>
      </c>
      <c r="J92" s="296">
        <v>255</v>
      </c>
      <c r="K92" s="310"/>
    </row>
    <row r="93" s="1" customFormat="1" ht="15" customHeight="1">
      <c r="B93" s="319"/>
      <c r="C93" s="296" t="s">
        <v>969</v>
      </c>
      <c r="D93" s="296"/>
      <c r="E93" s="296"/>
      <c r="F93" s="318" t="s">
        <v>939</v>
      </c>
      <c r="G93" s="317"/>
      <c r="H93" s="296" t="s">
        <v>970</v>
      </c>
      <c r="I93" s="296" t="s">
        <v>971</v>
      </c>
      <c r="J93" s="296"/>
      <c r="K93" s="310"/>
    </row>
    <row r="94" s="1" customFormat="1" ht="15" customHeight="1">
      <c r="B94" s="319"/>
      <c r="C94" s="296" t="s">
        <v>972</v>
      </c>
      <c r="D94" s="296"/>
      <c r="E94" s="296"/>
      <c r="F94" s="318" t="s">
        <v>939</v>
      </c>
      <c r="G94" s="317"/>
      <c r="H94" s="296" t="s">
        <v>973</v>
      </c>
      <c r="I94" s="296" t="s">
        <v>974</v>
      </c>
      <c r="J94" s="296"/>
      <c r="K94" s="310"/>
    </row>
    <row r="95" s="1" customFormat="1" ht="15" customHeight="1">
      <c r="B95" s="319"/>
      <c r="C95" s="296" t="s">
        <v>975</v>
      </c>
      <c r="D95" s="296"/>
      <c r="E95" s="296"/>
      <c r="F95" s="318" t="s">
        <v>939</v>
      </c>
      <c r="G95" s="317"/>
      <c r="H95" s="296" t="s">
        <v>975</v>
      </c>
      <c r="I95" s="296" t="s">
        <v>974</v>
      </c>
      <c r="J95" s="296"/>
      <c r="K95" s="310"/>
    </row>
    <row r="96" s="1" customFormat="1" ht="15" customHeight="1">
      <c r="B96" s="319"/>
      <c r="C96" s="296" t="s">
        <v>35</v>
      </c>
      <c r="D96" s="296"/>
      <c r="E96" s="296"/>
      <c r="F96" s="318" t="s">
        <v>939</v>
      </c>
      <c r="G96" s="317"/>
      <c r="H96" s="296" t="s">
        <v>976</v>
      </c>
      <c r="I96" s="296" t="s">
        <v>974</v>
      </c>
      <c r="J96" s="296"/>
      <c r="K96" s="310"/>
    </row>
    <row r="97" s="1" customFormat="1" ht="15" customHeight="1">
      <c r="B97" s="319"/>
      <c r="C97" s="296" t="s">
        <v>45</v>
      </c>
      <c r="D97" s="296"/>
      <c r="E97" s="296"/>
      <c r="F97" s="318" t="s">
        <v>939</v>
      </c>
      <c r="G97" s="317"/>
      <c r="H97" s="296" t="s">
        <v>977</v>
      </c>
      <c r="I97" s="296" t="s">
        <v>974</v>
      </c>
      <c r="J97" s="296"/>
      <c r="K97" s="310"/>
    </row>
    <row r="98" s="1" customFormat="1" ht="15" customHeight="1">
      <c r="B98" s="322"/>
      <c r="C98" s="323"/>
      <c r="D98" s="323"/>
      <c r="E98" s="323"/>
      <c r="F98" s="323"/>
      <c r="G98" s="323"/>
      <c r="H98" s="323"/>
      <c r="I98" s="323"/>
      <c r="J98" s="323"/>
      <c r="K98" s="324"/>
    </row>
    <row r="99" s="1" customFormat="1" ht="18.75" customHeight="1">
      <c r="B99" s="325"/>
      <c r="C99" s="326"/>
      <c r="D99" s="326"/>
      <c r="E99" s="326"/>
      <c r="F99" s="326"/>
      <c r="G99" s="326"/>
      <c r="H99" s="326"/>
      <c r="I99" s="326"/>
      <c r="J99" s="326"/>
      <c r="K99" s="325"/>
    </row>
    <row r="100" s="1" customFormat="1" ht="18.75" customHeight="1">
      <c r="B100" s="304"/>
      <c r="C100" s="304"/>
      <c r="D100" s="304"/>
      <c r="E100" s="304"/>
      <c r="F100" s="304"/>
      <c r="G100" s="304"/>
      <c r="H100" s="304"/>
      <c r="I100" s="304"/>
      <c r="J100" s="304"/>
      <c r="K100" s="304"/>
    </row>
    <row r="101" s="1" customFormat="1" ht="7.5" customHeight="1">
      <c r="B101" s="305"/>
      <c r="C101" s="306"/>
      <c r="D101" s="306"/>
      <c r="E101" s="306"/>
      <c r="F101" s="306"/>
      <c r="G101" s="306"/>
      <c r="H101" s="306"/>
      <c r="I101" s="306"/>
      <c r="J101" s="306"/>
      <c r="K101" s="307"/>
    </row>
    <row r="102" s="1" customFormat="1" ht="45" customHeight="1">
      <c r="B102" s="308"/>
      <c r="C102" s="309" t="s">
        <v>978</v>
      </c>
      <c r="D102" s="309"/>
      <c r="E102" s="309"/>
      <c r="F102" s="309"/>
      <c r="G102" s="309"/>
      <c r="H102" s="309"/>
      <c r="I102" s="309"/>
      <c r="J102" s="309"/>
      <c r="K102" s="310"/>
    </row>
    <row r="103" s="1" customFormat="1" ht="17.25" customHeight="1">
      <c r="B103" s="308"/>
      <c r="C103" s="311" t="s">
        <v>933</v>
      </c>
      <c r="D103" s="311"/>
      <c r="E103" s="311"/>
      <c r="F103" s="311" t="s">
        <v>934</v>
      </c>
      <c r="G103" s="312"/>
      <c r="H103" s="311" t="s">
        <v>51</v>
      </c>
      <c r="I103" s="311" t="s">
        <v>54</v>
      </c>
      <c r="J103" s="311" t="s">
        <v>935</v>
      </c>
      <c r="K103" s="310"/>
    </row>
    <row r="104" s="1" customFormat="1" ht="17.25" customHeight="1">
      <c r="B104" s="308"/>
      <c r="C104" s="313" t="s">
        <v>936</v>
      </c>
      <c r="D104" s="313"/>
      <c r="E104" s="313"/>
      <c r="F104" s="314" t="s">
        <v>937</v>
      </c>
      <c r="G104" s="315"/>
      <c r="H104" s="313"/>
      <c r="I104" s="313"/>
      <c r="J104" s="313" t="s">
        <v>938</v>
      </c>
      <c r="K104" s="310"/>
    </row>
    <row r="105" s="1" customFormat="1" ht="5.25" customHeight="1">
      <c r="B105" s="308"/>
      <c r="C105" s="311"/>
      <c r="D105" s="311"/>
      <c r="E105" s="311"/>
      <c r="F105" s="311"/>
      <c r="G105" s="327"/>
      <c r="H105" s="311"/>
      <c r="I105" s="311"/>
      <c r="J105" s="311"/>
      <c r="K105" s="310"/>
    </row>
    <row r="106" s="1" customFormat="1" ht="15" customHeight="1">
      <c r="B106" s="308"/>
      <c r="C106" s="296" t="s">
        <v>50</v>
      </c>
      <c r="D106" s="316"/>
      <c r="E106" s="316"/>
      <c r="F106" s="318" t="s">
        <v>939</v>
      </c>
      <c r="G106" s="327"/>
      <c r="H106" s="296" t="s">
        <v>979</v>
      </c>
      <c r="I106" s="296" t="s">
        <v>941</v>
      </c>
      <c r="J106" s="296">
        <v>20</v>
      </c>
      <c r="K106" s="310"/>
    </row>
    <row r="107" s="1" customFormat="1" ht="15" customHeight="1">
      <c r="B107" s="308"/>
      <c r="C107" s="296" t="s">
        <v>942</v>
      </c>
      <c r="D107" s="296"/>
      <c r="E107" s="296"/>
      <c r="F107" s="318" t="s">
        <v>939</v>
      </c>
      <c r="G107" s="296"/>
      <c r="H107" s="296" t="s">
        <v>979</v>
      </c>
      <c r="I107" s="296" t="s">
        <v>941</v>
      </c>
      <c r="J107" s="296">
        <v>120</v>
      </c>
      <c r="K107" s="310"/>
    </row>
    <row r="108" s="1" customFormat="1" ht="15" customHeight="1">
      <c r="B108" s="319"/>
      <c r="C108" s="296" t="s">
        <v>944</v>
      </c>
      <c r="D108" s="296"/>
      <c r="E108" s="296"/>
      <c r="F108" s="318" t="s">
        <v>945</v>
      </c>
      <c r="G108" s="296"/>
      <c r="H108" s="296" t="s">
        <v>979</v>
      </c>
      <c r="I108" s="296" t="s">
        <v>941</v>
      </c>
      <c r="J108" s="296">
        <v>50</v>
      </c>
      <c r="K108" s="310"/>
    </row>
    <row r="109" s="1" customFormat="1" ht="15" customHeight="1">
      <c r="B109" s="319"/>
      <c r="C109" s="296" t="s">
        <v>947</v>
      </c>
      <c r="D109" s="296"/>
      <c r="E109" s="296"/>
      <c r="F109" s="318" t="s">
        <v>939</v>
      </c>
      <c r="G109" s="296"/>
      <c r="H109" s="296" t="s">
        <v>979</v>
      </c>
      <c r="I109" s="296" t="s">
        <v>949</v>
      </c>
      <c r="J109" s="296"/>
      <c r="K109" s="310"/>
    </row>
    <row r="110" s="1" customFormat="1" ht="15" customHeight="1">
      <c r="B110" s="319"/>
      <c r="C110" s="296" t="s">
        <v>958</v>
      </c>
      <c r="D110" s="296"/>
      <c r="E110" s="296"/>
      <c r="F110" s="318" t="s">
        <v>945</v>
      </c>
      <c r="G110" s="296"/>
      <c r="H110" s="296" t="s">
        <v>979</v>
      </c>
      <c r="I110" s="296" t="s">
        <v>941</v>
      </c>
      <c r="J110" s="296">
        <v>50</v>
      </c>
      <c r="K110" s="310"/>
    </row>
    <row r="111" s="1" customFormat="1" ht="15" customHeight="1">
      <c r="B111" s="319"/>
      <c r="C111" s="296" t="s">
        <v>966</v>
      </c>
      <c r="D111" s="296"/>
      <c r="E111" s="296"/>
      <c r="F111" s="318" t="s">
        <v>945</v>
      </c>
      <c r="G111" s="296"/>
      <c r="H111" s="296" t="s">
        <v>979</v>
      </c>
      <c r="I111" s="296" t="s">
        <v>941</v>
      </c>
      <c r="J111" s="296">
        <v>50</v>
      </c>
      <c r="K111" s="310"/>
    </row>
    <row r="112" s="1" customFormat="1" ht="15" customHeight="1">
      <c r="B112" s="319"/>
      <c r="C112" s="296" t="s">
        <v>964</v>
      </c>
      <c r="D112" s="296"/>
      <c r="E112" s="296"/>
      <c r="F112" s="318" t="s">
        <v>945</v>
      </c>
      <c r="G112" s="296"/>
      <c r="H112" s="296" t="s">
        <v>979</v>
      </c>
      <c r="I112" s="296" t="s">
        <v>941</v>
      </c>
      <c r="J112" s="296">
        <v>50</v>
      </c>
      <c r="K112" s="310"/>
    </row>
    <row r="113" s="1" customFormat="1" ht="15" customHeight="1">
      <c r="B113" s="319"/>
      <c r="C113" s="296" t="s">
        <v>50</v>
      </c>
      <c r="D113" s="296"/>
      <c r="E113" s="296"/>
      <c r="F113" s="318" t="s">
        <v>939</v>
      </c>
      <c r="G113" s="296"/>
      <c r="H113" s="296" t="s">
        <v>980</v>
      </c>
      <c r="I113" s="296" t="s">
        <v>941</v>
      </c>
      <c r="J113" s="296">
        <v>20</v>
      </c>
      <c r="K113" s="310"/>
    </row>
    <row r="114" s="1" customFormat="1" ht="15" customHeight="1">
      <c r="B114" s="319"/>
      <c r="C114" s="296" t="s">
        <v>981</v>
      </c>
      <c r="D114" s="296"/>
      <c r="E114" s="296"/>
      <c r="F114" s="318" t="s">
        <v>939</v>
      </c>
      <c r="G114" s="296"/>
      <c r="H114" s="296" t="s">
        <v>982</v>
      </c>
      <c r="I114" s="296" t="s">
        <v>941</v>
      </c>
      <c r="J114" s="296">
        <v>120</v>
      </c>
      <c r="K114" s="310"/>
    </row>
    <row r="115" s="1" customFormat="1" ht="15" customHeight="1">
      <c r="B115" s="319"/>
      <c r="C115" s="296" t="s">
        <v>35</v>
      </c>
      <c r="D115" s="296"/>
      <c r="E115" s="296"/>
      <c r="F115" s="318" t="s">
        <v>939</v>
      </c>
      <c r="G115" s="296"/>
      <c r="H115" s="296" t="s">
        <v>983</v>
      </c>
      <c r="I115" s="296" t="s">
        <v>974</v>
      </c>
      <c r="J115" s="296"/>
      <c r="K115" s="310"/>
    </row>
    <row r="116" s="1" customFormat="1" ht="15" customHeight="1">
      <c r="B116" s="319"/>
      <c r="C116" s="296" t="s">
        <v>45</v>
      </c>
      <c r="D116" s="296"/>
      <c r="E116" s="296"/>
      <c r="F116" s="318" t="s">
        <v>939</v>
      </c>
      <c r="G116" s="296"/>
      <c r="H116" s="296" t="s">
        <v>984</v>
      </c>
      <c r="I116" s="296" t="s">
        <v>974</v>
      </c>
      <c r="J116" s="296"/>
      <c r="K116" s="310"/>
    </row>
    <row r="117" s="1" customFormat="1" ht="15" customHeight="1">
      <c r="B117" s="319"/>
      <c r="C117" s="296" t="s">
        <v>54</v>
      </c>
      <c r="D117" s="296"/>
      <c r="E117" s="296"/>
      <c r="F117" s="318" t="s">
        <v>939</v>
      </c>
      <c r="G117" s="296"/>
      <c r="H117" s="296" t="s">
        <v>985</v>
      </c>
      <c r="I117" s="296" t="s">
        <v>986</v>
      </c>
      <c r="J117" s="296"/>
      <c r="K117" s="310"/>
    </row>
    <row r="118" s="1" customFormat="1" ht="15" customHeight="1">
      <c r="B118" s="322"/>
      <c r="C118" s="328"/>
      <c r="D118" s="328"/>
      <c r="E118" s="328"/>
      <c r="F118" s="328"/>
      <c r="G118" s="328"/>
      <c r="H118" s="328"/>
      <c r="I118" s="328"/>
      <c r="J118" s="328"/>
      <c r="K118" s="324"/>
    </row>
    <row r="119" s="1" customFormat="1" ht="18.75" customHeight="1">
      <c r="B119" s="329"/>
      <c r="C119" s="293"/>
      <c r="D119" s="293"/>
      <c r="E119" s="293"/>
      <c r="F119" s="330"/>
      <c r="G119" s="293"/>
      <c r="H119" s="293"/>
      <c r="I119" s="293"/>
      <c r="J119" s="293"/>
      <c r="K119" s="329"/>
    </row>
    <row r="120" s="1" customFormat="1" ht="18.75" customHeight="1">
      <c r="B120" s="304"/>
      <c r="C120" s="304"/>
      <c r="D120" s="304"/>
      <c r="E120" s="304"/>
      <c r="F120" s="304"/>
      <c r="G120" s="304"/>
      <c r="H120" s="304"/>
      <c r="I120" s="304"/>
      <c r="J120" s="304"/>
      <c r="K120" s="304"/>
    </row>
    <row r="121" s="1" customFormat="1" ht="7.5" customHeight="1">
      <c r="B121" s="331"/>
      <c r="C121" s="332"/>
      <c r="D121" s="332"/>
      <c r="E121" s="332"/>
      <c r="F121" s="332"/>
      <c r="G121" s="332"/>
      <c r="H121" s="332"/>
      <c r="I121" s="332"/>
      <c r="J121" s="332"/>
      <c r="K121" s="333"/>
    </row>
    <row r="122" s="1" customFormat="1" ht="45" customHeight="1">
      <c r="B122" s="334"/>
      <c r="C122" s="287" t="s">
        <v>987</v>
      </c>
      <c r="D122" s="287"/>
      <c r="E122" s="287"/>
      <c r="F122" s="287"/>
      <c r="G122" s="287"/>
      <c r="H122" s="287"/>
      <c r="I122" s="287"/>
      <c r="J122" s="287"/>
      <c r="K122" s="335"/>
    </row>
    <row r="123" s="1" customFormat="1" ht="17.25" customHeight="1">
      <c r="B123" s="336"/>
      <c r="C123" s="311" t="s">
        <v>933</v>
      </c>
      <c r="D123" s="311"/>
      <c r="E123" s="311"/>
      <c r="F123" s="311" t="s">
        <v>934</v>
      </c>
      <c r="G123" s="312"/>
      <c r="H123" s="311" t="s">
        <v>51</v>
      </c>
      <c r="I123" s="311" t="s">
        <v>54</v>
      </c>
      <c r="J123" s="311" t="s">
        <v>935</v>
      </c>
      <c r="K123" s="337"/>
    </row>
    <row r="124" s="1" customFormat="1" ht="17.25" customHeight="1">
      <c r="B124" s="336"/>
      <c r="C124" s="313" t="s">
        <v>936</v>
      </c>
      <c r="D124" s="313"/>
      <c r="E124" s="313"/>
      <c r="F124" s="314" t="s">
        <v>937</v>
      </c>
      <c r="G124" s="315"/>
      <c r="H124" s="313"/>
      <c r="I124" s="313"/>
      <c r="J124" s="313" t="s">
        <v>938</v>
      </c>
      <c r="K124" s="337"/>
    </row>
    <row r="125" s="1" customFormat="1" ht="5.25" customHeight="1">
      <c r="B125" s="338"/>
      <c r="C125" s="316"/>
      <c r="D125" s="316"/>
      <c r="E125" s="316"/>
      <c r="F125" s="316"/>
      <c r="G125" s="296"/>
      <c r="H125" s="316"/>
      <c r="I125" s="316"/>
      <c r="J125" s="316"/>
      <c r="K125" s="339"/>
    </row>
    <row r="126" s="1" customFormat="1" ht="15" customHeight="1">
      <c r="B126" s="338"/>
      <c r="C126" s="296" t="s">
        <v>942</v>
      </c>
      <c r="D126" s="316"/>
      <c r="E126" s="316"/>
      <c r="F126" s="318" t="s">
        <v>939</v>
      </c>
      <c r="G126" s="296"/>
      <c r="H126" s="296" t="s">
        <v>979</v>
      </c>
      <c r="I126" s="296" t="s">
        <v>941</v>
      </c>
      <c r="J126" s="296">
        <v>120</v>
      </c>
      <c r="K126" s="340"/>
    </row>
    <row r="127" s="1" customFormat="1" ht="15" customHeight="1">
      <c r="B127" s="338"/>
      <c r="C127" s="296" t="s">
        <v>988</v>
      </c>
      <c r="D127" s="296"/>
      <c r="E127" s="296"/>
      <c r="F127" s="318" t="s">
        <v>939</v>
      </c>
      <c r="G127" s="296"/>
      <c r="H127" s="296" t="s">
        <v>989</v>
      </c>
      <c r="I127" s="296" t="s">
        <v>941</v>
      </c>
      <c r="J127" s="296" t="s">
        <v>990</v>
      </c>
      <c r="K127" s="340"/>
    </row>
    <row r="128" s="1" customFormat="1" ht="15" customHeight="1">
      <c r="B128" s="338"/>
      <c r="C128" s="296" t="s">
        <v>887</v>
      </c>
      <c r="D128" s="296"/>
      <c r="E128" s="296"/>
      <c r="F128" s="318" t="s">
        <v>939</v>
      </c>
      <c r="G128" s="296"/>
      <c r="H128" s="296" t="s">
        <v>991</v>
      </c>
      <c r="I128" s="296" t="s">
        <v>941</v>
      </c>
      <c r="J128" s="296" t="s">
        <v>990</v>
      </c>
      <c r="K128" s="340"/>
    </row>
    <row r="129" s="1" customFormat="1" ht="15" customHeight="1">
      <c r="B129" s="338"/>
      <c r="C129" s="296" t="s">
        <v>950</v>
      </c>
      <c r="D129" s="296"/>
      <c r="E129" s="296"/>
      <c r="F129" s="318" t="s">
        <v>945</v>
      </c>
      <c r="G129" s="296"/>
      <c r="H129" s="296" t="s">
        <v>951</v>
      </c>
      <c r="I129" s="296" t="s">
        <v>941</v>
      </c>
      <c r="J129" s="296">
        <v>15</v>
      </c>
      <c r="K129" s="340"/>
    </row>
    <row r="130" s="1" customFormat="1" ht="15" customHeight="1">
      <c r="B130" s="338"/>
      <c r="C130" s="320" t="s">
        <v>952</v>
      </c>
      <c r="D130" s="320"/>
      <c r="E130" s="320"/>
      <c r="F130" s="321" t="s">
        <v>945</v>
      </c>
      <c r="G130" s="320"/>
      <c r="H130" s="320" t="s">
        <v>953</v>
      </c>
      <c r="I130" s="320" t="s">
        <v>941</v>
      </c>
      <c r="J130" s="320">
        <v>15</v>
      </c>
      <c r="K130" s="340"/>
    </row>
    <row r="131" s="1" customFormat="1" ht="15" customHeight="1">
      <c r="B131" s="338"/>
      <c r="C131" s="320" t="s">
        <v>954</v>
      </c>
      <c r="D131" s="320"/>
      <c r="E131" s="320"/>
      <c r="F131" s="321" t="s">
        <v>945</v>
      </c>
      <c r="G131" s="320"/>
      <c r="H131" s="320" t="s">
        <v>955</v>
      </c>
      <c r="I131" s="320" t="s">
        <v>941</v>
      </c>
      <c r="J131" s="320">
        <v>20</v>
      </c>
      <c r="K131" s="340"/>
    </row>
    <row r="132" s="1" customFormat="1" ht="15" customHeight="1">
      <c r="B132" s="338"/>
      <c r="C132" s="320" t="s">
        <v>956</v>
      </c>
      <c r="D132" s="320"/>
      <c r="E132" s="320"/>
      <c r="F132" s="321" t="s">
        <v>945</v>
      </c>
      <c r="G132" s="320"/>
      <c r="H132" s="320" t="s">
        <v>957</v>
      </c>
      <c r="I132" s="320" t="s">
        <v>941</v>
      </c>
      <c r="J132" s="320">
        <v>20</v>
      </c>
      <c r="K132" s="340"/>
    </row>
    <row r="133" s="1" customFormat="1" ht="15" customHeight="1">
      <c r="B133" s="338"/>
      <c r="C133" s="296" t="s">
        <v>944</v>
      </c>
      <c r="D133" s="296"/>
      <c r="E133" s="296"/>
      <c r="F133" s="318" t="s">
        <v>945</v>
      </c>
      <c r="G133" s="296"/>
      <c r="H133" s="296" t="s">
        <v>979</v>
      </c>
      <c r="I133" s="296" t="s">
        <v>941</v>
      </c>
      <c r="J133" s="296">
        <v>50</v>
      </c>
      <c r="K133" s="340"/>
    </row>
    <row r="134" s="1" customFormat="1" ht="15" customHeight="1">
      <c r="B134" s="338"/>
      <c r="C134" s="296" t="s">
        <v>958</v>
      </c>
      <c r="D134" s="296"/>
      <c r="E134" s="296"/>
      <c r="F134" s="318" t="s">
        <v>945</v>
      </c>
      <c r="G134" s="296"/>
      <c r="H134" s="296" t="s">
        <v>979</v>
      </c>
      <c r="I134" s="296" t="s">
        <v>941</v>
      </c>
      <c r="J134" s="296">
        <v>50</v>
      </c>
      <c r="K134" s="340"/>
    </row>
    <row r="135" s="1" customFormat="1" ht="15" customHeight="1">
      <c r="B135" s="338"/>
      <c r="C135" s="296" t="s">
        <v>964</v>
      </c>
      <c r="D135" s="296"/>
      <c r="E135" s="296"/>
      <c r="F135" s="318" t="s">
        <v>945</v>
      </c>
      <c r="G135" s="296"/>
      <c r="H135" s="296" t="s">
        <v>979</v>
      </c>
      <c r="I135" s="296" t="s">
        <v>941</v>
      </c>
      <c r="J135" s="296">
        <v>50</v>
      </c>
      <c r="K135" s="340"/>
    </row>
    <row r="136" s="1" customFormat="1" ht="15" customHeight="1">
      <c r="B136" s="338"/>
      <c r="C136" s="296" t="s">
        <v>966</v>
      </c>
      <c r="D136" s="296"/>
      <c r="E136" s="296"/>
      <c r="F136" s="318" t="s">
        <v>945</v>
      </c>
      <c r="G136" s="296"/>
      <c r="H136" s="296" t="s">
        <v>979</v>
      </c>
      <c r="I136" s="296" t="s">
        <v>941</v>
      </c>
      <c r="J136" s="296">
        <v>50</v>
      </c>
      <c r="K136" s="340"/>
    </row>
    <row r="137" s="1" customFormat="1" ht="15" customHeight="1">
      <c r="B137" s="338"/>
      <c r="C137" s="296" t="s">
        <v>967</v>
      </c>
      <c r="D137" s="296"/>
      <c r="E137" s="296"/>
      <c r="F137" s="318" t="s">
        <v>945</v>
      </c>
      <c r="G137" s="296"/>
      <c r="H137" s="296" t="s">
        <v>992</v>
      </c>
      <c r="I137" s="296" t="s">
        <v>941</v>
      </c>
      <c r="J137" s="296">
        <v>255</v>
      </c>
      <c r="K137" s="340"/>
    </row>
    <row r="138" s="1" customFormat="1" ht="15" customHeight="1">
      <c r="B138" s="338"/>
      <c r="C138" s="296" t="s">
        <v>969</v>
      </c>
      <c r="D138" s="296"/>
      <c r="E138" s="296"/>
      <c r="F138" s="318" t="s">
        <v>939</v>
      </c>
      <c r="G138" s="296"/>
      <c r="H138" s="296" t="s">
        <v>993</v>
      </c>
      <c r="I138" s="296" t="s">
        <v>971</v>
      </c>
      <c r="J138" s="296"/>
      <c r="K138" s="340"/>
    </row>
    <row r="139" s="1" customFormat="1" ht="15" customHeight="1">
      <c r="B139" s="338"/>
      <c r="C139" s="296" t="s">
        <v>972</v>
      </c>
      <c r="D139" s="296"/>
      <c r="E139" s="296"/>
      <c r="F139" s="318" t="s">
        <v>939</v>
      </c>
      <c r="G139" s="296"/>
      <c r="H139" s="296" t="s">
        <v>994</v>
      </c>
      <c r="I139" s="296" t="s">
        <v>974</v>
      </c>
      <c r="J139" s="296"/>
      <c r="K139" s="340"/>
    </row>
    <row r="140" s="1" customFormat="1" ht="15" customHeight="1">
      <c r="B140" s="338"/>
      <c r="C140" s="296" t="s">
        <v>975</v>
      </c>
      <c r="D140" s="296"/>
      <c r="E140" s="296"/>
      <c r="F140" s="318" t="s">
        <v>939</v>
      </c>
      <c r="G140" s="296"/>
      <c r="H140" s="296" t="s">
        <v>975</v>
      </c>
      <c r="I140" s="296" t="s">
        <v>974</v>
      </c>
      <c r="J140" s="296"/>
      <c r="K140" s="340"/>
    </row>
    <row r="141" s="1" customFormat="1" ht="15" customHeight="1">
      <c r="B141" s="338"/>
      <c r="C141" s="296" t="s">
        <v>35</v>
      </c>
      <c r="D141" s="296"/>
      <c r="E141" s="296"/>
      <c r="F141" s="318" t="s">
        <v>939</v>
      </c>
      <c r="G141" s="296"/>
      <c r="H141" s="296" t="s">
        <v>995</v>
      </c>
      <c r="I141" s="296" t="s">
        <v>974</v>
      </c>
      <c r="J141" s="296"/>
      <c r="K141" s="340"/>
    </row>
    <row r="142" s="1" customFormat="1" ht="15" customHeight="1">
      <c r="B142" s="338"/>
      <c r="C142" s="296" t="s">
        <v>996</v>
      </c>
      <c r="D142" s="296"/>
      <c r="E142" s="296"/>
      <c r="F142" s="318" t="s">
        <v>939</v>
      </c>
      <c r="G142" s="296"/>
      <c r="H142" s="296" t="s">
        <v>997</v>
      </c>
      <c r="I142" s="296" t="s">
        <v>974</v>
      </c>
      <c r="J142" s="296"/>
      <c r="K142" s="340"/>
    </row>
    <row r="143" s="1" customFormat="1" ht="15" customHeight="1">
      <c r="B143" s="341"/>
      <c r="C143" s="342"/>
      <c r="D143" s="342"/>
      <c r="E143" s="342"/>
      <c r="F143" s="342"/>
      <c r="G143" s="342"/>
      <c r="H143" s="342"/>
      <c r="I143" s="342"/>
      <c r="J143" s="342"/>
      <c r="K143" s="343"/>
    </row>
    <row r="144" s="1" customFormat="1" ht="18.75" customHeight="1">
      <c r="B144" s="293"/>
      <c r="C144" s="293"/>
      <c r="D144" s="293"/>
      <c r="E144" s="293"/>
      <c r="F144" s="330"/>
      <c r="G144" s="293"/>
      <c r="H144" s="293"/>
      <c r="I144" s="293"/>
      <c r="J144" s="293"/>
      <c r="K144" s="293"/>
    </row>
    <row r="145" s="1" customFormat="1" ht="18.75" customHeight="1">
      <c r="B145" s="304"/>
      <c r="C145" s="304"/>
      <c r="D145" s="304"/>
      <c r="E145" s="304"/>
      <c r="F145" s="304"/>
      <c r="G145" s="304"/>
      <c r="H145" s="304"/>
      <c r="I145" s="304"/>
      <c r="J145" s="304"/>
      <c r="K145" s="304"/>
    </row>
    <row r="146" s="1" customFormat="1" ht="7.5" customHeight="1">
      <c r="B146" s="305"/>
      <c r="C146" s="306"/>
      <c r="D146" s="306"/>
      <c r="E146" s="306"/>
      <c r="F146" s="306"/>
      <c r="G146" s="306"/>
      <c r="H146" s="306"/>
      <c r="I146" s="306"/>
      <c r="J146" s="306"/>
      <c r="K146" s="307"/>
    </row>
    <row r="147" s="1" customFormat="1" ht="45" customHeight="1">
      <c r="B147" s="308"/>
      <c r="C147" s="309" t="s">
        <v>998</v>
      </c>
      <c r="D147" s="309"/>
      <c r="E147" s="309"/>
      <c r="F147" s="309"/>
      <c r="G147" s="309"/>
      <c r="H147" s="309"/>
      <c r="I147" s="309"/>
      <c r="J147" s="309"/>
      <c r="K147" s="310"/>
    </row>
    <row r="148" s="1" customFormat="1" ht="17.25" customHeight="1">
      <c r="B148" s="308"/>
      <c r="C148" s="311" t="s">
        <v>933</v>
      </c>
      <c r="D148" s="311"/>
      <c r="E148" s="311"/>
      <c r="F148" s="311" t="s">
        <v>934</v>
      </c>
      <c r="G148" s="312"/>
      <c r="H148" s="311" t="s">
        <v>51</v>
      </c>
      <c r="I148" s="311" t="s">
        <v>54</v>
      </c>
      <c r="J148" s="311" t="s">
        <v>935</v>
      </c>
      <c r="K148" s="310"/>
    </row>
    <row r="149" s="1" customFormat="1" ht="17.25" customHeight="1">
      <c r="B149" s="308"/>
      <c r="C149" s="313" t="s">
        <v>936</v>
      </c>
      <c r="D149" s="313"/>
      <c r="E149" s="313"/>
      <c r="F149" s="314" t="s">
        <v>937</v>
      </c>
      <c r="G149" s="315"/>
      <c r="H149" s="313"/>
      <c r="I149" s="313"/>
      <c r="J149" s="313" t="s">
        <v>938</v>
      </c>
      <c r="K149" s="310"/>
    </row>
    <row r="150" s="1" customFormat="1" ht="5.25" customHeight="1">
      <c r="B150" s="319"/>
      <c r="C150" s="316"/>
      <c r="D150" s="316"/>
      <c r="E150" s="316"/>
      <c r="F150" s="316"/>
      <c r="G150" s="317"/>
      <c r="H150" s="316"/>
      <c r="I150" s="316"/>
      <c r="J150" s="316"/>
      <c r="K150" s="340"/>
    </row>
    <row r="151" s="1" customFormat="1" ht="15" customHeight="1">
      <c r="B151" s="319"/>
      <c r="C151" s="344" t="s">
        <v>942</v>
      </c>
      <c r="D151" s="296"/>
      <c r="E151" s="296"/>
      <c r="F151" s="345" t="s">
        <v>939</v>
      </c>
      <c r="G151" s="296"/>
      <c r="H151" s="344" t="s">
        <v>979</v>
      </c>
      <c r="I151" s="344" t="s">
        <v>941</v>
      </c>
      <c r="J151" s="344">
        <v>120</v>
      </c>
      <c r="K151" s="340"/>
    </row>
    <row r="152" s="1" customFormat="1" ht="15" customHeight="1">
      <c r="B152" s="319"/>
      <c r="C152" s="344" t="s">
        <v>988</v>
      </c>
      <c r="D152" s="296"/>
      <c r="E152" s="296"/>
      <c r="F152" s="345" t="s">
        <v>939</v>
      </c>
      <c r="G152" s="296"/>
      <c r="H152" s="344" t="s">
        <v>999</v>
      </c>
      <c r="I152" s="344" t="s">
        <v>941</v>
      </c>
      <c r="J152" s="344" t="s">
        <v>990</v>
      </c>
      <c r="K152" s="340"/>
    </row>
    <row r="153" s="1" customFormat="1" ht="15" customHeight="1">
      <c r="B153" s="319"/>
      <c r="C153" s="344" t="s">
        <v>887</v>
      </c>
      <c r="D153" s="296"/>
      <c r="E153" s="296"/>
      <c r="F153" s="345" t="s">
        <v>939</v>
      </c>
      <c r="G153" s="296"/>
      <c r="H153" s="344" t="s">
        <v>1000</v>
      </c>
      <c r="I153" s="344" t="s">
        <v>941</v>
      </c>
      <c r="J153" s="344" t="s">
        <v>990</v>
      </c>
      <c r="K153" s="340"/>
    </row>
    <row r="154" s="1" customFormat="1" ht="15" customHeight="1">
      <c r="B154" s="319"/>
      <c r="C154" s="344" t="s">
        <v>944</v>
      </c>
      <c r="D154" s="296"/>
      <c r="E154" s="296"/>
      <c r="F154" s="345" t="s">
        <v>945</v>
      </c>
      <c r="G154" s="296"/>
      <c r="H154" s="344" t="s">
        <v>979</v>
      </c>
      <c r="I154" s="344" t="s">
        <v>941</v>
      </c>
      <c r="J154" s="344">
        <v>50</v>
      </c>
      <c r="K154" s="340"/>
    </row>
    <row r="155" s="1" customFormat="1" ht="15" customHeight="1">
      <c r="B155" s="319"/>
      <c r="C155" s="344" t="s">
        <v>947</v>
      </c>
      <c r="D155" s="296"/>
      <c r="E155" s="296"/>
      <c r="F155" s="345" t="s">
        <v>939</v>
      </c>
      <c r="G155" s="296"/>
      <c r="H155" s="344" t="s">
        <v>979</v>
      </c>
      <c r="I155" s="344" t="s">
        <v>949</v>
      </c>
      <c r="J155" s="344"/>
      <c r="K155" s="340"/>
    </row>
    <row r="156" s="1" customFormat="1" ht="15" customHeight="1">
      <c r="B156" s="319"/>
      <c r="C156" s="344" t="s">
        <v>958</v>
      </c>
      <c r="D156" s="296"/>
      <c r="E156" s="296"/>
      <c r="F156" s="345" t="s">
        <v>945</v>
      </c>
      <c r="G156" s="296"/>
      <c r="H156" s="344" t="s">
        <v>979</v>
      </c>
      <c r="I156" s="344" t="s">
        <v>941</v>
      </c>
      <c r="J156" s="344">
        <v>50</v>
      </c>
      <c r="K156" s="340"/>
    </row>
    <row r="157" s="1" customFormat="1" ht="15" customHeight="1">
      <c r="B157" s="319"/>
      <c r="C157" s="344" t="s">
        <v>966</v>
      </c>
      <c r="D157" s="296"/>
      <c r="E157" s="296"/>
      <c r="F157" s="345" t="s">
        <v>945</v>
      </c>
      <c r="G157" s="296"/>
      <c r="H157" s="344" t="s">
        <v>979</v>
      </c>
      <c r="I157" s="344" t="s">
        <v>941</v>
      </c>
      <c r="J157" s="344">
        <v>50</v>
      </c>
      <c r="K157" s="340"/>
    </row>
    <row r="158" s="1" customFormat="1" ht="15" customHeight="1">
      <c r="B158" s="319"/>
      <c r="C158" s="344" t="s">
        <v>964</v>
      </c>
      <c r="D158" s="296"/>
      <c r="E158" s="296"/>
      <c r="F158" s="345" t="s">
        <v>945</v>
      </c>
      <c r="G158" s="296"/>
      <c r="H158" s="344" t="s">
        <v>979</v>
      </c>
      <c r="I158" s="344" t="s">
        <v>941</v>
      </c>
      <c r="J158" s="344">
        <v>50</v>
      </c>
      <c r="K158" s="340"/>
    </row>
    <row r="159" s="1" customFormat="1" ht="15" customHeight="1">
      <c r="B159" s="319"/>
      <c r="C159" s="344" t="s">
        <v>87</v>
      </c>
      <c r="D159" s="296"/>
      <c r="E159" s="296"/>
      <c r="F159" s="345" t="s">
        <v>939</v>
      </c>
      <c r="G159" s="296"/>
      <c r="H159" s="344" t="s">
        <v>1001</v>
      </c>
      <c r="I159" s="344" t="s">
        <v>941</v>
      </c>
      <c r="J159" s="344" t="s">
        <v>1002</v>
      </c>
      <c r="K159" s="340"/>
    </row>
    <row r="160" s="1" customFormat="1" ht="15" customHeight="1">
      <c r="B160" s="319"/>
      <c r="C160" s="344" t="s">
        <v>1003</v>
      </c>
      <c r="D160" s="296"/>
      <c r="E160" s="296"/>
      <c r="F160" s="345" t="s">
        <v>939</v>
      </c>
      <c r="G160" s="296"/>
      <c r="H160" s="344" t="s">
        <v>1004</v>
      </c>
      <c r="I160" s="344" t="s">
        <v>974</v>
      </c>
      <c r="J160" s="344"/>
      <c r="K160" s="340"/>
    </row>
    <row r="161" s="1" customFormat="1" ht="15" customHeight="1">
      <c r="B161" s="346"/>
      <c r="C161" s="328"/>
      <c r="D161" s="328"/>
      <c r="E161" s="328"/>
      <c r="F161" s="328"/>
      <c r="G161" s="328"/>
      <c r="H161" s="328"/>
      <c r="I161" s="328"/>
      <c r="J161" s="328"/>
      <c r="K161" s="347"/>
    </row>
    <row r="162" s="1" customFormat="1" ht="18.75" customHeight="1">
      <c r="B162" s="293"/>
      <c r="C162" s="296"/>
      <c r="D162" s="296"/>
      <c r="E162" s="296"/>
      <c r="F162" s="318"/>
      <c r="G162" s="296"/>
      <c r="H162" s="296"/>
      <c r="I162" s="296"/>
      <c r="J162" s="296"/>
      <c r="K162" s="293"/>
    </row>
    <row r="163" s="1" customFormat="1" ht="18.75" customHeight="1">
      <c r="B163" s="304"/>
      <c r="C163" s="304"/>
      <c r="D163" s="304"/>
      <c r="E163" s="304"/>
      <c r="F163" s="304"/>
      <c r="G163" s="304"/>
      <c r="H163" s="304"/>
      <c r="I163" s="304"/>
      <c r="J163" s="304"/>
      <c r="K163" s="304"/>
    </row>
    <row r="164" s="1" customFormat="1" ht="7.5" customHeight="1">
      <c r="B164" s="283"/>
      <c r="C164" s="284"/>
      <c r="D164" s="284"/>
      <c r="E164" s="284"/>
      <c r="F164" s="284"/>
      <c r="G164" s="284"/>
      <c r="H164" s="284"/>
      <c r="I164" s="284"/>
      <c r="J164" s="284"/>
      <c r="K164" s="285"/>
    </row>
    <row r="165" s="1" customFormat="1" ht="45" customHeight="1">
      <c r="B165" s="286"/>
      <c r="C165" s="287" t="s">
        <v>1005</v>
      </c>
      <c r="D165" s="287"/>
      <c r="E165" s="287"/>
      <c r="F165" s="287"/>
      <c r="G165" s="287"/>
      <c r="H165" s="287"/>
      <c r="I165" s="287"/>
      <c r="J165" s="287"/>
      <c r="K165" s="288"/>
    </row>
    <row r="166" s="1" customFormat="1" ht="17.25" customHeight="1">
      <c r="B166" s="286"/>
      <c r="C166" s="311" t="s">
        <v>933</v>
      </c>
      <c r="D166" s="311"/>
      <c r="E166" s="311"/>
      <c r="F166" s="311" t="s">
        <v>934</v>
      </c>
      <c r="G166" s="348"/>
      <c r="H166" s="349" t="s">
        <v>51</v>
      </c>
      <c r="I166" s="349" t="s">
        <v>54</v>
      </c>
      <c r="J166" s="311" t="s">
        <v>935</v>
      </c>
      <c r="K166" s="288"/>
    </row>
    <row r="167" s="1" customFormat="1" ht="17.25" customHeight="1">
      <c r="B167" s="289"/>
      <c r="C167" s="313" t="s">
        <v>936</v>
      </c>
      <c r="D167" s="313"/>
      <c r="E167" s="313"/>
      <c r="F167" s="314" t="s">
        <v>937</v>
      </c>
      <c r="G167" s="350"/>
      <c r="H167" s="351"/>
      <c r="I167" s="351"/>
      <c r="J167" s="313" t="s">
        <v>938</v>
      </c>
      <c r="K167" s="291"/>
    </row>
    <row r="168" s="1" customFormat="1" ht="5.25" customHeight="1">
      <c r="B168" s="319"/>
      <c r="C168" s="316"/>
      <c r="D168" s="316"/>
      <c r="E168" s="316"/>
      <c r="F168" s="316"/>
      <c r="G168" s="317"/>
      <c r="H168" s="316"/>
      <c r="I168" s="316"/>
      <c r="J168" s="316"/>
      <c r="K168" s="340"/>
    </row>
    <row r="169" s="1" customFormat="1" ht="15" customHeight="1">
      <c r="B169" s="319"/>
      <c r="C169" s="296" t="s">
        <v>942</v>
      </c>
      <c r="D169" s="296"/>
      <c r="E169" s="296"/>
      <c r="F169" s="318" t="s">
        <v>939</v>
      </c>
      <c r="G169" s="296"/>
      <c r="H169" s="296" t="s">
        <v>979</v>
      </c>
      <c r="I169" s="296" t="s">
        <v>941</v>
      </c>
      <c r="J169" s="296">
        <v>120</v>
      </c>
      <c r="K169" s="340"/>
    </row>
    <row r="170" s="1" customFormat="1" ht="15" customHeight="1">
      <c r="B170" s="319"/>
      <c r="C170" s="296" t="s">
        <v>988</v>
      </c>
      <c r="D170" s="296"/>
      <c r="E170" s="296"/>
      <c r="F170" s="318" t="s">
        <v>939</v>
      </c>
      <c r="G170" s="296"/>
      <c r="H170" s="296" t="s">
        <v>989</v>
      </c>
      <c r="I170" s="296" t="s">
        <v>941</v>
      </c>
      <c r="J170" s="296" t="s">
        <v>990</v>
      </c>
      <c r="K170" s="340"/>
    </row>
    <row r="171" s="1" customFormat="1" ht="15" customHeight="1">
      <c r="B171" s="319"/>
      <c r="C171" s="296" t="s">
        <v>887</v>
      </c>
      <c r="D171" s="296"/>
      <c r="E171" s="296"/>
      <c r="F171" s="318" t="s">
        <v>939</v>
      </c>
      <c r="G171" s="296"/>
      <c r="H171" s="296" t="s">
        <v>1006</v>
      </c>
      <c r="I171" s="296" t="s">
        <v>941</v>
      </c>
      <c r="J171" s="296" t="s">
        <v>990</v>
      </c>
      <c r="K171" s="340"/>
    </row>
    <row r="172" s="1" customFormat="1" ht="15" customHeight="1">
      <c r="B172" s="319"/>
      <c r="C172" s="296" t="s">
        <v>944</v>
      </c>
      <c r="D172" s="296"/>
      <c r="E172" s="296"/>
      <c r="F172" s="318" t="s">
        <v>945</v>
      </c>
      <c r="G172" s="296"/>
      <c r="H172" s="296" t="s">
        <v>1006</v>
      </c>
      <c r="I172" s="296" t="s">
        <v>941</v>
      </c>
      <c r="J172" s="296">
        <v>50</v>
      </c>
      <c r="K172" s="340"/>
    </row>
    <row r="173" s="1" customFormat="1" ht="15" customHeight="1">
      <c r="B173" s="319"/>
      <c r="C173" s="296" t="s">
        <v>947</v>
      </c>
      <c r="D173" s="296"/>
      <c r="E173" s="296"/>
      <c r="F173" s="318" t="s">
        <v>939</v>
      </c>
      <c r="G173" s="296"/>
      <c r="H173" s="296" t="s">
        <v>1006</v>
      </c>
      <c r="I173" s="296" t="s">
        <v>949</v>
      </c>
      <c r="J173" s="296"/>
      <c r="K173" s="340"/>
    </row>
    <row r="174" s="1" customFormat="1" ht="15" customHeight="1">
      <c r="B174" s="319"/>
      <c r="C174" s="296" t="s">
        <v>958</v>
      </c>
      <c r="D174" s="296"/>
      <c r="E174" s="296"/>
      <c r="F174" s="318" t="s">
        <v>945</v>
      </c>
      <c r="G174" s="296"/>
      <c r="H174" s="296" t="s">
        <v>1006</v>
      </c>
      <c r="I174" s="296" t="s">
        <v>941</v>
      </c>
      <c r="J174" s="296">
        <v>50</v>
      </c>
      <c r="K174" s="340"/>
    </row>
    <row r="175" s="1" customFormat="1" ht="15" customHeight="1">
      <c r="B175" s="319"/>
      <c r="C175" s="296" t="s">
        <v>966</v>
      </c>
      <c r="D175" s="296"/>
      <c r="E175" s="296"/>
      <c r="F175" s="318" t="s">
        <v>945</v>
      </c>
      <c r="G175" s="296"/>
      <c r="H175" s="296" t="s">
        <v>1006</v>
      </c>
      <c r="I175" s="296" t="s">
        <v>941</v>
      </c>
      <c r="J175" s="296">
        <v>50</v>
      </c>
      <c r="K175" s="340"/>
    </row>
    <row r="176" s="1" customFormat="1" ht="15" customHeight="1">
      <c r="B176" s="319"/>
      <c r="C176" s="296" t="s">
        <v>964</v>
      </c>
      <c r="D176" s="296"/>
      <c r="E176" s="296"/>
      <c r="F176" s="318" t="s">
        <v>945</v>
      </c>
      <c r="G176" s="296"/>
      <c r="H176" s="296" t="s">
        <v>1006</v>
      </c>
      <c r="I176" s="296" t="s">
        <v>941</v>
      </c>
      <c r="J176" s="296">
        <v>50</v>
      </c>
      <c r="K176" s="340"/>
    </row>
    <row r="177" s="1" customFormat="1" ht="15" customHeight="1">
      <c r="B177" s="319"/>
      <c r="C177" s="296" t="s">
        <v>110</v>
      </c>
      <c r="D177" s="296"/>
      <c r="E177" s="296"/>
      <c r="F177" s="318" t="s">
        <v>939</v>
      </c>
      <c r="G177" s="296"/>
      <c r="H177" s="296" t="s">
        <v>1007</v>
      </c>
      <c r="I177" s="296" t="s">
        <v>1008</v>
      </c>
      <c r="J177" s="296"/>
      <c r="K177" s="340"/>
    </row>
    <row r="178" s="1" customFormat="1" ht="15" customHeight="1">
      <c r="B178" s="319"/>
      <c r="C178" s="296" t="s">
        <v>54</v>
      </c>
      <c r="D178" s="296"/>
      <c r="E178" s="296"/>
      <c r="F178" s="318" t="s">
        <v>939</v>
      </c>
      <c r="G178" s="296"/>
      <c r="H178" s="296" t="s">
        <v>1009</v>
      </c>
      <c r="I178" s="296" t="s">
        <v>1010</v>
      </c>
      <c r="J178" s="296">
        <v>1</v>
      </c>
      <c r="K178" s="340"/>
    </row>
    <row r="179" s="1" customFormat="1" ht="15" customHeight="1">
      <c r="B179" s="319"/>
      <c r="C179" s="296" t="s">
        <v>50</v>
      </c>
      <c r="D179" s="296"/>
      <c r="E179" s="296"/>
      <c r="F179" s="318" t="s">
        <v>939</v>
      </c>
      <c r="G179" s="296"/>
      <c r="H179" s="296" t="s">
        <v>1011</v>
      </c>
      <c r="I179" s="296" t="s">
        <v>941</v>
      </c>
      <c r="J179" s="296">
        <v>20</v>
      </c>
      <c r="K179" s="340"/>
    </row>
    <row r="180" s="1" customFormat="1" ht="15" customHeight="1">
      <c r="B180" s="319"/>
      <c r="C180" s="296" t="s">
        <v>51</v>
      </c>
      <c r="D180" s="296"/>
      <c r="E180" s="296"/>
      <c r="F180" s="318" t="s">
        <v>939</v>
      </c>
      <c r="G180" s="296"/>
      <c r="H180" s="296" t="s">
        <v>1012</v>
      </c>
      <c r="I180" s="296" t="s">
        <v>941</v>
      </c>
      <c r="J180" s="296">
        <v>255</v>
      </c>
      <c r="K180" s="340"/>
    </row>
    <row r="181" s="1" customFormat="1" ht="15" customHeight="1">
      <c r="B181" s="319"/>
      <c r="C181" s="296" t="s">
        <v>111</v>
      </c>
      <c r="D181" s="296"/>
      <c r="E181" s="296"/>
      <c r="F181" s="318" t="s">
        <v>939</v>
      </c>
      <c r="G181" s="296"/>
      <c r="H181" s="296" t="s">
        <v>903</v>
      </c>
      <c r="I181" s="296" t="s">
        <v>941</v>
      </c>
      <c r="J181" s="296">
        <v>10</v>
      </c>
      <c r="K181" s="340"/>
    </row>
    <row r="182" s="1" customFormat="1" ht="15" customHeight="1">
      <c r="B182" s="319"/>
      <c r="C182" s="296" t="s">
        <v>112</v>
      </c>
      <c r="D182" s="296"/>
      <c r="E182" s="296"/>
      <c r="F182" s="318" t="s">
        <v>939</v>
      </c>
      <c r="G182" s="296"/>
      <c r="H182" s="296" t="s">
        <v>1013</v>
      </c>
      <c r="I182" s="296" t="s">
        <v>974</v>
      </c>
      <c r="J182" s="296"/>
      <c r="K182" s="340"/>
    </row>
    <row r="183" s="1" customFormat="1" ht="15" customHeight="1">
      <c r="B183" s="319"/>
      <c r="C183" s="296" t="s">
        <v>1014</v>
      </c>
      <c r="D183" s="296"/>
      <c r="E183" s="296"/>
      <c r="F183" s="318" t="s">
        <v>939</v>
      </c>
      <c r="G183" s="296"/>
      <c r="H183" s="296" t="s">
        <v>1015</v>
      </c>
      <c r="I183" s="296" t="s">
        <v>974</v>
      </c>
      <c r="J183" s="296"/>
      <c r="K183" s="340"/>
    </row>
    <row r="184" s="1" customFormat="1" ht="15" customHeight="1">
      <c r="B184" s="319"/>
      <c r="C184" s="296" t="s">
        <v>1003</v>
      </c>
      <c r="D184" s="296"/>
      <c r="E184" s="296"/>
      <c r="F184" s="318" t="s">
        <v>939</v>
      </c>
      <c r="G184" s="296"/>
      <c r="H184" s="296" t="s">
        <v>1016</v>
      </c>
      <c r="I184" s="296" t="s">
        <v>974</v>
      </c>
      <c r="J184" s="296"/>
      <c r="K184" s="340"/>
    </row>
    <row r="185" s="1" customFormat="1" ht="15" customHeight="1">
      <c r="B185" s="319"/>
      <c r="C185" s="296" t="s">
        <v>114</v>
      </c>
      <c r="D185" s="296"/>
      <c r="E185" s="296"/>
      <c r="F185" s="318" t="s">
        <v>945</v>
      </c>
      <c r="G185" s="296"/>
      <c r="H185" s="296" t="s">
        <v>1017</v>
      </c>
      <c r="I185" s="296" t="s">
        <v>941</v>
      </c>
      <c r="J185" s="296">
        <v>50</v>
      </c>
      <c r="K185" s="340"/>
    </row>
    <row r="186" s="1" customFormat="1" ht="15" customHeight="1">
      <c r="B186" s="319"/>
      <c r="C186" s="296" t="s">
        <v>1018</v>
      </c>
      <c r="D186" s="296"/>
      <c r="E186" s="296"/>
      <c r="F186" s="318" t="s">
        <v>945</v>
      </c>
      <c r="G186" s="296"/>
      <c r="H186" s="296" t="s">
        <v>1019</v>
      </c>
      <c r="I186" s="296" t="s">
        <v>1020</v>
      </c>
      <c r="J186" s="296"/>
      <c r="K186" s="340"/>
    </row>
    <row r="187" s="1" customFormat="1" ht="15" customHeight="1">
      <c r="B187" s="319"/>
      <c r="C187" s="296" t="s">
        <v>1021</v>
      </c>
      <c r="D187" s="296"/>
      <c r="E187" s="296"/>
      <c r="F187" s="318" t="s">
        <v>945</v>
      </c>
      <c r="G187" s="296"/>
      <c r="H187" s="296" t="s">
        <v>1022</v>
      </c>
      <c r="I187" s="296" t="s">
        <v>1020</v>
      </c>
      <c r="J187" s="296"/>
      <c r="K187" s="340"/>
    </row>
    <row r="188" s="1" customFormat="1" ht="15" customHeight="1">
      <c r="B188" s="319"/>
      <c r="C188" s="296" t="s">
        <v>1023</v>
      </c>
      <c r="D188" s="296"/>
      <c r="E188" s="296"/>
      <c r="F188" s="318" t="s">
        <v>945</v>
      </c>
      <c r="G188" s="296"/>
      <c r="H188" s="296" t="s">
        <v>1024</v>
      </c>
      <c r="I188" s="296" t="s">
        <v>1020</v>
      </c>
      <c r="J188" s="296"/>
      <c r="K188" s="340"/>
    </row>
    <row r="189" s="1" customFormat="1" ht="15" customHeight="1">
      <c r="B189" s="319"/>
      <c r="C189" s="352" t="s">
        <v>1025</v>
      </c>
      <c r="D189" s="296"/>
      <c r="E189" s="296"/>
      <c r="F189" s="318" t="s">
        <v>945</v>
      </c>
      <c r="G189" s="296"/>
      <c r="H189" s="296" t="s">
        <v>1026</v>
      </c>
      <c r="I189" s="296" t="s">
        <v>1027</v>
      </c>
      <c r="J189" s="353" t="s">
        <v>1028</v>
      </c>
      <c r="K189" s="340"/>
    </row>
    <row r="190" s="1" customFormat="1" ht="15" customHeight="1">
      <c r="B190" s="319"/>
      <c r="C190" s="303" t="s">
        <v>39</v>
      </c>
      <c r="D190" s="296"/>
      <c r="E190" s="296"/>
      <c r="F190" s="318" t="s">
        <v>939</v>
      </c>
      <c r="G190" s="296"/>
      <c r="H190" s="293" t="s">
        <v>1029</v>
      </c>
      <c r="I190" s="296" t="s">
        <v>1030</v>
      </c>
      <c r="J190" s="296"/>
      <c r="K190" s="340"/>
    </row>
    <row r="191" s="1" customFormat="1" ht="15" customHeight="1">
      <c r="B191" s="319"/>
      <c r="C191" s="303" t="s">
        <v>1031</v>
      </c>
      <c r="D191" s="296"/>
      <c r="E191" s="296"/>
      <c r="F191" s="318" t="s">
        <v>939</v>
      </c>
      <c r="G191" s="296"/>
      <c r="H191" s="296" t="s">
        <v>1032</v>
      </c>
      <c r="I191" s="296" t="s">
        <v>974</v>
      </c>
      <c r="J191" s="296"/>
      <c r="K191" s="340"/>
    </row>
    <row r="192" s="1" customFormat="1" ht="15" customHeight="1">
      <c r="B192" s="319"/>
      <c r="C192" s="303" t="s">
        <v>1033</v>
      </c>
      <c r="D192" s="296"/>
      <c r="E192" s="296"/>
      <c r="F192" s="318" t="s">
        <v>939</v>
      </c>
      <c r="G192" s="296"/>
      <c r="H192" s="296" t="s">
        <v>1034</v>
      </c>
      <c r="I192" s="296" t="s">
        <v>974</v>
      </c>
      <c r="J192" s="296"/>
      <c r="K192" s="340"/>
    </row>
    <row r="193" s="1" customFormat="1" ht="15" customHeight="1">
      <c r="B193" s="319"/>
      <c r="C193" s="303" t="s">
        <v>1035</v>
      </c>
      <c r="D193" s="296"/>
      <c r="E193" s="296"/>
      <c r="F193" s="318" t="s">
        <v>945</v>
      </c>
      <c r="G193" s="296"/>
      <c r="H193" s="296" t="s">
        <v>1036</v>
      </c>
      <c r="I193" s="296" t="s">
        <v>974</v>
      </c>
      <c r="J193" s="296"/>
      <c r="K193" s="340"/>
    </row>
    <row r="194" s="1" customFormat="1" ht="15" customHeight="1">
      <c r="B194" s="346"/>
      <c r="C194" s="354"/>
      <c r="D194" s="328"/>
      <c r="E194" s="328"/>
      <c r="F194" s="328"/>
      <c r="G194" s="328"/>
      <c r="H194" s="328"/>
      <c r="I194" s="328"/>
      <c r="J194" s="328"/>
      <c r="K194" s="347"/>
    </row>
    <row r="195" s="1" customFormat="1" ht="18.75" customHeight="1">
      <c r="B195" s="293"/>
      <c r="C195" s="296"/>
      <c r="D195" s="296"/>
      <c r="E195" s="296"/>
      <c r="F195" s="318"/>
      <c r="G195" s="296"/>
      <c r="H195" s="296"/>
      <c r="I195" s="296"/>
      <c r="J195" s="296"/>
      <c r="K195" s="293"/>
    </row>
    <row r="196" s="1" customFormat="1" ht="18.75" customHeight="1">
      <c r="B196" s="293"/>
      <c r="C196" s="296"/>
      <c r="D196" s="296"/>
      <c r="E196" s="296"/>
      <c r="F196" s="318"/>
      <c r="G196" s="296"/>
      <c r="H196" s="296"/>
      <c r="I196" s="296"/>
      <c r="J196" s="296"/>
      <c r="K196" s="293"/>
    </row>
    <row r="197" s="1" customFormat="1" ht="18.75" customHeight="1">
      <c r="B197" s="304"/>
      <c r="C197" s="304"/>
      <c r="D197" s="304"/>
      <c r="E197" s="304"/>
      <c r="F197" s="304"/>
      <c r="G197" s="304"/>
      <c r="H197" s="304"/>
      <c r="I197" s="304"/>
      <c r="J197" s="304"/>
      <c r="K197" s="304"/>
    </row>
    <row r="198" s="1" customFormat="1" ht="13.5">
      <c r="B198" s="283"/>
      <c r="C198" s="284"/>
      <c r="D198" s="284"/>
      <c r="E198" s="284"/>
      <c r="F198" s="284"/>
      <c r="G198" s="284"/>
      <c r="H198" s="284"/>
      <c r="I198" s="284"/>
      <c r="J198" s="284"/>
      <c r="K198" s="285"/>
    </row>
    <row r="199" s="1" customFormat="1" ht="21">
      <c r="B199" s="286"/>
      <c r="C199" s="287" t="s">
        <v>1037</v>
      </c>
      <c r="D199" s="287"/>
      <c r="E199" s="287"/>
      <c r="F199" s="287"/>
      <c r="G199" s="287"/>
      <c r="H199" s="287"/>
      <c r="I199" s="287"/>
      <c r="J199" s="287"/>
      <c r="K199" s="288"/>
    </row>
    <row r="200" s="1" customFormat="1" ht="25.5" customHeight="1">
      <c r="B200" s="286"/>
      <c r="C200" s="355" t="s">
        <v>1038</v>
      </c>
      <c r="D200" s="355"/>
      <c r="E200" s="355"/>
      <c r="F200" s="355" t="s">
        <v>1039</v>
      </c>
      <c r="G200" s="356"/>
      <c r="H200" s="355" t="s">
        <v>1040</v>
      </c>
      <c r="I200" s="355"/>
      <c r="J200" s="355"/>
      <c r="K200" s="288"/>
    </row>
    <row r="201" s="1" customFormat="1" ht="5.25" customHeight="1">
      <c r="B201" s="319"/>
      <c r="C201" s="316"/>
      <c r="D201" s="316"/>
      <c r="E201" s="316"/>
      <c r="F201" s="316"/>
      <c r="G201" s="296"/>
      <c r="H201" s="316"/>
      <c r="I201" s="316"/>
      <c r="J201" s="316"/>
      <c r="K201" s="340"/>
    </row>
    <row r="202" s="1" customFormat="1" ht="15" customHeight="1">
      <c r="B202" s="319"/>
      <c r="C202" s="296" t="s">
        <v>1030</v>
      </c>
      <c r="D202" s="296"/>
      <c r="E202" s="296"/>
      <c r="F202" s="318" t="s">
        <v>40</v>
      </c>
      <c r="G202" s="296"/>
      <c r="H202" s="296" t="s">
        <v>1041</v>
      </c>
      <c r="I202" s="296"/>
      <c r="J202" s="296"/>
      <c r="K202" s="340"/>
    </row>
    <row r="203" s="1" customFormat="1" ht="15" customHeight="1">
      <c r="B203" s="319"/>
      <c r="C203" s="325"/>
      <c r="D203" s="296"/>
      <c r="E203" s="296"/>
      <c r="F203" s="318" t="s">
        <v>41</v>
      </c>
      <c r="G203" s="296"/>
      <c r="H203" s="296" t="s">
        <v>1042</v>
      </c>
      <c r="I203" s="296"/>
      <c r="J203" s="296"/>
      <c r="K203" s="340"/>
    </row>
    <row r="204" s="1" customFormat="1" ht="15" customHeight="1">
      <c r="B204" s="319"/>
      <c r="C204" s="325"/>
      <c r="D204" s="296"/>
      <c r="E204" s="296"/>
      <c r="F204" s="318" t="s">
        <v>44</v>
      </c>
      <c r="G204" s="296"/>
      <c r="H204" s="296" t="s">
        <v>1043</v>
      </c>
      <c r="I204" s="296"/>
      <c r="J204" s="296"/>
      <c r="K204" s="340"/>
    </row>
    <row r="205" s="1" customFormat="1" ht="15" customHeight="1">
      <c r="B205" s="319"/>
      <c r="C205" s="296"/>
      <c r="D205" s="296"/>
      <c r="E205" s="296"/>
      <c r="F205" s="318" t="s">
        <v>42</v>
      </c>
      <c r="G205" s="296"/>
      <c r="H205" s="296" t="s">
        <v>1044</v>
      </c>
      <c r="I205" s="296"/>
      <c r="J205" s="296"/>
      <c r="K205" s="340"/>
    </row>
    <row r="206" s="1" customFormat="1" ht="15" customHeight="1">
      <c r="B206" s="319"/>
      <c r="C206" s="296"/>
      <c r="D206" s="296"/>
      <c r="E206" s="296"/>
      <c r="F206" s="318" t="s">
        <v>43</v>
      </c>
      <c r="G206" s="296"/>
      <c r="H206" s="296" t="s">
        <v>1045</v>
      </c>
      <c r="I206" s="296"/>
      <c r="J206" s="296"/>
      <c r="K206" s="340"/>
    </row>
    <row r="207" s="1" customFormat="1" ht="15" customHeight="1">
      <c r="B207" s="319"/>
      <c r="C207" s="296"/>
      <c r="D207" s="296"/>
      <c r="E207" s="296"/>
      <c r="F207" s="318"/>
      <c r="G207" s="296"/>
      <c r="H207" s="296"/>
      <c r="I207" s="296"/>
      <c r="J207" s="296"/>
      <c r="K207" s="340"/>
    </row>
    <row r="208" s="1" customFormat="1" ht="15" customHeight="1">
      <c r="B208" s="319"/>
      <c r="C208" s="296" t="s">
        <v>986</v>
      </c>
      <c r="D208" s="296"/>
      <c r="E208" s="296"/>
      <c r="F208" s="318" t="s">
        <v>76</v>
      </c>
      <c r="G208" s="296"/>
      <c r="H208" s="296" t="s">
        <v>1046</v>
      </c>
      <c r="I208" s="296"/>
      <c r="J208" s="296"/>
      <c r="K208" s="340"/>
    </row>
    <row r="209" s="1" customFormat="1" ht="15" customHeight="1">
      <c r="B209" s="319"/>
      <c r="C209" s="325"/>
      <c r="D209" s="296"/>
      <c r="E209" s="296"/>
      <c r="F209" s="318" t="s">
        <v>881</v>
      </c>
      <c r="G209" s="296"/>
      <c r="H209" s="296" t="s">
        <v>882</v>
      </c>
      <c r="I209" s="296"/>
      <c r="J209" s="296"/>
      <c r="K209" s="340"/>
    </row>
    <row r="210" s="1" customFormat="1" ht="15" customHeight="1">
      <c r="B210" s="319"/>
      <c r="C210" s="296"/>
      <c r="D210" s="296"/>
      <c r="E210" s="296"/>
      <c r="F210" s="318" t="s">
        <v>879</v>
      </c>
      <c r="G210" s="296"/>
      <c r="H210" s="296" t="s">
        <v>1047</v>
      </c>
      <c r="I210" s="296"/>
      <c r="J210" s="296"/>
      <c r="K210" s="340"/>
    </row>
    <row r="211" s="1" customFormat="1" ht="15" customHeight="1">
      <c r="B211" s="357"/>
      <c r="C211" s="325"/>
      <c r="D211" s="325"/>
      <c r="E211" s="325"/>
      <c r="F211" s="318" t="s">
        <v>883</v>
      </c>
      <c r="G211" s="303"/>
      <c r="H211" s="344" t="s">
        <v>884</v>
      </c>
      <c r="I211" s="344"/>
      <c r="J211" s="344"/>
      <c r="K211" s="358"/>
    </row>
    <row r="212" s="1" customFormat="1" ht="15" customHeight="1">
      <c r="B212" s="357"/>
      <c r="C212" s="325"/>
      <c r="D212" s="325"/>
      <c r="E212" s="325"/>
      <c r="F212" s="318" t="s">
        <v>885</v>
      </c>
      <c r="G212" s="303"/>
      <c r="H212" s="344" t="s">
        <v>1048</v>
      </c>
      <c r="I212" s="344"/>
      <c r="J212" s="344"/>
      <c r="K212" s="358"/>
    </row>
    <row r="213" s="1" customFormat="1" ht="15" customHeight="1">
      <c r="B213" s="357"/>
      <c r="C213" s="325"/>
      <c r="D213" s="325"/>
      <c r="E213" s="325"/>
      <c r="F213" s="359"/>
      <c r="G213" s="303"/>
      <c r="H213" s="360"/>
      <c r="I213" s="360"/>
      <c r="J213" s="360"/>
      <c r="K213" s="358"/>
    </row>
    <row r="214" s="1" customFormat="1" ht="15" customHeight="1">
      <c r="B214" s="357"/>
      <c r="C214" s="296" t="s">
        <v>1010</v>
      </c>
      <c r="D214" s="325"/>
      <c r="E214" s="325"/>
      <c r="F214" s="318">
        <v>1</v>
      </c>
      <c r="G214" s="303"/>
      <c r="H214" s="344" t="s">
        <v>1049</v>
      </c>
      <c r="I214" s="344"/>
      <c r="J214" s="344"/>
      <c r="K214" s="358"/>
    </row>
    <row r="215" s="1" customFormat="1" ht="15" customHeight="1">
      <c r="B215" s="357"/>
      <c r="C215" s="325"/>
      <c r="D215" s="325"/>
      <c r="E215" s="325"/>
      <c r="F215" s="318">
        <v>2</v>
      </c>
      <c r="G215" s="303"/>
      <c r="H215" s="344" t="s">
        <v>1050</v>
      </c>
      <c r="I215" s="344"/>
      <c r="J215" s="344"/>
      <c r="K215" s="358"/>
    </row>
    <row r="216" s="1" customFormat="1" ht="15" customHeight="1">
      <c r="B216" s="357"/>
      <c r="C216" s="325"/>
      <c r="D216" s="325"/>
      <c r="E216" s="325"/>
      <c r="F216" s="318">
        <v>3</v>
      </c>
      <c r="G216" s="303"/>
      <c r="H216" s="344" t="s">
        <v>1051</v>
      </c>
      <c r="I216" s="344"/>
      <c r="J216" s="344"/>
      <c r="K216" s="358"/>
    </row>
    <row r="217" s="1" customFormat="1" ht="15" customHeight="1">
      <c r="B217" s="357"/>
      <c r="C217" s="325"/>
      <c r="D217" s="325"/>
      <c r="E217" s="325"/>
      <c r="F217" s="318">
        <v>4</v>
      </c>
      <c r="G217" s="303"/>
      <c r="H217" s="344" t="s">
        <v>1052</v>
      </c>
      <c r="I217" s="344"/>
      <c r="J217" s="344"/>
      <c r="K217" s="358"/>
    </row>
    <row r="218" s="1" customFormat="1" ht="12.75" customHeight="1">
      <c r="B218" s="361"/>
      <c r="C218" s="362"/>
      <c r="D218" s="362"/>
      <c r="E218" s="362"/>
      <c r="F218" s="362"/>
      <c r="G218" s="362"/>
      <c r="H218" s="362"/>
      <c r="I218" s="362"/>
      <c r="J218" s="362"/>
      <c r="K218" s="36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DESKTOP-2FHCJ8N\acer</dc:creator>
  <cp:lastModifiedBy>DESKTOP-2FHCJ8N\acer</cp:lastModifiedBy>
  <dcterms:created xsi:type="dcterms:W3CDTF">2020-02-14T07:45:55Z</dcterms:created>
  <dcterms:modified xsi:type="dcterms:W3CDTF">2020-02-14T07:46:00Z</dcterms:modified>
</cp:coreProperties>
</file>