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01009 - MŠ Poděbradov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'20201009 - MŠ Poděbradova...'!$C$122:$K$166</definedName>
    <definedName name="_xlnm.Print_Area" localSheetId="1">'20201009 - MŠ Poděbradova...'!$C$82:$J$106,'20201009 - MŠ Poděbradova...'!$C$112:$K$166</definedName>
    <definedName name="_xlnm.Print_Titles" localSheetId="1">'20201009 - MŠ Poděbradova...'!$122:$122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7"/>
  <c r="E85"/>
  <c r="J22"/>
  <c r="E22"/>
  <c r="J120"/>
  <c r="J21"/>
  <c r="J19"/>
  <c r="E19"/>
  <c r="J119"/>
  <c r="J18"/>
  <c r="J16"/>
  <c r="E16"/>
  <c r="F90"/>
  <c r="J15"/>
  <c r="J13"/>
  <c r="E13"/>
  <c r="F89"/>
  <c r="J12"/>
  <c r="J10"/>
  <c r="J117"/>
  <c i="1" r="L90"/>
  <c r="AM90"/>
  <c r="AM89"/>
  <c r="L89"/>
  <c r="AM87"/>
  <c r="L87"/>
  <c r="L85"/>
  <c r="L84"/>
  <c i="2" r="J165"/>
  <c r="BK162"/>
  <c r="J161"/>
  <c r="BK159"/>
  <c r="J159"/>
  <c r="BK158"/>
  <c r="J158"/>
  <c r="BK157"/>
  <c r="J157"/>
  <c r="BK156"/>
  <c r="J156"/>
  <c r="BK155"/>
  <c r="J155"/>
  <c r="BK153"/>
  <c r="BK152"/>
  <c r="J152"/>
  <c r="BK149"/>
  <c r="J149"/>
  <c r="BK147"/>
  <c r="J147"/>
  <c r="J146"/>
  <c r="J135"/>
  <c r="BK134"/>
  <c r="J133"/>
  <c r="J132"/>
  <c r="BK131"/>
  <c r="BK129"/>
  <c r="BK127"/>
  <c i="1" r="AS94"/>
  <c i="2" r="BK166"/>
  <c r="J163"/>
  <c r="J162"/>
  <c r="BK146"/>
  <c r="BK145"/>
  <c r="J145"/>
  <c r="BK144"/>
  <c r="J144"/>
  <c r="BK143"/>
  <c r="J143"/>
  <c r="BK141"/>
  <c r="J141"/>
  <c r="BK140"/>
  <c r="J140"/>
  <c r="BK138"/>
  <c r="J138"/>
  <c r="BK137"/>
  <c r="J137"/>
  <c r="BK136"/>
  <c r="J136"/>
  <c r="BK135"/>
  <c r="J134"/>
  <c r="BK132"/>
  <c r="J129"/>
  <c r="BK128"/>
  <c r="BK126"/>
  <c r="J166"/>
  <c r="J153"/>
  <c r="BK165"/>
  <c r="BK163"/>
  <c r="BK161"/>
  <c r="BK133"/>
  <c r="J131"/>
  <c r="J128"/>
  <c r="J127"/>
  <c r="J126"/>
  <c l="1" r="P164"/>
  <c r="BK164"/>
  <c r="J164"/>
  <c r="J105"/>
  <c r="R164"/>
  <c r="BK125"/>
  <c r="J125"/>
  <c r="J96"/>
  <c r="P125"/>
  <c r="R125"/>
  <c r="T125"/>
  <c r="BK130"/>
  <c r="J130"/>
  <c r="J97"/>
  <c r="P130"/>
  <c r="R130"/>
  <c r="T130"/>
  <c r="BK139"/>
  <c r="J139"/>
  <c r="J98"/>
  <c r="P139"/>
  <c r="R139"/>
  <c r="T139"/>
  <c r="BK142"/>
  <c r="J142"/>
  <c r="J99"/>
  <c r="P142"/>
  <c r="R142"/>
  <c r="T142"/>
  <c r="BK151"/>
  <c r="J151"/>
  <c r="J102"/>
  <c r="P151"/>
  <c r="R151"/>
  <c r="T151"/>
  <c r="BK154"/>
  <c r="J154"/>
  <c r="J103"/>
  <c r="P154"/>
  <c r="R154"/>
  <c r="T154"/>
  <c r="BK160"/>
  <c r="J160"/>
  <c r="J104"/>
  <c r="P160"/>
  <c r="R160"/>
  <c r="T160"/>
  <c r="T164"/>
  <c r="J89"/>
  <c r="BE134"/>
  <c r="BE159"/>
  <c r="BE162"/>
  <c r="BE165"/>
  <c r="BE166"/>
  <c r="J87"/>
  <c r="J90"/>
  <c r="F119"/>
  <c r="F120"/>
  <c r="BE127"/>
  <c r="BE131"/>
  <c r="BE133"/>
  <c r="BE135"/>
  <c r="BE136"/>
  <c r="BE137"/>
  <c r="BE138"/>
  <c r="BE140"/>
  <c r="BE141"/>
  <c r="BE143"/>
  <c r="BE144"/>
  <c r="BE145"/>
  <c r="BE163"/>
  <c r="BE126"/>
  <c r="BE128"/>
  <c r="BE129"/>
  <c r="BE132"/>
  <c r="BE146"/>
  <c r="BE147"/>
  <c r="BE149"/>
  <c r="BE152"/>
  <c r="BE153"/>
  <c r="BE155"/>
  <c r="BE156"/>
  <c r="BE157"/>
  <c r="BE158"/>
  <c r="BE161"/>
  <c r="BK148"/>
  <c r="J148"/>
  <c r="J100"/>
  <c r="J32"/>
  <c i="1" r="AW95"/>
  <c i="2" r="F35"/>
  <c i="1" r="BD95"/>
  <c r="BD94"/>
  <c r="W33"/>
  <c i="2" r="F33"/>
  <c i="1" r="BB95"/>
  <c r="BB94"/>
  <c r="W31"/>
  <c i="2" r="F32"/>
  <c i="1" r="BA95"/>
  <c r="BA94"/>
  <c r="W30"/>
  <c i="2" r="F34"/>
  <c i="1" r="BC95"/>
  <c r="BC94"/>
  <c r="W32"/>
  <c i="2" l="1" r="T150"/>
  <c r="R150"/>
  <c r="P150"/>
  <c r="T124"/>
  <c r="T123"/>
  <c r="R124"/>
  <c r="P124"/>
  <c r="BK124"/>
  <c r="J124"/>
  <c r="J95"/>
  <c r="BK150"/>
  <c r="J150"/>
  <c r="J101"/>
  <c i="1" r="AW94"/>
  <c r="AK30"/>
  <c r="AX94"/>
  <c i="2" r="F31"/>
  <c i="1" r="AZ95"/>
  <c r="AZ94"/>
  <c r="W29"/>
  <c r="AY94"/>
  <c i="2" r="J31"/>
  <c i="1" r="AV95"/>
  <c r="AT95"/>
  <c i="2" l="1" r="P123"/>
  <c i="1" r="AU95"/>
  <c i="2" r="R123"/>
  <c r="BK123"/>
  <c r="J123"/>
  <c r="J94"/>
  <c i="1" r="AU94"/>
  <c r="AV94"/>
  <c r="AK29"/>
  <c l="1" r="AT94"/>
  <c i="2" r="J28"/>
  <c i="1" r="AG95"/>
  <c r="AG94"/>
  <c r="AN94"/>
  <c l="1" r="AN9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<sst xmlns="http://schemas.openxmlformats.org/spreadsheetml/2006/main">
  <si>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</si>
  <si>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</si>
  <si>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</si>
  <si>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</si>
  <si>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</si>
  <si>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{74afe7bc-2634-4620-9fb9-02db6df71bac}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</si>
  <si>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</si>
  <si>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</si>
  <si>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</si>
  <si>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</si>
  <si>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</si>
  <si>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</si>
  <si>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</si>
  <si>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</si>
  <si>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20201009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</si>
  <si>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</si>
  <si>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</si>
  <si>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Poděbradova 53, opatření proti vlhkosti</t>
  </si>
  <si>
    <t>KSO:</t>
  </si>
  <si>
    <t>CC-CZ:</t>
  </si>
  <si>
    <t>Místo:</t>
  </si>
  <si>
    <t xml:space="preserve"> </t>
  </si>
  <si>
    <t>Datum:</t>
  </si>
  <si>
    <t>25. 2. 2020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</si>
  <si>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</si>
  <si>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</si>
  <si>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</si>
  <si>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</si>
  <si>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</si>
  <si>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</si>
  <si>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</si>
  <si>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</si>
  <si>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</si>
  <si>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</si>
  <si>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</si>
  <si>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</si>
  <si>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</si>
  <si>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</si>
  <si>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</si>
  <si>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</si>
  <si>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</si>
  <si>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</si>
  <si>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</si>
  <si>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</si>
  <si>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</si>
  <si>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</si>
  <si>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</si>
  <si>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</si>
  <si>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</si>
  <si>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</si>
  <si>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</si>
  <si>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</si>
  <si>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</si>
  <si>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</si>
  <si>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</si>
  <si>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</si>
  <si>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</si>
  <si>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</si>
  <si>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</si>
  <si>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</si>
  <si>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</si>
  <si>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</si>
  <si>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</si>
  <si>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</si>
  <si>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</si>
  <si>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</si>
  <si>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</si>
  <si>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</si>
  <si>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</si>
  <si>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</si>
  <si>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</si>
  <si>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</si>
  <si>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</si>
  <si>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</si>
  <si>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</si>
  <si>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</si>
  <si>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</si>
  <si>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</si>
  <si>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</si>
  <si>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</si>
  <si>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</si>
  <si>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</si>
  <si>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</si>
  <si>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</si>
  <si>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</si>
  <si>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</si>
  <si>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</si>
  <si>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</si>
  <si>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</si>
  <si>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</si>
  <si>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</si>
  <si>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</si>
  <si>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</si>
  <si>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</si>
  <si>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</si>
  <si>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</si>
  <si>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</si>
  <si>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</si>
  <si>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</si>
  <si>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</si>
  <si>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</si>
  <si>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</si>
  <si>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</si>
  <si>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</si>
  <si>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</si>
  <si>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</si>
  <si>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</si>
  <si>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</si>
  <si>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</si>
  <si>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</si>
  <si>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</si>
  <si>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</si>
  <si>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</si>
  <si>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</si>
  <si>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</si>
  <si>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</si>
  <si>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</si>
  <si>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319202122</t>
  </si>
  <si>
    <t>Dodatečná izolace zdiva tl do 300 mm nízkotlakou injektáží křemičitým roztokem</t>
  </si>
  <si>
    <t>m</t>
  </si>
  <si>
    <t>CS ÚRS 2020 01</t>
  </si>
  <si>
    <t>4</t>
  </si>
  <si>
    <t>-1679179099</t>
  </si>
  <si>
    <t>319202123</t>
  </si>
  <si>
    <t>Dodatečná izolace zdiva tl do 450 mm nízkotlakou injektáží křemičitým roztokem</t>
  </si>
  <si>
    <t>1359933971</t>
  </si>
  <si>
    <t>319202124</t>
  </si>
  <si>
    <t>Dodatečná izolace zdiva tl do 600 mm nízkotlakou injektáží křemičitým roztokem</t>
  </si>
  <si>
    <t>266458981</t>
  </si>
  <si>
    <t>319202125</t>
  </si>
  <si>
    <t>Dodatečná izolace zdiva tl do 900 mm nízkotlakou injektáží křemičitým roztokem</t>
  </si>
  <si>
    <t>898008528</t>
  </si>
  <si>
    <t>6</t>
  </si>
  <si>
    <t>Úpravy povrchů, podlahy a osazování výplní</t>
  </si>
  <si>
    <t>5</t>
  </si>
  <si>
    <t>612135001</t>
  </si>
  <si>
    <t>Vyrovnání podkladu vnitřních stěn maltou vápenocementovou tl do 10 mm</t>
  </si>
  <si>
    <t>m2</t>
  </si>
  <si>
    <t>1239957919</t>
  </si>
  <si>
    <t>612135091</t>
  </si>
  <si>
    <t>Příplatek k vyrovnání vnitřních stěn maltou vápenocementovou za každých dalších 5 mm tl</t>
  </si>
  <si>
    <t>-766727647</t>
  </si>
  <si>
    <t>7</t>
  </si>
  <si>
    <t>612821031</t>
  </si>
  <si>
    <t>Vnitřní vyrovnávací sanační omítka prováděná ručně</t>
  </si>
  <si>
    <t>902000532</t>
  </si>
  <si>
    <t>8</t>
  </si>
  <si>
    <t>612821081</t>
  </si>
  <si>
    <t>Příplatek k vnitřní vyrovnávací sanační omítce ZKD 10 mm omítky prováděné ručně ve více vrstvách</t>
  </si>
  <si>
    <t>2055187273</t>
  </si>
  <si>
    <t>9</t>
  </si>
  <si>
    <t>622131101</t>
  </si>
  <si>
    <t>Cementový postřik vnějších stěn nanášený celoplošně ručně</t>
  </si>
  <si>
    <t>-197132631</t>
  </si>
  <si>
    <t>10</t>
  </si>
  <si>
    <t>622131121</t>
  </si>
  <si>
    <t>Penetrační disperzní nátěr vnějších stěn nanášený ručně</t>
  </si>
  <si>
    <t>-486834340</t>
  </si>
  <si>
    <t>11</t>
  </si>
  <si>
    <t>622821031</t>
  </si>
  <si>
    <t>Vnější vyrovnávací sanační omítka prováděná ručně</t>
  </si>
  <si>
    <t>909056121</t>
  </si>
  <si>
    <t>12</t>
  </si>
  <si>
    <t>622821081</t>
  </si>
  <si>
    <t>Příplatek k vnější vyrovnávací sanační omítce ZKD 10 mm omítky prováděné ručně ve více vrstvách</t>
  </si>
  <si>
    <t>-88111002</t>
  </si>
  <si>
    <t>Ostatní konstrukce a práce, bourání</t>
  </si>
  <si>
    <t>13</t>
  </si>
  <si>
    <t>978013191</t>
  </si>
  <si>
    <t>Otlučení (osekání) vnitřní vápenné nebo vápenocementové omítky stěn v rozsahu do 100 %</t>
  </si>
  <si>
    <t>-1621540178</t>
  </si>
  <si>
    <t>14</t>
  </si>
  <si>
    <t>978036191</t>
  </si>
  <si>
    <t>Otlučení (osekání) cementových omítek vnějších ploch v rozsahu do 100 %</t>
  </si>
  <si>
    <t>-1512432138</t>
  </si>
  <si>
    <t>997</t>
  </si>
  <si>
    <t>Přesun sutě</t>
  </si>
  <si>
    <t>997013211</t>
  </si>
  <si>
    <t>Vnitrostaveništní doprava suti a vybouraných hmot pro budovy v do 6 m ručně</t>
  </si>
  <si>
    <t>t</t>
  </si>
  <si>
    <t>-27606522</t>
  </si>
  <si>
    <t>16</t>
  </si>
  <si>
    <t>997013501</t>
  </si>
  <si>
    <t>Odvoz suti a vybouraných hmot na skládku nebo meziskládku do 1 km se složením</t>
  </si>
  <si>
    <t>1257675218</t>
  </si>
  <si>
    <t>17</t>
  </si>
  <si>
    <t>997013509</t>
  </si>
  <si>
    <t>Příplatek k odvozu suti a vybouraných hmot na skládku ZKD 1 km přes 1 km</t>
  </si>
  <si>
    <t>-870478858</t>
  </si>
  <si>
    <t>18</t>
  </si>
  <si>
    <t>997013631</t>
  </si>
  <si>
    <t>Poplatek za uložení na skládce (skládkovné) stavebního odpadu směsného kód odpadu 17 09 04</t>
  </si>
  <si>
    <t>393352275</t>
  </si>
  <si>
    <t>19</t>
  </si>
  <si>
    <t>997013863</t>
  </si>
  <si>
    <t xml:space="preserve">Poplatek za uložení stavebního odpadu na recyklační skládce (skládkovné) cihelného kód odpadu  17 01 02</t>
  </si>
  <si>
    <t>-792227440</t>
  </si>
  <si>
    <t>998</t>
  </si>
  <si>
    <t>Přesun hmot</t>
  </si>
  <si>
    <t>20</t>
  </si>
  <si>
    <t>998011001</t>
  </si>
  <si>
    <t>Přesun hmot pro budovy zděné v do 6 m</t>
  </si>
  <si>
    <t>1465204629</t>
  </si>
  <si>
    <t>PSV</t>
  </si>
  <si>
    <t>Práce a dodávky PSV</t>
  </si>
  <si>
    <t>711</t>
  </si>
  <si>
    <t>Izolace proti vodě, vlhkosti a plynům</t>
  </si>
  <si>
    <t>711493122</t>
  </si>
  <si>
    <t>Izolace proti podpovrchové a tlakové vodě svislá těsnicí stěrkou jednosložkovou na bázi cementu</t>
  </si>
  <si>
    <t>-1699925654</t>
  </si>
  <si>
    <t>22</t>
  </si>
  <si>
    <t>998711101</t>
  </si>
  <si>
    <t>Přesun hmot tonážní pro izolace proti vodě, vlhkosti a plynům v objektech výšky do 6 m</t>
  </si>
  <si>
    <t>-1821239343</t>
  </si>
  <si>
    <t>776</t>
  </si>
  <si>
    <t>Podlahy povlakové</t>
  </si>
  <si>
    <t>23</t>
  </si>
  <si>
    <t>776141111</t>
  </si>
  <si>
    <t>Vyrovnání podkladu povlakových podlah stěrkou pevnosti 20 MPa tl 3 mm</t>
  </si>
  <si>
    <t>-2128637939</t>
  </si>
  <si>
    <t>24</t>
  </si>
  <si>
    <t>776201812</t>
  </si>
  <si>
    <t>Demontáž lepených povlakových podlah s podložkou ručně</t>
  </si>
  <si>
    <t>281049112</t>
  </si>
  <si>
    <t>25</t>
  </si>
  <si>
    <t>776261111</t>
  </si>
  <si>
    <t>Lepení pásů z pryže standardním lepidlem</t>
  </si>
  <si>
    <t>883342238</t>
  </si>
  <si>
    <t>26</t>
  </si>
  <si>
    <t>M</t>
  </si>
  <si>
    <t>28412255</t>
  </si>
  <si>
    <t>krytina podlahová heterogenní š 1,5m tl 1,5mm</t>
  </si>
  <si>
    <t>32</t>
  </si>
  <si>
    <t>535086376</t>
  </si>
  <si>
    <t>27</t>
  </si>
  <si>
    <t>998776101</t>
  </si>
  <si>
    <t>Přesun hmot tonážní pro podlahy povlakové v objektech v do 6 m</t>
  </si>
  <si>
    <t>-39045666</t>
  </si>
  <si>
    <t>783</t>
  </si>
  <si>
    <t>Dokončovací práce - nátěry</t>
  </si>
  <si>
    <t>28</t>
  </si>
  <si>
    <t>783801533</t>
  </si>
  <si>
    <t>Očištění 2x nátěrem biocidním přípravkem a opláchnutím omítek stupně členitosti 1 a 2</t>
  </si>
  <si>
    <t>1697850563</t>
  </si>
  <si>
    <t>29</t>
  </si>
  <si>
    <t>783823135</t>
  </si>
  <si>
    <t>Penetrační silikonový nátěr hladkých, tenkovrstvých zrnitých nebo štukových omítek</t>
  </si>
  <si>
    <t>903473384</t>
  </si>
  <si>
    <t>30</t>
  </si>
  <si>
    <t>783827125</t>
  </si>
  <si>
    <t>Krycí jednonásobný silikonový nátěr omítek stupně členitosti 1 a 2</t>
  </si>
  <si>
    <t>-1340901129</t>
  </si>
  <si>
    <t>784</t>
  </si>
  <si>
    <t>Dokončovací práce - malby a tapety</t>
  </si>
  <si>
    <t>31</t>
  </si>
  <si>
    <t>784181111</t>
  </si>
  <si>
    <t>Základní silikátová jednonásobná penetrace podkladu v místnostech výšky do 3,80m</t>
  </si>
  <si>
    <t>494299161</t>
  </si>
  <si>
    <t>784331001</t>
  </si>
  <si>
    <t>Dvojnásobné bílé protiplísňové malby v místnostech výšky do 3,80 m</t>
  </si>
  <si>
    <t>-2022589110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</si>
</sst>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20201009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MŠ Poděbradova 53, opatření proti vlhkosti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'20201009 - MŠ Poděbradova...'!J28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'20201009 - MŠ Poděbradova...'!P123</f>
        <v>0</v>
      </c>
      <c r="AV95" s="124">
        <f>'20201009 - MŠ Poděbradova...'!J31</f>
        <v>0</v>
      </c>
      <c r="AW95" s="124">
        <f>'20201009 - MŠ Poděbradova...'!J32</f>
        <v>0</v>
      </c>
      <c r="AX95" s="124">
        <f>'20201009 - MŠ Poděbradova...'!J33</f>
        <v>0</v>
      </c>
      <c r="AY95" s="124">
        <f>'20201009 - MŠ Poděbradova...'!J34</f>
        <v>0</v>
      </c>
      <c r="AZ95" s="124">
        <f>'20201009 - MŠ Poděbradova...'!F31</f>
        <v>0</v>
      </c>
      <c r="BA95" s="124">
        <f>'20201009 - MŠ Poděbradova...'!F32</f>
        <v>0</v>
      </c>
      <c r="BB95" s="124">
        <f>'20201009 - MŠ Poděbradova...'!F33</f>
        <v>0</v>
      </c>
      <c r="BC95" s="124">
        <f>'20201009 - MŠ Poděbradova...'!F34</f>
        <v>0</v>
      </c>
      <c r="BD95" s="126">
        <f>'20201009 - MŠ Poděbradova...'!F35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0KoNbf2SA3x79WX7o/b7mNpsQCVnfswxVdMqAZHHO9Oyg4Nd7rknQEcraBxhswReorRtRQfCU3zmv0h1txwQbA==" hashValue="90SJ0q0jfXIh0OjORS0r5QDdkqxwpKgydltW/Qz4vt0gJDjueTmmBdCPgIeoTpbjWX6zwKO6IQ/5riOIcP8y2w==" algorithmName="SHA-512" password="CD98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01009 - MŠ Poděbrado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80</v>
      </c>
    </row>
    <row r="4" hidden="1" s="1" customFormat="1" ht="24.96" customHeight="1">
      <c r="B4" s="17"/>
      <c r="D4" s="132" t="s">
        <v>81</v>
      </c>
      <c r="I4" s="128"/>
      <c r="L4" s="17"/>
      <c r="M4" s="133" t="s">
        <v>10</v>
      </c>
      <c r="AT4" s="14" t="s">
        <v>4</v>
      </c>
    </row>
    <row r="5" hidden="1" s="1" customFormat="1" ht="6.96" customHeight="1">
      <c r="B5" s="17"/>
      <c r="I5" s="128"/>
      <c r="L5" s="17"/>
    </row>
    <row r="6" hidden="1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25. 2. 2020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26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4" t="s">
        <v>27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4" t="s">
        <v>29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26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26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4" t="s">
        <v>32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135"/>
      <c r="J28" s="148">
        <f>ROUND(J123,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9" t="s">
        <v>35</v>
      </c>
      <c r="G30" s="35"/>
      <c r="H30" s="35"/>
      <c r="I30" s="150" t="s">
        <v>34</v>
      </c>
      <c r="J30" s="149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51" t="s">
        <v>37</v>
      </c>
      <c r="E31" s="134" t="s">
        <v>38</v>
      </c>
      <c r="F31" s="152">
        <f>ROUND((SUM(BE123:BE166)),  2)</f>
        <v>0</v>
      </c>
      <c r="G31" s="35"/>
      <c r="H31" s="35"/>
      <c r="I31" s="153">
        <v>0.20999999999999999</v>
      </c>
      <c r="J31" s="152">
        <f>ROUND(((SUM(BE123:BE166))*I31),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4" t="s">
        <v>39</v>
      </c>
      <c r="F32" s="152">
        <f>ROUND((SUM(BF123:BF166)),  2)</f>
        <v>0</v>
      </c>
      <c r="G32" s="35"/>
      <c r="H32" s="35"/>
      <c r="I32" s="153">
        <v>0.14999999999999999</v>
      </c>
      <c r="J32" s="152">
        <f>ROUND(((SUM(BF123:BF166))*I32),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40</v>
      </c>
      <c r="F33" s="152">
        <f>ROUND((SUM(BG123:BG166)),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41</v>
      </c>
      <c r="F34" s="152">
        <f>ROUND((SUM(BH123:BH166)),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2">
        <f>ROUND((SUM(BI123:BI166)),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54"/>
      <c r="D37" s="155" t="s">
        <v>43</v>
      </c>
      <c r="E37" s="156"/>
      <c r="F37" s="156"/>
      <c r="G37" s="157" t="s">
        <v>44</v>
      </c>
      <c r="H37" s="158" t="s">
        <v>45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I39" s="128"/>
      <c r="L39" s="17"/>
    </row>
    <row r="40" hidden="1" s="1" customFormat="1" ht="14.4" customHeight="1">
      <c r="B40" s="17"/>
      <c r="I40" s="128"/>
      <c r="L40" s="17"/>
    </row>
    <row r="41" hidden="1" s="1" customFormat="1" ht="14.4" customHeight="1">
      <c r="B41" s="17"/>
      <c r="I41" s="128"/>
      <c r="L41" s="17"/>
    </row>
    <row r="42" hidden="1" s="1" customFormat="1" ht="14.4" customHeight="1">
      <c r="B42" s="17"/>
      <c r="I42" s="128"/>
      <c r="L42" s="17"/>
    </row>
    <row r="43" hidden="1" s="1" customFormat="1" ht="14.4" customHeight="1">
      <c r="B43" s="17"/>
      <c r="I43" s="128"/>
      <c r="L43" s="17"/>
    </row>
    <row r="44" hidden="1" s="1" customFormat="1" ht="14.4" customHeight="1">
      <c r="B44" s="17"/>
      <c r="I44" s="128"/>
      <c r="L44" s="17"/>
    </row>
    <row r="45" hidden="1" s="1" customFormat="1" ht="14.4" customHeight="1">
      <c r="B45" s="17"/>
      <c r="I45" s="128"/>
      <c r="L45" s="17"/>
    </row>
    <row r="46" hidden="1" s="1" customFormat="1" ht="14.4" customHeight="1">
      <c r="B46" s="17"/>
      <c r="I46" s="128"/>
      <c r="L46" s="17"/>
    </row>
    <row r="47" hidden="1" s="1" customFormat="1" ht="14.4" customHeight="1">
      <c r="B47" s="17"/>
      <c r="I47" s="128"/>
      <c r="L47" s="17"/>
    </row>
    <row r="48" hidden="1" s="1" customFormat="1" ht="14.4" customHeight="1">
      <c r="B48" s="17"/>
      <c r="I48" s="128"/>
      <c r="L48" s="17"/>
    </row>
    <row r="49" hidden="1" s="1" customFormat="1" ht="14.4" customHeight="1">
      <c r="B49" s="17"/>
      <c r="I49" s="128"/>
      <c r="L49" s="17"/>
    </row>
    <row r="50" hidden="1" s="2" customFormat="1" ht="14.4" customHeight="1">
      <c r="B50" s="60"/>
      <c r="D50" s="162" t="s">
        <v>46</v>
      </c>
      <c r="E50" s="163"/>
      <c r="F50" s="163"/>
      <c r="G50" s="162" t="s">
        <v>47</v>
      </c>
      <c r="H50" s="163"/>
      <c r="I50" s="164"/>
      <c r="J50" s="163"/>
      <c r="K50" s="163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5" t="s">
        <v>48</v>
      </c>
      <c r="E61" s="166"/>
      <c r="F61" s="167" t="s">
        <v>49</v>
      </c>
      <c r="G61" s="165" t="s">
        <v>48</v>
      </c>
      <c r="H61" s="166"/>
      <c r="I61" s="168"/>
      <c r="J61" s="169" t="s">
        <v>49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2" t="s">
        <v>50</v>
      </c>
      <c r="E65" s="170"/>
      <c r="F65" s="170"/>
      <c r="G65" s="162" t="s">
        <v>51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5" t="s">
        <v>48</v>
      </c>
      <c r="E76" s="166"/>
      <c r="F76" s="167" t="s">
        <v>49</v>
      </c>
      <c r="G76" s="165" t="s">
        <v>48</v>
      </c>
      <c r="H76" s="166"/>
      <c r="I76" s="168"/>
      <c r="J76" s="169" t="s">
        <v>49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MŠ Poděbradova 53, opatření proti vlhkosti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25. 2. 2020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83</v>
      </c>
      <c r="D92" s="179"/>
      <c r="E92" s="179"/>
      <c r="F92" s="179"/>
      <c r="G92" s="179"/>
      <c r="H92" s="179"/>
      <c r="I92" s="180"/>
      <c r="J92" s="181" t="s">
        <v>84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85</v>
      </c>
      <c r="D94" s="37"/>
      <c r="E94" s="37"/>
      <c r="F94" s="37"/>
      <c r="G94" s="37"/>
      <c r="H94" s="37"/>
      <c r="I94" s="135"/>
      <c r="J94" s="107">
        <f>J123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83"/>
      <c r="C95" s="184"/>
      <c r="D95" s="185" t="s">
        <v>87</v>
      </c>
      <c r="E95" s="186"/>
      <c r="F95" s="186"/>
      <c r="G95" s="186"/>
      <c r="H95" s="186"/>
      <c r="I95" s="187"/>
      <c r="J95" s="188">
        <f>J124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88</v>
      </c>
      <c r="E96" s="193"/>
      <c r="F96" s="193"/>
      <c r="G96" s="193"/>
      <c r="H96" s="193"/>
      <c r="I96" s="194"/>
      <c r="J96" s="195">
        <f>J125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89</v>
      </c>
      <c r="E97" s="193"/>
      <c r="F97" s="193"/>
      <c r="G97" s="193"/>
      <c r="H97" s="193"/>
      <c r="I97" s="194"/>
      <c r="J97" s="195">
        <f>J130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90</v>
      </c>
      <c r="E98" s="193"/>
      <c r="F98" s="193"/>
      <c r="G98" s="193"/>
      <c r="H98" s="193"/>
      <c r="I98" s="194"/>
      <c r="J98" s="195">
        <f>J139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91</v>
      </c>
      <c r="E99" s="193"/>
      <c r="F99" s="193"/>
      <c r="G99" s="193"/>
      <c r="H99" s="193"/>
      <c r="I99" s="194"/>
      <c r="J99" s="195">
        <f>J142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92</v>
      </c>
      <c r="E100" s="193"/>
      <c r="F100" s="193"/>
      <c r="G100" s="193"/>
      <c r="H100" s="193"/>
      <c r="I100" s="194"/>
      <c r="J100" s="195">
        <f>J148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3"/>
      <c r="C101" s="184"/>
      <c r="D101" s="185" t="s">
        <v>93</v>
      </c>
      <c r="E101" s="186"/>
      <c r="F101" s="186"/>
      <c r="G101" s="186"/>
      <c r="H101" s="186"/>
      <c r="I101" s="187"/>
      <c r="J101" s="188">
        <f>J150</f>
        <v>0</v>
      </c>
      <c r="K101" s="184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0"/>
      <c r="C102" s="191"/>
      <c r="D102" s="192" t="s">
        <v>94</v>
      </c>
      <c r="E102" s="193"/>
      <c r="F102" s="193"/>
      <c r="G102" s="193"/>
      <c r="H102" s="193"/>
      <c r="I102" s="194"/>
      <c r="J102" s="195">
        <f>J151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95</v>
      </c>
      <c r="E103" s="193"/>
      <c r="F103" s="193"/>
      <c r="G103" s="193"/>
      <c r="H103" s="193"/>
      <c r="I103" s="194"/>
      <c r="J103" s="195">
        <f>J154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96</v>
      </c>
      <c r="E104" s="193"/>
      <c r="F104" s="193"/>
      <c r="G104" s="193"/>
      <c r="H104" s="193"/>
      <c r="I104" s="194"/>
      <c r="J104" s="195">
        <f>J160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0"/>
      <c r="C105" s="191"/>
      <c r="D105" s="192" t="s">
        <v>97</v>
      </c>
      <c r="E105" s="193"/>
      <c r="F105" s="193"/>
      <c r="G105" s="193"/>
      <c r="H105" s="193"/>
      <c r="I105" s="194"/>
      <c r="J105" s="195">
        <f>J164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7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77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98</v>
      </c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E7</f>
        <v>MŠ Poděbradova 53, opatření proti vlhkosti</v>
      </c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F10</f>
        <v xml:space="preserve"> </v>
      </c>
      <c r="G117" s="37"/>
      <c r="H117" s="37"/>
      <c r="I117" s="138" t="s">
        <v>22</v>
      </c>
      <c r="J117" s="76" t="str">
        <f>IF(J10="","",J10)</f>
        <v>25. 2. 2020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E13</f>
        <v xml:space="preserve"> </v>
      </c>
      <c r="G119" s="37"/>
      <c r="H119" s="37"/>
      <c r="I119" s="138" t="s">
        <v>29</v>
      </c>
      <c r="J119" s="33" t="str">
        <f>E19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IF(E16="","",E16)</f>
        <v>Vyplň údaj</v>
      </c>
      <c r="G120" s="37"/>
      <c r="H120" s="37"/>
      <c r="I120" s="138" t="s">
        <v>31</v>
      </c>
      <c r="J120" s="33" t="str">
        <f>E22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35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7"/>
      <c r="B122" s="198"/>
      <c r="C122" s="199" t="s">
        <v>99</v>
      </c>
      <c r="D122" s="200" t="s">
        <v>58</v>
      </c>
      <c r="E122" s="200" t="s">
        <v>54</v>
      </c>
      <c r="F122" s="200" t="s">
        <v>55</v>
      </c>
      <c r="G122" s="200" t="s">
        <v>100</v>
      </c>
      <c r="H122" s="200" t="s">
        <v>101</v>
      </c>
      <c r="I122" s="201" t="s">
        <v>102</v>
      </c>
      <c r="J122" s="200" t="s">
        <v>84</v>
      </c>
      <c r="K122" s="202" t="s">
        <v>103</v>
      </c>
      <c r="L122" s="203"/>
      <c r="M122" s="97" t="s">
        <v>1</v>
      </c>
      <c r="N122" s="98" t="s">
        <v>37</v>
      </c>
      <c r="O122" s="98" t="s">
        <v>104</v>
      </c>
      <c r="P122" s="98" t="s">
        <v>105</v>
      </c>
      <c r="Q122" s="98" t="s">
        <v>106</v>
      </c>
      <c r="R122" s="98" t="s">
        <v>107</v>
      </c>
      <c r="S122" s="98" t="s">
        <v>108</v>
      </c>
      <c r="T122" s="99" t="s">
        <v>109</v>
      </c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</row>
    <row r="123" s="2" customFormat="1" ht="22.8" customHeight="1">
      <c r="A123" s="35"/>
      <c r="B123" s="36"/>
      <c r="C123" s="104" t="s">
        <v>110</v>
      </c>
      <c r="D123" s="37"/>
      <c r="E123" s="37"/>
      <c r="F123" s="37"/>
      <c r="G123" s="37"/>
      <c r="H123" s="37"/>
      <c r="I123" s="135"/>
      <c r="J123" s="204">
        <f>BK123</f>
        <v>0</v>
      </c>
      <c r="K123" s="37"/>
      <c r="L123" s="41"/>
      <c r="M123" s="100"/>
      <c r="N123" s="205"/>
      <c r="O123" s="101"/>
      <c r="P123" s="206">
        <f>P124+P150</f>
        <v>0</v>
      </c>
      <c r="Q123" s="101"/>
      <c r="R123" s="206">
        <f>R124+R150</f>
        <v>16.299729629999998</v>
      </c>
      <c r="S123" s="101"/>
      <c r="T123" s="207">
        <f>T124+T150</f>
        <v>25.038650399999998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86</v>
      </c>
      <c r="BK123" s="208">
        <f>BK124+BK150</f>
        <v>0</v>
      </c>
    </row>
    <row r="124" s="12" customFormat="1" ht="25.92" customHeight="1">
      <c r="A124" s="12"/>
      <c r="B124" s="209"/>
      <c r="C124" s="210"/>
      <c r="D124" s="211" t="s">
        <v>72</v>
      </c>
      <c r="E124" s="212" t="s">
        <v>111</v>
      </c>
      <c r="F124" s="212" t="s">
        <v>112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P125+P130+P139+P142+P148</f>
        <v>0</v>
      </c>
      <c r="Q124" s="217"/>
      <c r="R124" s="218">
        <f>R125+R130+R139+R142+R148</f>
        <v>14.552651279999999</v>
      </c>
      <c r="S124" s="217"/>
      <c r="T124" s="219">
        <f>T125+T130+T139+T142+T148</f>
        <v>24.798050399999997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78</v>
      </c>
      <c r="AT124" s="221" t="s">
        <v>72</v>
      </c>
      <c r="AU124" s="221" t="s">
        <v>73</v>
      </c>
      <c r="AY124" s="220" t="s">
        <v>113</v>
      </c>
      <c r="BK124" s="222">
        <f>BK125+BK130+BK139+BK142+BK148</f>
        <v>0</v>
      </c>
    </row>
    <row r="125" s="12" customFormat="1" ht="22.8" customHeight="1">
      <c r="A125" s="12"/>
      <c r="B125" s="209"/>
      <c r="C125" s="210"/>
      <c r="D125" s="211" t="s">
        <v>72</v>
      </c>
      <c r="E125" s="223" t="s">
        <v>114</v>
      </c>
      <c r="F125" s="223" t="s">
        <v>115</v>
      </c>
      <c r="G125" s="210"/>
      <c r="H125" s="210"/>
      <c r="I125" s="213"/>
      <c r="J125" s="224">
        <f>BK125</f>
        <v>0</v>
      </c>
      <c r="K125" s="210"/>
      <c r="L125" s="215"/>
      <c r="M125" s="216"/>
      <c r="N125" s="217"/>
      <c r="O125" s="217"/>
      <c r="P125" s="218">
        <f>SUM(P126:P129)</f>
        <v>0</v>
      </c>
      <c r="Q125" s="217"/>
      <c r="R125" s="218">
        <f>SUM(R126:R129)</f>
        <v>1.4396380000000002</v>
      </c>
      <c r="S125" s="217"/>
      <c r="T125" s="219">
        <f>SUM(T126:T129)</f>
        <v>0.0014324000000000001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78</v>
      </c>
      <c r="AT125" s="221" t="s">
        <v>72</v>
      </c>
      <c r="AU125" s="221" t="s">
        <v>78</v>
      </c>
      <c r="AY125" s="220" t="s">
        <v>113</v>
      </c>
      <c r="BK125" s="222">
        <f>SUM(BK126:BK129)</f>
        <v>0</v>
      </c>
    </row>
    <row r="126" s="2" customFormat="1" ht="21.75" customHeight="1">
      <c r="A126" s="35"/>
      <c r="B126" s="36"/>
      <c r="C126" s="225" t="s">
        <v>78</v>
      </c>
      <c r="D126" s="225" t="s">
        <v>116</v>
      </c>
      <c r="E126" s="226" t="s">
        <v>117</v>
      </c>
      <c r="F126" s="227" t="s">
        <v>118</v>
      </c>
      <c r="G126" s="228" t="s">
        <v>119</v>
      </c>
      <c r="H126" s="229">
        <v>6.7000000000000002</v>
      </c>
      <c r="I126" s="230"/>
      <c r="J126" s="231">
        <f>ROUND(I126*H126,2)</f>
        <v>0</v>
      </c>
      <c r="K126" s="227" t="s">
        <v>120</v>
      </c>
      <c r="L126" s="41"/>
      <c r="M126" s="232" t="s">
        <v>1</v>
      </c>
      <c r="N126" s="233" t="s">
        <v>38</v>
      </c>
      <c r="O126" s="88"/>
      <c r="P126" s="234">
        <f>O126*H126</f>
        <v>0</v>
      </c>
      <c r="Q126" s="234">
        <v>0.0045199999999999997</v>
      </c>
      <c r="R126" s="234">
        <f>Q126*H126</f>
        <v>0.030283999999999998</v>
      </c>
      <c r="S126" s="234">
        <v>1.0000000000000001E-05</v>
      </c>
      <c r="T126" s="235">
        <f>S126*H126</f>
        <v>6.7000000000000002E-05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121</v>
      </c>
      <c r="AT126" s="236" t="s">
        <v>116</v>
      </c>
      <c r="AU126" s="236" t="s">
        <v>80</v>
      </c>
      <c r="AY126" s="14" t="s">
        <v>113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78</v>
      </c>
      <c r="BK126" s="237">
        <f>ROUND(I126*H126,2)</f>
        <v>0</v>
      </c>
      <c r="BL126" s="14" t="s">
        <v>121</v>
      </c>
      <c r="BM126" s="236" t="s">
        <v>122</v>
      </c>
    </row>
    <row r="127" s="2" customFormat="1" ht="21.75" customHeight="1">
      <c r="A127" s="35"/>
      <c r="B127" s="36"/>
      <c r="C127" s="225" t="s">
        <v>80</v>
      </c>
      <c r="D127" s="225" t="s">
        <v>116</v>
      </c>
      <c r="E127" s="226" t="s">
        <v>123</v>
      </c>
      <c r="F127" s="227" t="s">
        <v>124</v>
      </c>
      <c r="G127" s="228" t="s">
        <v>119</v>
      </c>
      <c r="H127" s="229">
        <v>12.699999999999999</v>
      </c>
      <c r="I127" s="230"/>
      <c r="J127" s="231">
        <f>ROUND(I127*H127,2)</f>
        <v>0</v>
      </c>
      <c r="K127" s="227" t="s">
        <v>120</v>
      </c>
      <c r="L127" s="41"/>
      <c r="M127" s="232" t="s">
        <v>1</v>
      </c>
      <c r="N127" s="233" t="s">
        <v>38</v>
      </c>
      <c r="O127" s="88"/>
      <c r="P127" s="234">
        <f>O127*H127</f>
        <v>0</v>
      </c>
      <c r="Q127" s="234">
        <v>0.0067799999999999996</v>
      </c>
      <c r="R127" s="234">
        <f>Q127*H127</f>
        <v>0.086105999999999988</v>
      </c>
      <c r="S127" s="234">
        <v>1.0000000000000001E-05</v>
      </c>
      <c r="T127" s="235">
        <f>S127*H127</f>
        <v>0.000127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121</v>
      </c>
      <c r="AT127" s="236" t="s">
        <v>116</v>
      </c>
      <c r="AU127" s="236" t="s">
        <v>80</v>
      </c>
      <c r="AY127" s="14" t="s">
        <v>113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78</v>
      </c>
      <c r="BK127" s="237">
        <f>ROUND(I127*H127,2)</f>
        <v>0</v>
      </c>
      <c r="BL127" s="14" t="s">
        <v>121</v>
      </c>
      <c r="BM127" s="236" t="s">
        <v>125</v>
      </c>
    </row>
    <row r="128" s="2" customFormat="1" ht="21.75" customHeight="1">
      <c r="A128" s="35"/>
      <c r="B128" s="36"/>
      <c r="C128" s="225" t="s">
        <v>114</v>
      </c>
      <c r="D128" s="225" t="s">
        <v>116</v>
      </c>
      <c r="E128" s="226" t="s">
        <v>126</v>
      </c>
      <c r="F128" s="227" t="s">
        <v>127</v>
      </c>
      <c r="G128" s="228" t="s">
        <v>119</v>
      </c>
      <c r="H128" s="229">
        <v>79.040000000000006</v>
      </c>
      <c r="I128" s="230"/>
      <c r="J128" s="231">
        <f>ROUND(I128*H128,2)</f>
        <v>0</v>
      </c>
      <c r="K128" s="227" t="s">
        <v>120</v>
      </c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0.0090500000000000008</v>
      </c>
      <c r="R128" s="234">
        <f>Q128*H128</f>
        <v>0.71531200000000017</v>
      </c>
      <c r="S128" s="234">
        <v>1.0000000000000001E-05</v>
      </c>
      <c r="T128" s="235">
        <f>S128*H128</f>
        <v>0.00079040000000000013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121</v>
      </c>
      <c r="AT128" s="236" t="s">
        <v>116</v>
      </c>
      <c r="AU128" s="236" t="s">
        <v>80</v>
      </c>
      <c r="AY128" s="14" t="s">
        <v>113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78</v>
      </c>
      <c r="BK128" s="237">
        <f>ROUND(I128*H128,2)</f>
        <v>0</v>
      </c>
      <c r="BL128" s="14" t="s">
        <v>121</v>
      </c>
      <c r="BM128" s="236" t="s">
        <v>128</v>
      </c>
    </row>
    <row r="129" s="2" customFormat="1" ht="21.75" customHeight="1">
      <c r="A129" s="35"/>
      <c r="B129" s="36"/>
      <c r="C129" s="225" t="s">
        <v>121</v>
      </c>
      <c r="D129" s="225" t="s">
        <v>116</v>
      </c>
      <c r="E129" s="226" t="s">
        <v>129</v>
      </c>
      <c r="F129" s="227" t="s">
        <v>130</v>
      </c>
      <c r="G129" s="228" t="s">
        <v>119</v>
      </c>
      <c r="H129" s="229">
        <v>44.799999999999997</v>
      </c>
      <c r="I129" s="230"/>
      <c r="J129" s="231">
        <f>ROUND(I129*H129,2)</f>
        <v>0</v>
      </c>
      <c r="K129" s="227" t="s">
        <v>120</v>
      </c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0.013570000000000001</v>
      </c>
      <c r="R129" s="234">
        <f>Q129*H129</f>
        <v>0.60793600000000003</v>
      </c>
      <c r="S129" s="234">
        <v>1.0000000000000001E-05</v>
      </c>
      <c r="T129" s="235">
        <f>S129*H129</f>
        <v>0.00044799999999999999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121</v>
      </c>
      <c r="AT129" s="236" t="s">
        <v>116</v>
      </c>
      <c r="AU129" s="236" t="s">
        <v>80</v>
      </c>
      <c r="AY129" s="14" t="s">
        <v>113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78</v>
      </c>
      <c r="BK129" s="237">
        <f>ROUND(I129*H129,2)</f>
        <v>0</v>
      </c>
      <c r="BL129" s="14" t="s">
        <v>121</v>
      </c>
      <c r="BM129" s="236" t="s">
        <v>131</v>
      </c>
    </row>
    <row r="130" s="12" customFormat="1" ht="22.8" customHeight="1">
      <c r="A130" s="12"/>
      <c r="B130" s="209"/>
      <c r="C130" s="210"/>
      <c r="D130" s="211" t="s">
        <v>72</v>
      </c>
      <c r="E130" s="223" t="s">
        <v>132</v>
      </c>
      <c r="F130" s="223" t="s">
        <v>133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SUM(P131:P138)</f>
        <v>0</v>
      </c>
      <c r="Q130" s="217"/>
      <c r="R130" s="218">
        <f>SUM(R131:R138)</f>
        <v>13.113013279999999</v>
      </c>
      <c r="S130" s="217"/>
      <c r="T130" s="21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78</v>
      </c>
      <c r="AT130" s="221" t="s">
        <v>72</v>
      </c>
      <c r="AU130" s="221" t="s">
        <v>78</v>
      </c>
      <c r="AY130" s="220" t="s">
        <v>113</v>
      </c>
      <c r="BK130" s="222">
        <f>SUM(BK131:BK138)</f>
        <v>0</v>
      </c>
    </row>
    <row r="131" s="2" customFormat="1" ht="21.75" customHeight="1">
      <c r="A131" s="35"/>
      <c r="B131" s="36"/>
      <c r="C131" s="225" t="s">
        <v>134</v>
      </c>
      <c r="D131" s="225" t="s">
        <v>116</v>
      </c>
      <c r="E131" s="226" t="s">
        <v>135</v>
      </c>
      <c r="F131" s="227" t="s">
        <v>136</v>
      </c>
      <c r="G131" s="228" t="s">
        <v>137</v>
      </c>
      <c r="H131" s="229">
        <v>166.14400000000001</v>
      </c>
      <c r="I131" s="230"/>
      <c r="J131" s="231">
        <f>ROUND(I131*H131,2)</f>
        <v>0</v>
      </c>
      <c r="K131" s="227" t="s">
        <v>120</v>
      </c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0.020480000000000002</v>
      </c>
      <c r="R131" s="234">
        <f>Q131*H131</f>
        <v>3.4026291200000003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121</v>
      </c>
      <c r="AT131" s="236" t="s">
        <v>116</v>
      </c>
      <c r="AU131" s="236" t="s">
        <v>80</v>
      </c>
      <c r="AY131" s="14" t="s">
        <v>113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78</v>
      </c>
      <c r="BK131" s="237">
        <f>ROUND(I131*H131,2)</f>
        <v>0</v>
      </c>
      <c r="BL131" s="14" t="s">
        <v>121</v>
      </c>
      <c r="BM131" s="236" t="s">
        <v>138</v>
      </c>
    </row>
    <row r="132" s="2" customFormat="1" ht="21.75" customHeight="1">
      <c r="A132" s="35"/>
      <c r="B132" s="36"/>
      <c r="C132" s="225" t="s">
        <v>132</v>
      </c>
      <c r="D132" s="225" t="s">
        <v>116</v>
      </c>
      <c r="E132" s="226" t="s">
        <v>139</v>
      </c>
      <c r="F132" s="227" t="s">
        <v>140</v>
      </c>
      <c r="G132" s="228" t="s">
        <v>137</v>
      </c>
      <c r="H132" s="229">
        <v>332.28800000000001</v>
      </c>
      <c r="I132" s="230"/>
      <c r="J132" s="231">
        <f>ROUND(I132*H132,2)</f>
        <v>0</v>
      </c>
      <c r="K132" s="227" t="s">
        <v>120</v>
      </c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0.0079000000000000008</v>
      </c>
      <c r="R132" s="234">
        <f>Q132*H132</f>
        <v>2.6250752000000004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121</v>
      </c>
      <c r="AT132" s="236" t="s">
        <v>116</v>
      </c>
      <c r="AU132" s="236" t="s">
        <v>80</v>
      </c>
      <c r="AY132" s="14" t="s">
        <v>113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78</v>
      </c>
      <c r="BK132" s="237">
        <f>ROUND(I132*H132,2)</f>
        <v>0</v>
      </c>
      <c r="BL132" s="14" t="s">
        <v>121</v>
      </c>
      <c r="BM132" s="236" t="s">
        <v>141</v>
      </c>
    </row>
    <row r="133" s="2" customFormat="1" ht="16.5" customHeight="1">
      <c r="A133" s="35"/>
      <c r="B133" s="36"/>
      <c r="C133" s="225" t="s">
        <v>142</v>
      </c>
      <c r="D133" s="225" t="s">
        <v>116</v>
      </c>
      <c r="E133" s="226" t="s">
        <v>143</v>
      </c>
      <c r="F133" s="227" t="s">
        <v>144</v>
      </c>
      <c r="G133" s="228" t="s">
        <v>137</v>
      </c>
      <c r="H133" s="229">
        <v>311.19799999999998</v>
      </c>
      <c r="I133" s="230"/>
      <c r="J133" s="231">
        <f>ROUND(I133*H133,2)</f>
        <v>0</v>
      </c>
      <c r="K133" s="227" t="s">
        <v>120</v>
      </c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0.016</v>
      </c>
      <c r="R133" s="234">
        <f>Q133*H133</f>
        <v>4.9791679999999996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121</v>
      </c>
      <c r="AT133" s="236" t="s">
        <v>116</v>
      </c>
      <c r="AU133" s="236" t="s">
        <v>80</v>
      </c>
      <c r="AY133" s="14" t="s">
        <v>113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78</v>
      </c>
      <c r="BK133" s="237">
        <f>ROUND(I133*H133,2)</f>
        <v>0</v>
      </c>
      <c r="BL133" s="14" t="s">
        <v>121</v>
      </c>
      <c r="BM133" s="236" t="s">
        <v>145</v>
      </c>
    </row>
    <row r="134" s="2" customFormat="1" ht="21.75" customHeight="1">
      <c r="A134" s="35"/>
      <c r="B134" s="36"/>
      <c r="C134" s="225" t="s">
        <v>146</v>
      </c>
      <c r="D134" s="225" t="s">
        <v>116</v>
      </c>
      <c r="E134" s="226" t="s">
        <v>147</v>
      </c>
      <c r="F134" s="227" t="s">
        <v>148</v>
      </c>
      <c r="G134" s="228" t="s">
        <v>137</v>
      </c>
      <c r="H134" s="229">
        <v>77.799999999999997</v>
      </c>
      <c r="I134" s="230"/>
      <c r="J134" s="231">
        <f>ROUND(I134*H134,2)</f>
        <v>0</v>
      </c>
      <c r="K134" s="227" t="s">
        <v>120</v>
      </c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0.0080000000000000002</v>
      </c>
      <c r="R134" s="234">
        <f>Q134*H134</f>
        <v>0.62239999999999995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121</v>
      </c>
      <c r="AT134" s="236" t="s">
        <v>116</v>
      </c>
      <c r="AU134" s="236" t="s">
        <v>80</v>
      </c>
      <c r="AY134" s="14" t="s">
        <v>113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78</v>
      </c>
      <c r="BK134" s="237">
        <f>ROUND(I134*H134,2)</f>
        <v>0</v>
      </c>
      <c r="BL134" s="14" t="s">
        <v>121</v>
      </c>
      <c r="BM134" s="236" t="s">
        <v>149</v>
      </c>
    </row>
    <row r="135" s="2" customFormat="1" ht="21.75" customHeight="1">
      <c r="A135" s="35"/>
      <c r="B135" s="36"/>
      <c r="C135" s="225" t="s">
        <v>150</v>
      </c>
      <c r="D135" s="225" t="s">
        <v>116</v>
      </c>
      <c r="E135" s="226" t="s">
        <v>151</v>
      </c>
      <c r="F135" s="227" t="s">
        <v>152</v>
      </c>
      <c r="G135" s="228" t="s">
        <v>137</v>
      </c>
      <c r="H135" s="229">
        <v>57.936</v>
      </c>
      <c r="I135" s="230"/>
      <c r="J135" s="231">
        <f>ROUND(I135*H135,2)</f>
        <v>0</v>
      </c>
      <c r="K135" s="227" t="s">
        <v>120</v>
      </c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0.0073499999999999998</v>
      </c>
      <c r="R135" s="234">
        <f>Q135*H135</f>
        <v>0.42582959999999997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121</v>
      </c>
      <c r="AT135" s="236" t="s">
        <v>116</v>
      </c>
      <c r="AU135" s="236" t="s">
        <v>80</v>
      </c>
      <c r="AY135" s="14" t="s">
        <v>113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78</v>
      </c>
      <c r="BK135" s="237">
        <f>ROUND(I135*H135,2)</f>
        <v>0</v>
      </c>
      <c r="BL135" s="14" t="s">
        <v>121</v>
      </c>
      <c r="BM135" s="236" t="s">
        <v>153</v>
      </c>
    </row>
    <row r="136" s="2" customFormat="1" ht="21.75" customHeight="1">
      <c r="A136" s="35"/>
      <c r="B136" s="36"/>
      <c r="C136" s="225" t="s">
        <v>154</v>
      </c>
      <c r="D136" s="225" t="s">
        <v>116</v>
      </c>
      <c r="E136" s="226" t="s">
        <v>155</v>
      </c>
      <c r="F136" s="227" t="s">
        <v>156</v>
      </c>
      <c r="G136" s="228" t="s">
        <v>137</v>
      </c>
      <c r="H136" s="229">
        <v>57.936</v>
      </c>
      <c r="I136" s="230"/>
      <c r="J136" s="231">
        <f>ROUND(I136*H136,2)</f>
        <v>0</v>
      </c>
      <c r="K136" s="227" t="s">
        <v>120</v>
      </c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0.00025999999999999998</v>
      </c>
      <c r="R136" s="234">
        <f>Q136*H136</f>
        <v>0.015063359999999998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121</v>
      </c>
      <c r="AT136" s="236" t="s">
        <v>116</v>
      </c>
      <c r="AU136" s="236" t="s">
        <v>80</v>
      </c>
      <c r="AY136" s="14" t="s">
        <v>113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78</v>
      </c>
      <c r="BK136" s="237">
        <f>ROUND(I136*H136,2)</f>
        <v>0</v>
      </c>
      <c r="BL136" s="14" t="s">
        <v>121</v>
      </c>
      <c r="BM136" s="236" t="s">
        <v>157</v>
      </c>
    </row>
    <row r="137" s="2" customFormat="1" ht="16.5" customHeight="1">
      <c r="A137" s="35"/>
      <c r="B137" s="36"/>
      <c r="C137" s="225" t="s">
        <v>158</v>
      </c>
      <c r="D137" s="225" t="s">
        <v>116</v>
      </c>
      <c r="E137" s="226" t="s">
        <v>159</v>
      </c>
      <c r="F137" s="227" t="s">
        <v>160</v>
      </c>
      <c r="G137" s="228" t="s">
        <v>137</v>
      </c>
      <c r="H137" s="229">
        <v>57.936</v>
      </c>
      <c r="I137" s="230"/>
      <c r="J137" s="231">
        <f>ROUND(I137*H137,2)</f>
        <v>0</v>
      </c>
      <c r="K137" s="227" t="s">
        <v>120</v>
      </c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0.016</v>
      </c>
      <c r="R137" s="234">
        <f>Q137*H137</f>
        <v>0.92697600000000002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121</v>
      </c>
      <c r="AT137" s="236" t="s">
        <v>116</v>
      </c>
      <c r="AU137" s="236" t="s">
        <v>80</v>
      </c>
      <c r="AY137" s="14" t="s">
        <v>113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78</v>
      </c>
      <c r="BK137" s="237">
        <f>ROUND(I137*H137,2)</f>
        <v>0</v>
      </c>
      <c r="BL137" s="14" t="s">
        <v>121</v>
      </c>
      <c r="BM137" s="236" t="s">
        <v>161</v>
      </c>
    </row>
    <row r="138" s="2" customFormat="1" ht="21.75" customHeight="1">
      <c r="A138" s="35"/>
      <c r="B138" s="36"/>
      <c r="C138" s="225" t="s">
        <v>162</v>
      </c>
      <c r="D138" s="225" t="s">
        <v>116</v>
      </c>
      <c r="E138" s="226" t="s">
        <v>163</v>
      </c>
      <c r="F138" s="227" t="s">
        <v>164</v>
      </c>
      <c r="G138" s="228" t="s">
        <v>137</v>
      </c>
      <c r="H138" s="229">
        <v>14.484</v>
      </c>
      <c r="I138" s="230"/>
      <c r="J138" s="231">
        <f>ROUND(I138*H138,2)</f>
        <v>0</v>
      </c>
      <c r="K138" s="227" t="s">
        <v>120</v>
      </c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0.0080000000000000002</v>
      </c>
      <c r="R138" s="234">
        <f>Q138*H138</f>
        <v>0.115872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121</v>
      </c>
      <c r="AT138" s="236" t="s">
        <v>116</v>
      </c>
      <c r="AU138" s="236" t="s">
        <v>80</v>
      </c>
      <c r="AY138" s="14" t="s">
        <v>113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78</v>
      </c>
      <c r="BK138" s="237">
        <f>ROUND(I138*H138,2)</f>
        <v>0</v>
      </c>
      <c r="BL138" s="14" t="s">
        <v>121</v>
      </c>
      <c r="BM138" s="236" t="s">
        <v>165</v>
      </c>
    </row>
    <row r="139" s="12" customFormat="1" ht="22.8" customHeight="1">
      <c r="A139" s="12"/>
      <c r="B139" s="209"/>
      <c r="C139" s="210"/>
      <c r="D139" s="211" t="s">
        <v>72</v>
      </c>
      <c r="E139" s="223" t="s">
        <v>150</v>
      </c>
      <c r="F139" s="223" t="s">
        <v>166</v>
      </c>
      <c r="G139" s="210"/>
      <c r="H139" s="210"/>
      <c r="I139" s="213"/>
      <c r="J139" s="224">
        <f>BK139</f>
        <v>0</v>
      </c>
      <c r="K139" s="210"/>
      <c r="L139" s="215"/>
      <c r="M139" s="216"/>
      <c r="N139" s="217"/>
      <c r="O139" s="217"/>
      <c r="P139" s="218">
        <f>SUM(P140:P141)</f>
        <v>0</v>
      </c>
      <c r="Q139" s="217"/>
      <c r="R139" s="218">
        <f>SUM(R140:R141)</f>
        <v>0</v>
      </c>
      <c r="S139" s="217"/>
      <c r="T139" s="219">
        <f>SUM(T140:T141)</f>
        <v>24.796617999999999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78</v>
      </c>
      <c r="AT139" s="221" t="s">
        <v>72</v>
      </c>
      <c r="AU139" s="221" t="s">
        <v>78</v>
      </c>
      <c r="AY139" s="220" t="s">
        <v>113</v>
      </c>
      <c r="BK139" s="222">
        <f>SUM(BK140:BK141)</f>
        <v>0</v>
      </c>
    </row>
    <row r="140" s="2" customFormat="1" ht="21.75" customHeight="1">
      <c r="A140" s="35"/>
      <c r="B140" s="36"/>
      <c r="C140" s="225" t="s">
        <v>167</v>
      </c>
      <c r="D140" s="225" t="s">
        <v>116</v>
      </c>
      <c r="E140" s="226" t="s">
        <v>168</v>
      </c>
      <c r="F140" s="227" t="s">
        <v>169</v>
      </c>
      <c r="G140" s="228" t="s">
        <v>137</v>
      </c>
      <c r="H140" s="229">
        <v>476.08300000000003</v>
      </c>
      <c r="I140" s="230"/>
      <c r="J140" s="231">
        <f>ROUND(I140*H140,2)</f>
        <v>0</v>
      </c>
      <c r="K140" s="227" t="s">
        <v>120</v>
      </c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0.045999999999999999</v>
      </c>
      <c r="T140" s="235">
        <f>S140*H140</f>
        <v>21.899818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121</v>
      </c>
      <c r="AT140" s="236" t="s">
        <v>116</v>
      </c>
      <c r="AU140" s="236" t="s">
        <v>80</v>
      </c>
      <c r="AY140" s="14" t="s">
        <v>113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78</v>
      </c>
      <c r="BK140" s="237">
        <f>ROUND(I140*H140,2)</f>
        <v>0</v>
      </c>
      <c r="BL140" s="14" t="s">
        <v>121</v>
      </c>
      <c r="BM140" s="236" t="s">
        <v>170</v>
      </c>
    </row>
    <row r="141" s="2" customFormat="1" ht="21.75" customHeight="1">
      <c r="A141" s="35"/>
      <c r="B141" s="36"/>
      <c r="C141" s="225" t="s">
        <v>171</v>
      </c>
      <c r="D141" s="225" t="s">
        <v>116</v>
      </c>
      <c r="E141" s="226" t="s">
        <v>172</v>
      </c>
      <c r="F141" s="227" t="s">
        <v>173</v>
      </c>
      <c r="G141" s="228" t="s">
        <v>137</v>
      </c>
      <c r="H141" s="229">
        <v>57.936</v>
      </c>
      <c r="I141" s="230"/>
      <c r="J141" s="231">
        <f>ROUND(I141*H141,2)</f>
        <v>0</v>
      </c>
      <c r="K141" s="227" t="s">
        <v>120</v>
      </c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0.050000000000000003</v>
      </c>
      <c r="T141" s="235">
        <f>S141*H141</f>
        <v>2.8968000000000003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121</v>
      </c>
      <c r="AT141" s="236" t="s">
        <v>116</v>
      </c>
      <c r="AU141" s="236" t="s">
        <v>80</v>
      </c>
      <c r="AY141" s="14" t="s">
        <v>113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78</v>
      </c>
      <c r="BK141" s="237">
        <f>ROUND(I141*H141,2)</f>
        <v>0</v>
      </c>
      <c r="BL141" s="14" t="s">
        <v>121</v>
      </c>
      <c r="BM141" s="236" t="s">
        <v>174</v>
      </c>
    </row>
    <row r="142" s="12" customFormat="1" ht="22.8" customHeight="1">
      <c r="A142" s="12"/>
      <c r="B142" s="209"/>
      <c r="C142" s="210"/>
      <c r="D142" s="211" t="s">
        <v>72</v>
      </c>
      <c r="E142" s="223" t="s">
        <v>175</v>
      </c>
      <c r="F142" s="223" t="s">
        <v>176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SUM(P143:P147)</f>
        <v>0</v>
      </c>
      <c r="Q142" s="217"/>
      <c r="R142" s="218">
        <f>SUM(R143:R147)</f>
        <v>0</v>
      </c>
      <c r="S142" s="217"/>
      <c r="T142" s="219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78</v>
      </c>
      <c r="AT142" s="221" t="s">
        <v>72</v>
      </c>
      <c r="AU142" s="221" t="s">
        <v>78</v>
      </c>
      <c r="AY142" s="220" t="s">
        <v>113</v>
      </c>
      <c r="BK142" s="222">
        <f>SUM(BK143:BK147)</f>
        <v>0</v>
      </c>
    </row>
    <row r="143" s="2" customFormat="1" ht="21.75" customHeight="1">
      <c r="A143" s="35"/>
      <c r="B143" s="36"/>
      <c r="C143" s="225" t="s">
        <v>8</v>
      </c>
      <c r="D143" s="225" t="s">
        <v>116</v>
      </c>
      <c r="E143" s="226" t="s">
        <v>177</v>
      </c>
      <c r="F143" s="227" t="s">
        <v>178</v>
      </c>
      <c r="G143" s="228" t="s">
        <v>179</v>
      </c>
      <c r="H143" s="229">
        <v>25.039000000000001</v>
      </c>
      <c r="I143" s="230"/>
      <c r="J143" s="231">
        <f>ROUND(I143*H143,2)</f>
        <v>0</v>
      </c>
      <c r="K143" s="227" t="s">
        <v>120</v>
      </c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121</v>
      </c>
      <c r="AT143" s="236" t="s">
        <v>116</v>
      </c>
      <c r="AU143" s="236" t="s">
        <v>80</v>
      </c>
      <c r="AY143" s="14" t="s">
        <v>113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78</v>
      </c>
      <c r="BK143" s="237">
        <f>ROUND(I143*H143,2)</f>
        <v>0</v>
      </c>
      <c r="BL143" s="14" t="s">
        <v>121</v>
      </c>
      <c r="BM143" s="236" t="s">
        <v>180</v>
      </c>
    </row>
    <row r="144" s="2" customFormat="1" ht="21.75" customHeight="1">
      <c r="A144" s="35"/>
      <c r="B144" s="36"/>
      <c r="C144" s="225" t="s">
        <v>181</v>
      </c>
      <c r="D144" s="225" t="s">
        <v>116</v>
      </c>
      <c r="E144" s="226" t="s">
        <v>182</v>
      </c>
      <c r="F144" s="227" t="s">
        <v>183</v>
      </c>
      <c r="G144" s="228" t="s">
        <v>179</v>
      </c>
      <c r="H144" s="229">
        <v>25.039000000000001</v>
      </c>
      <c r="I144" s="230"/>
      <c r="J144" s="231">
        <f>ROUND(I144*H144,2)</f>
        <v>0</v>
      </c>
      <c r="K144" s="227" t="s">
        <v>120</v>
      </c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181</v>
      </c>
      <c r="AT144" s="236" t="s">
        <v>116</v>
      </c>
      <c r="AU144" s="236" t="s">
        <v>80</v>
      </c>
      <c r="AY144" s="14" t="s">
        <v>113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78</v>
      </c>
      <c r="BK144" s="237">
        <f>ROUND(I144*H144,2)</f>
        <v>0</v>
      </c>
      <c r="BL144" s="14" t="s">
        <v>181</v>
      </c>
      <c r="BM144" s="236" t="s">
        <v>184</v>
      </c>
    </row>
    <row r="145" s="2" customFormat="1" ht="21.75" customHeight="1">
      <c r="A145" s="35"/>
      <c r="B145" s="36"/>
      <c r="C145" s="225" t="s">
        <v>185</v>
      </c>
      <c r="D145" s="225" t="s">
        <v>116</v>
      </c>
      <c r="E145" s="226" t="s">
        <v>186</v>
      </c>
      <c r="F145" s="227" t="s">
        <v>187</v>
      </c>
      <c r="G145" s="228" t="s">
        <v>179</v>
      </c>
      <c r="H145" s="229">
        <v>250.38999999999999</v>
      </c>
      <c r="I145" s="230"/>
      <c r="J145" s="231">
        <f>ROUND(I145*H145,2)</f>
        <v>0</v>
      </c>
      <c r="K145" s="227" t="s">
        <v>120</v>
      </c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121</v>
      </c>
      <c r="AT145" s="236" t="s">
        <v>116</v>
      </c>
      <c r="AU145" s="236" t="s">
        <v>80</v>
      </c>
      <c r="AY145" s="14" t="s">
        <v>113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78</v>
      </c>
      <c r="BK145" s="237">
        <f>ROUND(I145*H145,2)</f>
        <v>0</v>
      </c>
      <c r="BL145" s="14" t="s">
        <v>121</v>
      </c>
      <c r="BM145" s="236" t="s">
        <v>188</v>
      </c>
    </row>
    <row r="146" s="2" customFormat="1" ht="21.75" customHeight="1">
      <c r="A146" s="35"/>
      <c r="B146" s="36"/>
      <c r="C146" s="225" t="s">
        <v>189</v>
      </c>
      <c r="D146" s="225" t="s">
        <v>116</v>
      </c>
      <c r="E146" s="226" t="s">
        <v>190</v>
      </c>
      <c r="F146" s="227" t="s">
        <v>191</v>
      </c>
      <c r="G146" s="228" t="s">
        <v>179</v>
      </c>
      <c r="H146" s="229">
        <v>0.24099999999999999</v>
      </c>
      <c r="I146" s="230"/>
      <c r="J146" s="231">
        <f>ROUND(I146*H146,2)</f>
        <v>0</v>
      </c>
      <c r="K146" s="227" t="s">
        <v>120</v>
      </c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121</v>
      </c>
      <c r="AT146" s="236" t="s">
        <v>116</v>
      </c>
      <c r="AU146" s="236" t="s">
        <v>80</v>
      </c>
      <c r="AY146" s="14" t="s">
        <v>113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78</v>
      </c>
      <c r="BK146" s="237">
        <f>ROUND(I146*H146,2)</f>
        <v>0</v>
      </c>
      <c r="BL146" s="14" t="s">
        <v>121</v>
      </c>
      <c r="BM146" s="236" t="s">
        <v>192</v>
      </c>
    </row>
    <row r="147" s="2" customFormat="1" ht="21.75" customHeight="1">
      <c r="A147" s="35"/>
      <c r="B147" s="36"/>
      <c r="C147" s="225" t="s">
        <v>193</v>
      </c>
      <c r="D147" s="225" t="s">
        <v>116</v>
      </c>
      <c r="E147" s="226" t="s">
        <v>194</v>
      </c>
      <c r="F147" s="227" t="s">
        <v>195</v>
      </c>
      <c r="G147" s="228" t="s">
        <v>179</v>
      </c>
      <c r="H147" s="229">
        <v>24.797999999999998</v>
      </c>
      <c r="I147" s="230"/>
      <c r="J147" s="231">
        <f>ROUND(I147*H147,2)</f>
        <v>0</v>
      </c>
      <c r="K147" s="227" t="s">
        <v>120</v>
      </c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121</v>
      </c>
      <c r="AT147" s="236" t="s">
        <v>116</v>
      </c>
      <c r="AU147" s="236" t="s">
        <v>80</v>
      </c>
      <c r="AY147" s="14" t="s">
        <v>113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78</v>
      </c>
      <c r="BK147" s="237">
        <f>ROUND(I147*H147,2)</f>
        <v>0</v>
      </c>
      <c r="BL147" s="14" t="s">
        <v>121</v>
      </c>
      <c r="BM147" s="236" t="s">
        <v>196</v>
      </c>
    </row>
    <row r="148" s="12" customFormat="1" ht="22.8" customHeight="1">
      <c r="A148" s="12"/>
      <c r="B148" s="209"/>
      <c r="C148" s="210"/>
      <c r="D148" s="211" t="s">
        <v>72</v>
      </c>
      <c r="E148" s="223" t="s">
        <v>197</v>
      </c>
      <c r="F148" s="223" t="s">
        <v>198</v>
      </c>
      <c r="G148" s="210"/>
      <c r="H148" s="210"/>
      <c r="I148" s="213"/>
      <c r="J148" s="224">
        <f>BK148</f>
        <v>0</v>
      </c>
      <c r="K148" s="210"/>
      <c r="L148" s="215"/>
      <c r="M148" s="216"/>
      <c r="N148" s="217"/>
      <c r="O148" s="217"/>
      <c r="P148" s="218">
        <f>P149</f>
        <v>0</v>
      </c>
      <c r="Q148" s="217"/>
      <c r="R148" s="218">
        <f>R149</f>
        <v>0</v>
      </c>
      <c r="S148" s="217"/>
      <c r="T148" s="219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0" t="s">
        <v>78</v>
      </c>
      <c r="AT148" s="221" t="s">
        <v>72</v>
      </c>
      <c r="AU148" s="221" t="s">
        <v>78</v>
      </c>
      <c r="AY148" s="220" t="s">
        <v>113</v>
      </c>
      <c r="BK148" s="222">
        <f>BK149</f>
        <v>0</v>
      </c>
    </row>
    <row r="149" s="2" customFormat="1" ht="16.5" customHeight="1">
      <c r="A149" s="35"/>
      <c r="B149" s="36"/>
      <c r="C149" s="225" t="s">
        <v>199</v>
      </c>
      <c r="D149" s="225" t="s">
        <v>116</v>
      </c>
      <c r="E149" s="226" t="s">
        <v>200</v>
      </c>
      <c r="F149" s="227" t="s">
        <v>201</v>
      </c>
      <c r="G149" s="228" t="s">
        <v>179</v>
      </c>
      <c r="H149" s="229">
        <v>14.553000000000001</v>
      </c>
      <c r="I149" s="230"/>
      <c r="J149" s="231">
        <f>ROUND(I149*H149,2)</f>
        <v>0</v>
      </c>
      <c r="K149" s="227" t="s">
        <v>120</v>
      </c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121</v>
      </c>
      <c r="AT149" s="236" t="s">
        <v>116</v>
      </c>
      <c r="AU149" s="236" t="s">
        <v>80</v>
      </c>
      <c r="AY149" s="14" t="s">
        <v>113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78</v>
      </c>
      <c r="BK149" s="237">
        <f>ROUND(I149*H149,2)</f>
        <v>0</v>
      </c>
      <c r="BL149" s="14" t="s">
        <v>121</v>
      </c>
      <c r="BM149" s="236" t="s">
        <v>202</v>
      </c>
    </row>
    <row r="150" s="12" customFormat="1" ht="25.92" customHeight="1">
      <c r="A150" s="12"/>
      <c r="B150" s="209"/>
      <c r="C150" s="210"/>
      <c r="D150" s="211" t="s">
        <v>72</v>
      </c>
      <c r="E150" s="212" t="s">
        <v>203</v>
      </c>
      <c r="F150" s="212" t="s">
        <v>204</v>
      </c>
      <c r="G150" s="210"/>
      <c r="H150" s="210"/>
      <c r="I150" s="213"/>
      <c r="J150" s="214">
        <f>BK150</f>
        <v>0</v>
      </c>
      <c r="K150" s="210"/>
      <c r="L150" s="215"/>
      <c r="M150" s="216"/>
      <c r="N150" s="217"/>
      <c r="O150" s="217"/>
      <c r="P150" s="218">
        <f>P151+P154+P160+P164</f>
        <v>0</v>
      </c>
      <c r="Q150" s="217"/>
      <c r="R150" s="218">
        <f>R151+R154+R160+R164</f>
        <v>1.74707835</v>
      </c>
      <c r="S150" s="217"/>
      <c r="T150" s="219">
        <f>T151+T154+T160+T164</f>
        <v>0.24060000000000001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80</v>
      </c>
      <c r="AT150" s="221" t="s">
        <v>72</v>
      </c>
      <c r="AU150" s="221" t="s">
        <v>73</v>
      </c>
      <c r="AY150" s="220" t="s">
        <v>113</v>
      </c>
      <c r="BK150" s="222">
        <f>BK151+BK154+BK160+BK164</f>
        <v>0</v>
      </c>
    </row>
    <row r="151" s="12" customFormat="1" ht="22.8" customHeight="1">
      <c r="A151" s="12"/>
      <c r="B151" s="209"/>
      <c r="C151" s="210"/>
      <c r="D151" s="211" t="s">
        <v>72</v>
      </c>
      <c r="E151" s="223" t="s">
        <v>205</v>
      </c>
      <c r="F151" s="223" t="s">
        <v>206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SUM(P152:P153)</f>
        <v>0</v>
      </c>
      <c r="Q151" s="217"/>
      <c r="R151" s="218">
        <f>SUM(R152:R153)</f>
        <v>0.74764799999999998</v>
      </c>
      <c r="S151" s="217"/>
      <c r="T151" s="219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80</v>
      </c>
      <c r="AT151" s="221" t="s">
        <v>72</v>
      </c>
      <c r="AU151" s="221" t="s">
        <v>78</v>
      </c>
      <c r="AY151" s="220" t="s">
        <v>113</v>
      </c>
      <c r="BK151" s="222">
        <f>SUM(BK152:BK153)</f>
        <v>0</v>
      </c>
    </row>
    <row r="152" s="2" customFormat="1" ht="21.75" customHeight="1">
      <c r="A152" s="35"/>
      <c r="B152" s="36"/>
      <c r="C152" s="225" t="s">
        <v>7</v>
      </c>
      <c r="D152" s="225" t="s">
        <v>116</v>
      </c>
      <c r="E152" s="226" t="s">
        <v>207</v>
      </c>
      <c r="F152" s="227" t="s">
        <v>208</v>
      </c>
      <c r="G152" s="228" t="s">
        <v>137</v>
      </c>
      <c r="H152" s="229">
        <v>166.14400000000001</v>
      </c>
      <c r="I152" s="230"/>
      <c r="J152" s="231">
        <f>ROUND(I152*H152,2)</f>
        <v>0</v>
      </c>
      <c r="K152" s="227" t="s">
        <v>120</v>
      </c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0.0044999999999999997</v>
      </c>
      <c r="R152" s="234">
        <f>Q152*H152</f>
        <v>0.74764799999999998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181</v>
      </c>
      <c r="AT152" s="236" t="s">
        <v>116</v>
      </c>
      <c r="AU152" s="236" t="s">
        <v>80</v>
      </c>
      <c r="AY152" s="14" t="s">
        <v>113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78</v>
      </c>
      <c r="BK152" s="237">
        <f>ROUND(I152*H152,2)</f>
        <v>0</v>
      </c>
      <c r="BL152" s="14" t="s">
        <v>181</v>
      </c>
      <c r="BM152" s="236" t="s">
        <v>209</v>
      </c>
    </row>
    <row r="153" s="2" customFormat="1" ht="21.75" customHeight="1">
      <c r="A153" s="35"/>
      <c r="B153" s="36"/>
      <c r="C153" s="225" t="s">
        <v>210</v>
      </c>
      <c r="D153" s="225" t="s">
        <v>116</v>
      </c>
      <c r="E153" s="226" t="s">
        <v>211</v>
      </c>
      <c r="F153" s="227" t="s">
        <v>212</v>
      </c>
      <c r="G153" s="228" t="s">
        <v>179</v>
      </c>
      <c r="H153" s="229">
        <v>0.748</v>
      </c>
      <c r="I153" s="230"/>
      <c r="J153" s="231">
        <f>ROUND(I153*H153,2)</f>
        <v>0</v>
      </c>
      <c r="K153" s="227" t="s">
        <v>120</v>
      </c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181</v>
      </c>
      <c r="AT153" s="236" t="s">
        <v>116</v>
      </c>
      <c r="AU153" s="236" t="s">
        <v>80</v>
      </c>
      <c r="AY153" s="14" t="s">
        <v>113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78</v>
      </c>
      <c r="BK153" s="237">
        <f>ROUND(I153*H153,2)</f>
        <v>0</v>
      </c>
      <c r="BL153" s="14" t="s">
        <v>181</v>
      </c>
      <c r="BM153" s="236" t="s">
        <v>213</v>
      </c>
    </row>
    <row r="154" s="12" customFormat="1" ht="22.8" customHeight="1">
      <c r="A154" s="12"/>
      <c r="B154" s="209"/>
      <c r="C154" s="210"/>
      <c r="D154" s="211" t="s">
        <v>72</v>
      </c>
      <c r="E154" s="223" t="s">
        <v>214</v>
      </c>
      <c r="F154" s="223" t="s">
        <v>215</v>
      </c>
      <c r="G154" s="210"/>
      <c r="H154" s="210"/>
      <c r="I154" s="213"/>
      <c r="J154" s="224">
        <f>BK154</f>
        <v>0</v>
      </c>
      <c r="K154" s="210"/>
      <c r="L154" s="215"/>
      <c r="M154" s="216"/>
      <c r="N154" s="217"/>
      <c r="O154" s="217"/>
      <c r="P154" s="218">
        <f>SUM(P155:P159)</f>
        <v>0</v>
      </c>
      <c r="Q154" s="217"/>
      <c r="R154" s="218">
        <f>SUM(R155:R159)</f>
        <v>0.63887320000000003</v>
      </c>
      <c r="S154" s="217"/>
      <c r="T154" s="219">
        <f>SUM(T155:T159)</f>
        <v>0.24060000000000001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80</v>
      </c>
      <c r="AT154" s="221" t="s">
        <v>72</v>
      </c>
      <c r="AU154" s="221" t="s">
        <v>78</v>
      </c>
      <c r="AY154" s="220" t="s">
        <v>113</v>
      </c>
      <c r="BK154" s="222">
        <f>SUM(BK155:BK159)</f>
        <v>0</v>
      </c>
    </row>
    <row r="155" s="2" customFormat="1" ht="21.75" customHeight="1">
      <c r="A155" s="35"/>
      <c r="B155" s="36"/>
      <c r="C155" s="225" t="s">
        <v>216</v>
      </c>
      <c r="D155" s="225" t="s">
        <v>116</v>
      </c>
      <c r="E155" s="226" t="s">
        <v>217</v>
      </c>
      <c r="F155" s="227" t="s">
        <v>218</v>
      </c>
      <c r="G155" s="228" t="s">
        <v>137</v>
      </c>
      <c r="H155" s="229">
        <v>80.200000000000003</v>
      </c>
      <c r="I155" s="230"/>
      <c r="J155" s="231">
        <f>ROUND(I155*H155,2)</f>
        <v>0</v>
      </c>
      <c r="K155" s="227" t="s">
        <v>120</v>
      </c>
      <c r="L155" s="41"/>
      <c r="M155" s="232" t="s">
        <v>1</v>
      </c>
      <c r="N155" s="233" t="s">
        <v>38</v>
      </c>
      <c r="O155" s="88"/>
      <c r="P155" s="234">
        <f>O155*H155</f>
        <v>0</v>
      </c>
      <c r="Q155" s="234">
        <v>0.0045500000000000002</v>
      </c>
      <c r="R155" s="234">
        <f>Q155*H155</f>
        <v>0.36491000000000001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181</v>
      </c>
      <c r="AT155" s="236" t="s">
        <v>116</v>
      </c>
      <c r="AU155" s="236" t="s">
        <v>80</v>
      </c>
      <c r="AY155" s="14" t="s">
        <v>113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78</v>
      </c>
      <c r="BK155" s="237">
        <f>ROUND(I155*H155,2)</f>
        <v>0</v>
      </c>
      <c r="BL155" s="14" t="s">
        <v>181</v>
      </c>
      <c r="BM155" s="236" t="s">
        <v>219</v>
      </c>
    </row>
    <row r="156" s="2" customFormat="1" ht="21.75" customHeight="1">
      <c r="A156" s="35"/>
      <c r="B156" s="36"/>
      <c r="C156" s="225" t="s">
        <v>220</v>
      </c>
      <c r="D156" s="225" t="s">
        <v>116</v>
      </c>
      <c r="E156" s="226" t="s">
        <v>221</v>
      </c>
      <c r="F156" s="227" t="s">
        <v>222</v>
      </c>
      <c r="G156" s="228" t="s">
        <v>137</v>
      </c>
      <c r="H156" s="229">
        <v>80.200000000000003</v>
      </c>
      <c r="I156" s="230"/>
      <c r="J156" s="231">
        <f>ROUND(I156*H156,2)</f>
        <v>0</v>
      </c>
      <c r="K156" s="227" t="s">
        <v>120</v>
      </c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0.0030000000000000001</v>
      </c>
      <c r="T156" s="235">
        <f>S156*H156</f>
        <v>0.24060000000000001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181</v>
      </c>
      <c r="AT156" s="236" t="s">
        <v>116</v>
      </c>
      <c r="AU156" s="236" t="s">
        <v>80</v>
      </c>
      <c r="AY156" s="14" t="s">
        <v>113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78</v>
      </c>
      <c r="BK156" s="237">
        <f>ROUND(I156*H156,2)</f>
        <v>0</v>
      </c>
      <c r="BL156" s="14" t="s">
        <v>181</v>
      </c>
      <c r="BM156" s="236" t="s">
        <v>223</v>
      </c>
    </row>
    <row r="157" s="2" customFormat="1" ht="16.5" customHeight="1">
      <c r="A157" s="35"/>
      <c r="B157" s="36"/>
      <c r="C157" s="225" t="s">
        <v>224</v>
      </c>
      <c r="D157" s="225" t="s">
        <v>116</v>
      </c>
      <c r="E157" s="226" t="s">
        <v>225</v>
      </c>
      <c r="F157" s="227" t="s">
        <v>226</v>
      </c>
      <c r="G157" s="228" t="s">
        <v>137</v>
      </c>
      <c r="H157" s="229">
        <v>80.200000000000003</v>
      </c>
      <c r="I157" s="230"/>
      <c r="J157" s="231">
        <f>ROUND(I157*H157,2)</f>
        <v>0</v>
      </c>
      <c r="K157" s="227" t="s">
        <v>120</v>
      </c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0.00059999999999999995</v>
      </c>
      <c r="R157" s="234">
        <f>Q157*H157</f>
        <v>0.048119999999999996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181</v>
      </c>
      <c r="AT157" s="236" t="s">
        <v>116</v>
      </c>
      <c r="AU157" s="236" t="s">
        <v>80</v>
      </c>
      <c r="AY157" s="14" t="s">
        <v>113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78</v>
      </c>
      <c r="BK157" s="237">
        <f>ROUND(I157*H157,2)</f>
        <v>0</v>
      </c>
      <c r="BL157" s="14" t="s">
        <v>181</v>
      </c>
      <c r="BM157" s="236" t="s">
        <v>227</v>
      </c>
    </row>
    <row r="158" s="2" customFormat="1" ht="16.5" customHeight="1">
      <c r="A158" s="35"/>
      <c r="B158" s="36"/>
      <c r="C158" s="238" t="s">
        <v>228</v>
      </c>
      <c r="D158" s="238" t="s">
        <v>229</v>
      </c>
      <c r="E158" s="239" t="s">
        <v>230</v>
      </c>
      <c r="F158" s="240" t="s">
        <v>231</v>
      </c>
      <c r="G158" s="241" t="s">
        <v>137</v>
      </c>
      <c r="H158" s="242">
        <v>88.219999999999999</v>
      </c>
      <c r="I158" s="243"/>
      <c r="J158" s="244">
        <f>ROUND(I158*H158,2)</f>
        <v>0</v>
      </c>
      <c r="K158" s="240" t="s">
        <v>120</v>
      </c>
      <c r="L158" s="245"/>
      <c r="M158" s="246" t="s">
        <v>1</v>
      </c>
      <c r="N158" s="247" t="s">
        <v>38</v>
      </c>
      <c r="O158" s="88"/>
      <c r="P158" s="234">
        <f>O158*H158</f>
        <v>0</v>
      </c>
      <c r="Q158" s="234">
        <v>0.0025600000000000002</v>
      </c>
      <c r="R158" s="234">
        <f>Q158*H158</f>
        <v>0.22584320000000002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232</v>
      </c>
      <c r="AT158" s="236" t="s">
        <v>229</v>
      </c>
      <c r="AU158" s="236" t="s">
        <v>80</v>
      </c>
      <c r="AY158" s="14" t="s">
        <v>113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78</v>
      </c>
      <c r="BK158" s="237">
        <f>ROUND(I158*H158,2)</f>
        <v>0</v>
      </c>
      <c r="BL158" s="14" t="s">
        <v>181</v>
      </c>
      <c r="BM158" s="236" t="s">
        <v>233</v>
      </c>
    </row>
    <row r="159" s="2" customFormat="1" ht="21.75" customHeight="1">
      <c r="A159" s="35"/>
      <c r="B159" s="36"/>
      <c r="C159" s="225" t="s">
        <v>234</v>
      </c>
      <c r="D159" s="225" t="s">
        <v>116</v>
      </c>
      <c r="E159" s="226" t="s">
        <v>235</v>
      </c>
      <c r="F159" s="227" t="s">
        <v>236</v>
      </c>
      <c r="G159" s="228" t="s">
        <v>179</v>
      </c>
      <c r="H159" s="229">
        <v>0.63900000000000001</v>
      </c>
      <c r="I159" s="230"/>
      <c r="J159" s="231">
        <f>ROUND(I159*H159,2)</f>
        <v>0</v>
      </c>
      <c r="K159" s="227" t="s">
        <v>120</v>
      </c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181</v>
      </c>
      <c r="AT159" s="236" t="s">
        <v>116</v>
      </c>
      <c r="AU159" s="236" t="s">
        <v>80</v>
      </c>
      <c r="AY159" s="14" t="s">
        <v>113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78</v>
      </c>
      <c r="BK159" s="237">
        <f>ROUND(I159*H159,2)</f>
        <v>0</v>
      </c>
      <c r="BL159" s="14" t="s">
        <v>181</v>
      </c>
      <c r="BM159" s="236" t="s">
        <v>237</v>
      </c>
    </row>
    <row r="160" s="12" customFormat="1" ht="22.8" customHeight="1">
      <c r="A160" s="12"/>
      <c r="B160" s="209"/>
      <c r="C160" s="210"/>
      <c r="D160" s="211" t="s">
        <v>72</v>
      </c>
      <c r="E160" s="223" t="s">
        <v>238</v>
      </c>
      <c r="F160" s="223" t="s">
        <v>239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SUM(P161:P163)</f>
        <v>0</v>
      </c>
      <c r="Q160" s="217"/>
      <c r="R160" s="218">
        <f>SUM(R161:R163)</f>
        <v>0.068364480000000005</v>
      </c>
      <c r="S160" s="217"/>
      <c r="T160" s="219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80</v>
      </c>
      <c r="AT160" s="221" t="s">
        <v>72</v>
      </c>
      <c r="AU160" s="221" t="s">
        <v>78</v>
      </c>
      <c r="AY160" s="220" t="s">
        <v>113</v>
      </c>
      <c r="BK160" s="222">
        <f>SUM(BK161:BK163)</f>
        <v>0</v>
      </c>
    </row>
    <row r="161" s="2" customFormat="1" ht="21.75" customHeight="1">
      <c r="A161" s="35"/>
      <c r="B161" s="36"/>
      <c r="C161" s="225" t="s">
        <v>240</v>
      </c>
      <c r="D161" s="225" t="s">
        <v>116</v>
      </c>
      <c r="E161" s="226" t="s">
        <v>241</v>
      </c>
      <c r="F161" s="227" t="s">
        <v>242</v>
      </c>
      <c r="G161" s="228" t="s">
        <v>137</v>
      </c>
      <c r="H161" s="229">
        <v>57.936</v>
      </c>
      <c r="I161" s="230"/>
      <c r="J161" s="231">
        <f>ROUND(I161*H161,2)</f>
        <v>0</v>
      </c>
      <c r="K161" s="227" t="s">
        <v>120</v>
      </c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0.00068000000000000005</v>
      </c>
      <c r="R161" s="234">
        <f>Q161*H161</f>
        <v>0.039396480000000005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181</v>
      </c>
      <c r="AT161" s="236" t="s">
        <v>116</v>
      </c>
      <c r="AU161" s="236" t="s">
        <v>80</v>
      </c>
      <c r="AY161" s="14" t="s">
        <v>113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78</v>
      </c>
      <c r="BK161" s="237">
        <f>ROUND(I161*H161,2)</f>
        <v>0</v>
      </c>
      <c r="BL161" s="14" t="s">
        <v>181</v>
      </c>
      <c r="BM161" s="236" t="s">
        <v>243</v>
      </c>
    </row>
    <row r="162" s="2" customFormat="1" ht="21.75" customHeight="1">
      <c r="A162" s="35"/>
      <c r="B162" s="36"/>
      <c r="C162" s="225" t="s">
        <v>244</v>
      </c>
      <c r="D162" s="225" t="s">
        <v>116</v>
      </c>
      <c r="E162" s="226" t="s">
        <v>245</v>
      </c>
      <c r="F162" s="227" t="s">
        <v>246</v>
      </c>
      <c r="G162" s="228" t="s">
        <v>137</v>
      </c>
      <c r="H162" s="229">
        <v>57.936</v>
      </c>
      <c r="I162" s="230"/>
      <c r="J162" s="231">
        <f>ROUND(I162*H162,2)</f>
        <v>0</v>
      </c>
      <c r="K162" s="227" t="s">
        <v>120</v>
      </c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0.00013999999999999999</v>
      </c>
      <c r="R162" s="234">
        <f>Q162*H162</f>
        <v>0.0081110399999999999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181</v>
      </c>
      <c r="AT162" s="236" t="s">
        <v>116</v>
      </c>
      <c r="AU162" s="236" t="s">
        <v>80</v>
      </c>
      <c r="AY162" s="14" t="s">
        <v>113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78</v>
      </c>
      <c r="BK162" s="237">
        <f>ROUND(I162*H162,2)</f>
        <v>0</v>
      </c>
      <c r="BL162" s="14" t="s">
        <v>181</v>
      </c>
      <c r="BM162" s="236" t="s">
        <v>247</v>
      </c>
    </row>
    <row r="163" s="2" customFormat="1" ht="21.75" customHeight="1">
      <c r="A163" s="35"/>
      <c r="B163" s="36"/>
      <c r="C163" s="225" t="s">
        <v>248</v>
      </c>
      <c r="D163" s="225" t="s">
        <v>116</v>
      </c>
      <c r="E163" s="226" t="s">
        <v>249</v>
      </c>
      <c r="F163" s="227" t="s">
        <v>250</v>
      </c>
      <c r="G163" s="228" t="s">
        <v>137</v>
      </c>
      <c r="H163" s="229">
        <v>57.936</v>
      </c>
      <c r="I163" s="230"/>
      <c r="J163" s="231">
        <f>ROUND(I163*H163,2)</f>
        <v>0</v>
      </c>
      <c r="K163" s="227" t="s">
        <v>120</v>
      </c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0.00036000000000000002</v>
      </c>
      <c r="R163" s="234">
        <f>Q163*H163</f>
        <v>0.020856960000000001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181</v>
      </c>
      <c r="AT163" s="236" t="s">
        <v>116</v>
      </c>
      <c r="AU163" s="236" t="s">
        <v>80</v>
      </c>
      <c r="AY163" s="14" t="s">
        <v>113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4" t="s">
        <v>78</v>
      </c>
      <c r="BK163" s="237">
        <f>ROUND(I163*H163,2)</f>
        <v>0</v>
      </c>
      <c r="BL163" s="14" t="s">
        <v>181</v>
      </c>
      <c r="BM163" s="236" t="s">
        <v>251</v>
      </c>
    </row>
    <row r="164" s="12" customFormat="1" ht="22.8" customHeight="1">
      <c r="A164" s="12"/>
      <c r="B164" s="209"/>
      <c r="C164" s="210"/>
      <c r="D164" s="211" t="s">
        <v>72</v>
      </c>
      <c r="E164" s="223" t="s">
        <v>252</v>
      </c>
      <c r="F164" s="223" t="s">
        <v>253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SUM(P165:P166)</f>
        <v>0</v>
      </c>
      <c r="Q164" s="217"/>
      <c r="R164" s="218">
        <f>SUM(R165:R166)</f>
        <v>0.29219266999999999</v>
      </c>
      <c r="S164" s="217"/>
      <c r="T164" s="219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80</v>
      </c>
      <c r="AT164" s="221" t="s">
        <v>72</v>
      </c>
      <c r="AU164" s="221" t="s">
        <v>78</v>
      </c>
      <c r="AY164" s="220" t="s">
        <v>113</v>
      </c>
      <c r="BK164" s="222">
        <f>SUM(BK165:BK166)</f>
        <v>0</v>
      </c>
    </row>
    <row r="165" s="2" customFormat="1" ht="21.75" customHeight="1">
      <c r="A165" s="35"/>
      <c r="B165" s="36"/>
      <c r="C165" s="225" t="s">
        <v>254</v>
      </c>
      <c r="D165" s="225" t="s">
        <v>116</v>
      </c>
      <c r="E165" s="226" t="s">
        <v>255</v>
      </c>
      <c r="F165" s="227" t="s">
        <v>256</v>
      </c>
      <c r="G165" s="228" t="s">
        <v>137</v>
      </c>
      <c r="H165" s="229">
        <v>476.08300000000003</v>
      </c>
      <c r="I165" s="230"/>
      <c r="J165" s="231">
        <f>ROUND(I165*H165,2)</f>
        <v>0</v>
      </c>
      <c r="K165" s="227" t="s">
        <v>120</v>
      </c>
      <c r="L165" s="41"/>
      <c r="M165" s="232" t="s">
        <v>1</v>
      </c>
      <c r="N165" s="233" t="s">
        <v>38</v>
      </c>
      <c r="O165" s="88"/>
      <c r="P165" s="234">
        <f>O165*H165</f>
        <v>0</v>
      </c>
      <c r="Q165" s="234">
        <v>0.00021000000000000001</v>
      </c>
      <c r="R165" s="234">
        <f>Q165*H165</f>
        <v>0.099977430000000006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181</v>
      </c>
      <c r="AT165" s="236" t="s">
        <v>116</v>
      </c>
      <c r="AU165" s="236" t="s">
        <v>80</v>
      </c>
      <c r="AY165" s="14" t="s">
        <v>113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78</v>
      </c>
      <c r="BK165" s="237">
        <f>ROUND(I165*H165,2)</f>
        <v>0</v>
      </c>
      <c r="BL165" s="14" t="s">
        <v>181</v>
      </c>
      <c r="BM165" s="236" t="s">
        <v>257</v>
      </c>
    </row>
    <row r="166" s="2" customFormat="1" ht="21.75" customHeight="1">
      <c r="A166" s="35"/>
      <c r="B166" s="36"/>
      <c r="C166" s="225" t="s">
        <v>232</v>
      </c>
      <c r="D166" s="225" t="s">
        <v>116</v>
      </c>
      <c r="E166" s="226" t="s">
        <v>258</v>
      </c>
      <c r="F166" s="227" t="s">
        <v>259</v>
      </c>
      <c r="G166" s="228" t="s">
        <v>137</v>
      </c>
      <c r="H166" s="229">
        <v>686.48299999999995</v>
      </c>
      <c r="I166" s="230"/>
      <c r="J166" s="231">
        <f>ROUND(I166*H166,2)</f>
        <v>0</v>
      </c>
      <c r="K166" s="227" t="s">
        <v>120</v>
      </c>
      <c r="L166" s="41"/>
      <c r="M166" s="248" t="s">
        <v>1</v>
      </c>
      <c r="N166" s="249" t="s">
        <v>38</v>
      </c>
      <c r="O166" s="250"/>
      <c r="P166" s="251">
        <f>O166*H166</f>
        <v>0</v>
      </c>
      <c r="Q166" s="251">
        <v>0.00027999999999999998</v>
      </c>
      <c r="R166" s="251">
        <f>Q166*H166</f>
        <v>0.19221523999999998</v>
      </c>
      <c r="S166" s="251">
        <v>0</v>
      </c>
      <c r="T166" s="25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181</v>
      </c>
      <c r="AT166" s="236" t="s">
        <v>116</v>
      </c>
      <c r="AU166" s="236" t="s">
        <v>80</v>
      </c>
      <c r="AY166" s="14" t="s">
        <v>113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78</v>
      </c>
      <c r="BK166" s="237">
        <f>ROUND(I166*H166,2)</f>
        <v>0</v>
      </c>
      <c r="BL166" s="14" t="s">
        <v>181</v>
      </c>
      <c r="BM166" s="236" t="s">
        <v>260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174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3BUtC1cMNkkovfO48q/WyQs21OSQt1XMZCeh+um4TfJatAMKjII6SPI/fFIRTkmLrq8WIwJwMqklc39xaSVXww==" hashValue="Ib35QnjurdsTc6wrQQ/VqQ2tfqkJ0CraTI4uG8ZoQFq72EFRh5nRmLL8UNCNzRsBq7ufnfPVf7od/UJnDsnmiA==" algorithmName="SHA-512" password="CD98"/>
  <autoFilter ref="C122:K166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2020-02-26T09:05:13Z</dcterms:created>
  <dcterms:modified xsi:type="dcterms:W3CDTF">2020-02-26T09:05:16Z</dcterms:modified>
</cp:coreProperties>
</file>