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645" windowWidth="26535" windowHeight="11700" activeTab="0"/>
  </bookViews>
  <sheets>
    <sheet name="Rekapitulace stavby" sheetId="1" r:id="rId1"/>
    <sheet name="SO 01 - Suchá nádrž" sheetId="2" r:id="rId2"/>
    <sheet name="SO 02 - Přehrážka 1" sheetId="3" r:id="rId3"/>
    <sheet name="SO 03 - Přehrážka 2" sheetId="4" r:id="rId4"/>
    <sheet name="SO 04 - Přehrážka 3" sheetId="5" r:id="rId5"/>
    <sheet name="SO 05 - Opevněné koryto" sheetId="6" r:id="rId6"/>
    <sheet name="SO 06 - Opevnění hrázky" sheetId="7" r:id="rId7"/>
    <sheet name="VON - Vedlejší a ostatní ..." sheetId="8" r:id="rId8"/>
    <sheet name="Pokyny pro vyplnění" sheetId="9" r:id="rId9"/>
  </sheets>
  <definedNames>
    <definedName name="_xlnm._FilterDatabase" localSheetId="1" hidden="1">'SO 01 - Suchá nádrž'!$C$83:$K$256</definedName>
    <definedName name="_xlnm._FilterDatabase" localSheetId="2" hidden="1">'SO 02 - Přehrážka 1'!$C$79:$K$103</definedName>
    <definedName name="_xlnm._FilterDatabase" localSheetId="3" hidden="1">'SO 03 - Přehrážka 2'!$C$79:$K$103</definedName>
    <definedName name="_xlnm._FilterDatabase" localSheetId="4" hidden="1">'SO 04 - Přehrážka 3'!$C$79:$K$103</definedName>
    <definedName name="_xlnm._FilterDatabase" localSheetId="5" hidden="1">'SO 05 - Opevněné koryto'!$C$81:$K$122</definedName>
    <definedName name="_xlnm._FilterDatabase" localSheetId="6" hidden="1">'SO 06 - Opevnění hrázky'!$C$79:$K$104</definedName>
    <definedName name="_xlnm._FilterDatabase" localSheetId="7" hidden="1">'VON - Vedlejší a ostatní ...'!$C$77:$K$91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1">'SO 01 - Suchá nádrž'!$C$4:$J$36,'SO 01 - Suchá nádrž'!$C$42:$J$65,'SO 01 - Suchá nádrž'!$C$71:$K$256</definedName>
    <definedName name="_xlnm.Print_Area" localSheetId="2">'SO 02 - Přehrážka 1'!$C$4:$J$36,'SO 02 - Přehrážka 1'!$C$42:$J$61,'SO 02 - Přehrážka 1'!$C$67:$K$103</definedName>
    <definedName name="_xlnm.Print_Area" localSheetId="3">'SO 03 - Přehrážka 2'!$C$4:$J$36,'SO 03 - Přehrážka 2'!$C$42:$J$61,'SO 03 - Přehrážka 2'!$C$67:$K$103</definedName>
    <definedName name="_xlnm.Print_Area" localSheetId="4">'SO 04 - Přehrážka 3'!$C$4:$J$36,'SO 04 - Přehrážka 3'!$C$42:$J$61,'SO 04 - Přehrážka 3'!$C$67:$K$103</definedName>
    <definedName name="_xlnm.Print_Area" localSheetId="5">'SO 05 - Opevněné koryto'!$C$4:$J$36,'SO 05 - Opevněné koryto'!$C$42:$J$63,'SO 05 - Opevněné koryto'!$C$69:$K$122</definedName>
    <definedName name="_xlnm.Print_Area" localSheetId="6">'SO 06 - Opevnění hrázky'!$C$4:$J$36,'SO 06 - Opevnění hrázky'!$C$42:$J$61,'SO 06 - Opevnění hrázky'!$C$67:$K$104</definedName>
    <definedName name="_xlnm.Print_Area" localSheetId="7">'VON - Vedlejší a ostatní ...'!$C$4:$J$36,'VON - Vedlejší a ostatní ...'!$C$42:$J$59,'VON - Vedlejší a ostatní ...'!$C$65:$K$91</definedName>
    <definedName name="_xlnm.Print_Titles" localSheetId="0">'Rekapitulace stavby'!$49:$49</definedName>
    <definedName name="_xlnm.Print_Titles" localSheetId="1">'SO 01 - Suchá nádrž'!$83:$83</definedName>
    <definedName name="_xlnm.Print_Titles" localSheetId="2">'SO 02 - Přehrážka 1'!$79:$79</definedName>
    <definedName name="_xlnm.Print_Titles" localSheetId="3">'SO 03 - Přehrážka 2'!$79:$79</definedName>
    <definedName name="_xlnm.Print_Titles" localSheetId="4">'SO 04 - Přehrážka 3'!$79:$79</definedName>
    <definedName name="_xlnm.Print_Titles" localSheetId="5">'SO 05 - Opevněné koryto'!$81:$81</definedName>
    <definedName name="_xlnm.Print_Titles" localSheetId="6">'SO 06 - Opevnění hrázky'!$79:$79</definedName>
    <definedName name="_xlnm.Print_Titles" localSheetId="7">'VON - Vedlejší a ostatní ...'!$77:$77</definedName>
  </definedNames>
  <calcPr calcId="125725"/>
</workbook>
</file>

<file path=xl/sharedStrings.xml><?xml version="1.0" encoding="utf-8"?>
<sst xmlns="http://schemas.openxmlformats.org/spreadsheetml/2006/main" count="3908" uniqueCount="698">
  <si>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</si>
  <si>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</si>
  <si>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</si>
  <si>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</si>
  <si>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</si>
  <si>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</si>
  <si>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</si>
  <si>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{db52dc41-35ba-46b1-8bf3-b3786cff180e}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</si>
  <si>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</si>
  <si>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</si>
  <si>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</si>
  <si>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</si>
  <si>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</si>
  <si>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</si>
  <si>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</si>
  <si>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</si>
  <si>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</si>
  <si>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2018J-057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</si>
  <si>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</si>
  <si>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</si>
  <si>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Protierozní opatření rokle Domažlice</t>
  </si>
  <si>
    <t>KSO:</t>
  </si>
  <si>
    <t>CC-CZ:</t>
  </si>
  <si>
    <t>Místo:</t>
  </si>
  <si>
    <t>Domažlice</t>
  </si>
  <si>
    <t>Datum:</t>
  </si>
  <si>
    <t>Zadavatel:</t>
  </si>
  <si>
    <t>IČ:</t>
  </si>
  <si>
    <t>00253316</t>
  </si>
  <si>
    <t>Město Domažlice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</si>
  <si>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</si>
  <si>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</si>
  <si>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</si>
  <si>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</si>
  <si>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</si>
  <si>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</si>
  <si>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</si>
  <si>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</si>
  <si>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</si>
  <si>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</si>
  <si>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</si>
  <si>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</si>
  <si>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</si>
  <si>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</si>
  <si>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</si>
  <si>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</si>
  <si>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</si>
  <si>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</si>
  <si>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</si>
  <si>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</si>
  <si>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</si>
  <si>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</si>
  <si>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</si>
  <si>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</si>
  <si>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</si>
  <si>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</si>
  <si>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</si>
  <si>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</si>
  <si>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</si>
  <si>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</si>
  <si>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</si>
  <si>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</si>
  <si>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</si>
  <si>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</si>
  <si>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</si>
  <si>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</si>
  <si>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</si>
  <si>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</si>
  <si>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</si>
  <si>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</si>
  <si>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</si>
  <si>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</si>
  <si>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</si>
  <si>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</si>
  <si>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</si>
  <si>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</si>
  <si>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</si>
  <si>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Suchá nádrž</t>
  </si>
  <si>
    <t>STA</t>
  </si>
  <si>
    <t>1</t>
  </si>
  <si>
    <t>{6f00dd95-3da5-4bcb-b59b-419ec42f0720}</t>
  </si>
  <si>
    <t>2</t>
  </si>
  <si>
    <t>SO 02</t>
  </si>
  <si>
    <t>Přehrážka 1</t>
  </si>
  <si>
    <t>{c01d2f21-4428-46a8-b802-c1ee98d51356}</t>
  </si>
  <si>
    <t>SO 03</t>
  </si>
  <si>
    <t>Přehrážka 2</t>
  </si>
  <si>
    <t>{3edce1cc-b4fc-4b79-b76d-b5eb8e9f2e79}</t>
  </si>
  <si>
    <t>SO 04</t>
  </si>
  <si>
    <t>Přehrážka 3</t>
  </si>
  <si>
    <t>{fb678ad4-a74d-4129-becc-b0a736a02e46}</t>
  </si>
  <si>
    <t>SO 05</t>
  </si>
  <si>
    <t>Opevněné koryto</t>
  </si>
  <si>
    <t>{b7325503-5503-4ca6-9fcb-88a706fd6403}</t>
  </si>
  <si>
    <t>SO 06</t>
  </si>
  <si>
    <t>Opevnění hrázky</t>
  </si>
  <si>
    <t>{b6b5aa2e-f5fe-41af-a361-a2c2ad310ce3}</t>
  </si>
  <si>
    <t>VON</t>
  </si>
  <si>
    <t>Vedlejší a ostatní náklady</t>
  </si>
  <si>
    <t>{47c25d9d-6480-4d3c-ab2d-e93bc036cea7}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</si>
  <si>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</si>
  <si>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</si>
  <si>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</si>
  <si>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</si>
  <si>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</si>
  <si>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</si>
  <si>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</si>
  <si>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Suchá nádrž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</si>
  <si>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</si>
  <si>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</si>
  <si>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</si>
  <si>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</si>
  <si>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</si>
  <si>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</si>
  <si>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</si>
  <si>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</si>
  <si>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</si>
  <si>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</si>
  <si>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</si>
  <si>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</si>
  <si>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</si>
  <si>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</si>
  <si>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</si>
  <si>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</si>
  <si>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</si>
  <si>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</si>
  <si>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</si>
  <si>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</si>
  <si>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</si>
  <si>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</si>
  <si>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</si>
  <si>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</si>
  <si>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</si>
  <si>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</si>
  <si>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</si>
  <si>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</si>
  <si>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</si>
  <si>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</si>
  <si>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</si>
  <si>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</si>
  <si>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</si>
  <si>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</si>
  <si>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</si>
  <si>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2018 02</t>
  </si>
  <si>
    <t>4</t>
  </si>
  <si>
    <t>-829716317</t>
  </si>
  <si>
    <t>PP</t>
  </si>
  <si>
    <t>Sejmutí ornice nebo lesní půdy  s vodorovným přemístěním na hromady v místě upotřebení nebo na dočasné či trvalé skládky se složením, na vzdálenost do 50 m</t>
  </si>
  <si>
    <t>P</t>
  </si>
  <si>
    <t xml:space="preserve">Poznámka k položce:
z plovhy hráze a zemníku </t>
  </si>
  <si>
    <t>171201201</t>
  </si>
  <si>
    <t>Uložení sypaniny na skládky</t>
  </si>
  <si>
    <t>-1580017164</t>
  </si>
  <si>
    <t>Uložení sypaniny  na skládky</t>
  </si>
  <si>
    <t>Poznámka k položce:
uložení sejmuté ornice na rekultivaci ploch</t>
  </si>
  <si>
    <t>3</t>
  </si>
  <si>
    <t>122201403</t>
  </si>
  <si>
    <t>Vykopávky v zemníku na suchu v hornině tř. 3 objem do 5000 m3</t>
  </si>
  <si>
    <t>274399880</t>
  </si>
  <si>
    <t>Vykopávky v zemnících na suchu  s přehozením výkopku na vzdálenost do 3 m nebo s naložením na dopravní prostředek v hornině tř. 3 přes 1 000 do 5 000 m3</t>
  </si>
  <si>
    <t>171101101</t>
  </si>
  <si>
    <t>Uložení sypaniny z hornin soudržných do násypů zhutněných na 95 % PS</t>
  </si>
  <si>
    <t>-746935602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</si>
  <si>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</si>
  <si>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Poznámka k položce:
násyp hráze a zásyp ostruhy</t>
  </si>
  <si>
    <t>5</t>
  </si>
  <si>
    <t>132201202</t>
  </si>
  <si>
    <t>Hloubení rýh š do 2000 mm v hornině tř. 3 objemu do 1000 m3</t>
  </si>
  <si>
    <t>-1298970977</t>
  </si>
  <si>
    <t>Hloubení zapažených i nezapažených rýh šířky přes 600 do 2 000 mm  s urovnáním dna do předepsaného profilu a spádu v hornině tř. 3 přes 100 do 1 000 m3</t>
  </si>
  <si>
    <t>Poznámka k položce:
opěrná patka,těsnící ostruha,
zemina uložena do hráze</t>
  </si>
  <si>
    <t>VV</t>
  </si>
  <si>
    <t>" pro opěrnou patku " 22,0*1,5*0,6</t>
  </si>
  <si>
    <t>" pro těsnící ostruhu " 29,0*3,0*1,5</t>
  </si>
  <si>
    <t>6</t>
  </si>
  <si>
    <t>181301102</t>
  </si>
  <si>
    <t>Rozprostření ornice tl vrstvy do 150 mm pl do 500 m2 v rovině nebo ve svahu do 1:5</t>
  </si>
  <si>
    <t>m2</t>
  </si>
  <si>
    <t>1859956216</t>
  </si>
  <si>
    <t>Rozprostření a urovnání ornice v rovině nebo ve svahu sklonu do 1:5 při souvislé ploše do 500 m2, tl. vrstvy přes 100 do 150 mm</t>
  </si>
  <si>
    <t>Poznámka k položce:
vzdušný líc do 1:2,5</t>
  </si>
  <si>
    <t>7</t>
  </si>
  <si>
    <t>181411122</t>
  </si>
  <si>
    <t>Založení lučního trávníku výsevem plochy do 1000 m2 ve svahu do 1:2</t>
  </si>
  <si>
    <t>842865763</t>
  </si>
  <si>
    <t>Založení trávníku na půdě předem připravené plochy do 1000 m2 výsevem včetně utažení lučního na svahu přes 1:5 do 1:2</t>
  </si>
  <si>
    <t>8</t>
  </si>
  <si>
    <t>M</t>
  </si>
  <si>
    <t>00572474</t>
  </si>
  <si>
    <t>osivo směs travní krajinná-svahová</t>
  </si>
  <si>
    <t>kg</t>
  </si>
  <si>
    <t>-1824231846</t>
  </si>
  <si>
    <t>Poznámka k položce:
vzdušný líc, ohumusování součástí SO 01</t>
  </si>
  <si>
    <t>360*0,015 'Přepočtené koeficientem množství</t>
  </si>
  <si>
    <t>9</t>
  </si>
  <si>
    <t>182201101</t>
  </si>
  <si>
    <t>Svahování násypů</t>
  </si>
  <si>
    <t>1053052928</t>
  </si>
  <si>
    <t>Svahování trvalých svahů do projektovaných profilů  s potřebným přemístěním výkopku při svahování násypů v jakékoliv hornině</t>
  </si>
  <si>
    <t xml:space="preserve">Poznámka k položce:
urovnání  tělesa hráze ve sklonu 1:2,5
návodní líc + vzdušný líc
</t>
  </si>
  <si>
    <t>264,0+360,0</t>
  </si>
  <si>
    <t>10</t>
  </si>
  <si>
    <t>132201201</t>
  </si>
  <si>
    <t>Hloubení rýh š do 2000 mm v hornině tř. 3 objemu do 100 m3</t>
  </si>
  <si>
    <t>359387012</t>
  </si>
  <si>
    <t>Hloubení zapažených i nezapažených rýh šířky přes 600 do 2 000 mm  s urovnáním dna do předepsaného profilu a spádu v hornině tř. 3 do 100 m3</t>
  </si>
  <si>
    <t>Poznámka k položce:
rýha pro výpustné potrubí</t>
  </si>
  <si>
    <t>11</t>
  </si>
  <si>
    <t>162201102</t>
  </si>
  <si>
    <t>Vodorovné přemístění do 50 m výkopku/sypaniny z horniny tř. 1 až 4</t>
  </si>
  <si>
    <t>786025262</t>
  </si>
  <si>
    <t>Vodorovné přemístění výkopku nebo sypaniny po suchu  na obvyklém dopravním prostředku, bez naložení výkopku, avšak se složením bez rozhrnutí z horniny tř. 1 až 4 na vzdálenost přes 20 do 50 m</t>
  </si>
  <si>
    <t>12</t>
  </si>
  <si>
    <t>1801452121</t>
  </si>
  <si>
    <t>Poznámka k položce:
rýha pro výpustné potrubí
do tělěsa hráze</t>
  </si>
  <si>
    <t>13</t>
  </si>
  <si>
    <t>131201101</t>
  </si>
  <si>
    <t>Hloubení jam nezapažených v hornině tř. 3 objemu do 100 m3</t>
  </si>
  <si>
    <t>842514493</t>
  </si>
  <si>
    <t>Hloubení nezapažených jam a zářezů s urovnáním dna do předepsaného profilu a spádu v hornině tř. 3 do 100 m3</t>
  </si>
  <si>
    <t>" vývar " 6,0*4,0*0,8</t>
  </si>
  <si>
    <t>14</t>
  </si>
  <si>
    <t>132201101</t>
  </si>
  <si>
    <t>Hloubení rýh š do 600 mm v hornině tř. 3 objemu do 100 m3</t>
  </si>
  <si>
    <t>-1031538285</t>
  </si>
  <si>
    <t>Hloubení zapažených i nezapažených rýh šířky do 600 mm  s urovnáním dna do předepsaného profilu a spádu v hornině tř. 3 do 100 m3</t>
  </si>
  <si>
    <t xml:space="preserve">Poznámka k položce:
zavazovací práh </t>
  </si>
  <si>
    <t xml:space="preserve">" zavazovací práh " 7,0*0,5*1,5 </t>
  </si>
  <si>
    <t>-1451071229</t>
  </si>
  <si>
    <t>16</t>
  </si>
  <si>
    <t>-1670837947</t>
  </si>
  <si>
    <t xml:space="preserve">Poznámka k položce:
uložení do tělesa hráze </t>
  </si>
  <si>
    <t>17</t>
  </si>
  <si>
    <t>-2113819435</t>
  </si>
  <si>
    <t>Poznámka k položce:
průleh v tělese hráze</t>
  </si>
  <si>
    <t>18</t>
  </si>
  <si>
    <t>490804287</t>
  </si>
  <si>
    <t>Poznámka k položce:
zavazovací prahy přelivu</t>
  </si>
  <si>
    <t>19</t>
  </si>
  <si>
    <t>-1447395991</t>
  </si>
  <si>
    <t>Poznámka k položce:
výkopek z průlehu a zavazovacího prahu přelivu</t>
  </si>
  <si>
    <t>" na meziskládku do 50 m a zpět k uložení do násypů "(96,0+25,0)*2</t>
  </si>
  <si>
    <t>20</t>
  </si>
  <si>
    <t>167101102</t>
  </si>
  <si>
    <t>Nakládání výkopku z hornin tř. 1 až 4 přes 100 m3</t>
  </si>
  <si>
    <t>-156988864</t>
  </si>
  <si>
    <t>Nakládání, skládání a překládání neulehlého výkopku nebo sypaniny  nakládání, množství přes 100 m3, z hornin tř. 1 až 4</t>
  </si>
  <si>
    <t>Poznámka k položce:
výkopek z průlehu a zavazovacího prahu přelivu ne meziskládce</t>
  </si>
  <si>
    <t>270366674</t>
  </si>
  <si>
    <t>Poznámka k položce:
výkopek z průlehu a zavazovacího prahu přelivu ne meziskládku</t>
  </si>
  <si>
    <t>22</t>
  </si>
  <si>
    <t>-1613091445</t>
  </si>
  <si>
    <t>96,0+25,0</t>
  </si>
  <si>
    <t>Svislé a kompletní konstrukce</t>
  </si>
  <si>
    <t>23</t>
  </si>
  <si>
    <t>321311115</t>
  </si>
  <si>
    <t>Konstrukce vodních staveb z betonu prostého mrazuvzdorného tř. C 25/30</t>
  </si>
  <si>
    <t>1053071301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</si>
  <si>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</si>
  <si>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Poznámka k položce:
výpustný objekt, výpustné potrubí</t>
  </si>
  <si>
    <t>" podkladní beton " 24,0*1,2*0,15</t>
  </si>
  <si>
    <t>24</t>
  </si>
  <si>
    <t>321321116</t>
  </si>
  <si>
    <t>Konstrukce vodních staveb ze ŽB mrazuvzdorného tř. C 30/37 XF3</t>
  </si>
  <si>
    <t>-576733843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</si>
  <si>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30/37 XF4</t>
  </si>
  <si>
    <t>Poznámka k položce:
výpustný objekt, obetonování výpustného potrubí</t>
  </si>
  <si>
    <t>" výpustný objekt " 2,0</t>
  </si>
  <si>
    <t>" obetonování výpustného potrubí " 12,0</t>
  </si>
  <si>
    <t>25</t>
  </si>
  <si>
    <t>321351010</t>
  </si>
  <si>
    <t>Bednění konstrukcí vodních staveb rovinné - zřízení</t>
  </si>
  <si>
    <t>-817306392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</si>
  <si>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</si>
  <si>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 výpustný objekt " 6,4*1,6*2</t>
  </si>
  <si>
    <t>" obetonování výpustného potrubí " 24,0*1,0*2</t>
  </si>
  <si>
    <t>26</t>
  </si>
  <si>
    <t>321352010</t>
  </si>
  <si>
    <t>Bednění konstrukcí vodních staveb rovinné - odstranění</t>
  </si>
  <si>
    <t>-1405868665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</si>
  <si>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</si>
  <si>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27</t>
  </si>
  <si>
    <t>321368211</t>
  </si>
  <si>
    <t>Výztuž železobetonových konstrukcí vodních staveb ze svařovaných sítí</t>
  </si>
  <si>
    <t>t</t>
  </si>
  <si>
    <t>-989286062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</si>
  <si>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</si>
  <si>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 xml:space="preserve">Poznámka k položce:
sítě KARI KY 50 150/150/8
výpustný objekt, obetonování výpustného potrubí
</t>
  </si>
  <si>
    <t>28</t>
  </si>
  <si>
    <t>-888151241</t>
  </si>
  <si>
    <t xml:space="preserve">Poznámka k položce:
výústní čelo </t>
  </si>
  <si>
    <t>29</t>
  </si>
  <si>
    <t>-1005219042</t>
  </si>
  <si>
    <t>30</t>
  </si>
  <si>
    <t>908193225</t>
  </si>
  <si>
    <t>31</t>
  </si>
  <si>
    <t>2095063656</t>
  </si>
  <si>
    <t>32</t>
  </si>
  <si>
    <t>1209332333</t>
  </si>
  <si>
    <t xml:space="preserve">Poznámka k položce:
síť KARI KY 150/150/8
výústní čelo </t>
  </si>
  <si>
    <t>33</t>
  </si>
  <si>
    <t>1277466293</t>
  </si>
  <si>
    <t>34</t>
  </si>
  <si>
    <t>249767174</t>
  </si>
  <si>
    <t>Poznámka k položce:
szavazovací prahy přelivu</t>
  </si>
  <si>
    <t>35</t>
  </si>
  <si>
    <t>54848230</t>
  </si>
  <si>
    <t>36</t>
  </si>
  <si>
    <t>1093733925</t>
  </si>
  <si>
    <t>Poznámka k položce:
sítě KARI KY 50 150/150/8
zavazovací prahy přelivu</t>
  </si>
  <si>
    <t>Vodorovné konstrukce</t>
  </si>
  <si>
    <t>37</t>
  </si>
  <si>
    <t>457541111</t>
  </si>
  <si>
    <t>Filtrační vrstvy ze štěrkodrti bez zhutnění frakce od 0 až 22 do 0 až 63 mm</t>
  </si>
  <si>
    <t>-1482055196</t>
  </si>
  <si>
    <t>Filtrační vrstvy jakékoliv tloušťky a sklonu  ze štěrkodrti bez zhutnění, frakce od 0-22 do 0-63 mm</t>
  </si>
  <si>
    <t xml:space="preserve">Poznámka k položce:
opevnění návodního líce 1:2,5
</t>
  </si>
  <si>
    <t>38</t>
  </si>
  <si>
    <t>463211153</t>
  </si>
  <si>
    <t>Rovnanina objemu přes 3 m3 z lomového kamene tříděného hmotnosti do 500 kg s urovnáním líce</t>
  </si>
  <si>
    <t>1791309187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</si>
  <si>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</si>
  <si>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Poznámka k položce:
opěrná patka z lomového kamene, LK 200-500 kg, 30% 200-500 kg, 70% min.500 kg</t>
  </si>
  <si>
    <t>22,0*1,5*0,6</t>
  </si>
  <si>
    <t>39</t>
  </si>
  <si>
    <t>464531112</t>
  </si>
  <si>
    <t>Pohoz z hrubého drceného kamenivo zrno 63 až 125 mm z terénu</t>
  </si>
  <si>
    <t>249096511</t>
  </si>
  <si>
    <t>Pohoz dna nebo svahů jakékoliv tloušťky  z hrubého drceného kameniva, z terénu, frakce 63 - 125 mm</t>
  </si>
  <si>
    <t>Poznámka k položce:
opevnění návodního líce 1:2,5</t>
  </si>
  <si>
    <t>" tl.300 mm" 79,2</t>
  </si>
  <si>
    <t>40</t>
  </si>
  <si>
    <t>-764402998</t>
  </si>
  <si>
    <t>Poznámka k položce:
vývařiště z lomového kamene, LK 300-500 kg, tl.500 mm</t>
  </si>
  <si>
    <t>41</t>
  </si>
  <si>
    <t>464511123</t>
  </si>
  <si>
    <t>Pohoz z kamene záhozového hmotnosti nad 200 do 500 kg z terénu</t>
  </si>
  <si>
    <t>493130509</t>
  </si>
  <si>
    <t>Pohoz dna nebo svahů jakékoliv tloušťky  z kamene záhozového z terénu, hmotnosti jednotlivých kamenů přes 200 do 500 kg</t>
  </si>
  <si>
    <t>Poznámka k položce:
vývařiště</t>
  </si>
  <si>
    <t>42</t>
  </si>
  <si>
    <t>-423344367</t>
  </si>
  <si>
    <t>Poznámka k položce:
opevnění přelivu</t>
  </si>
  <si>
    <t>Komunikace pozemní</t>
  </si>
  <si>
    <t>43</t>
  </si>
  <si>
    <t>564752111</t>
  </si>
  <si>
    <t>Podklad z vibrovaného štěrku VŠ tl 150 mm</t>
  </si>
  <si>
    <t>801722007</t>
  </si>
  <si>
    <t>Podklad nebo kryt z vibrovaného štěrku VŠ  s rozprostřením, vlhčením a zhutněním, po zhutnění tl. 150 mm</t>
  </si>
  <si>
    <t>Poznámka k položce:
opevnění koruny hráze</t>
  </si>
  <si>
    <t>44</t>
  </si>
  <si>
    <t>564851111</t>
  </si>
  <si>
    <t>Podklad ze štěrkodrtě ŠD tl 150 mm</t>
  </si>
  <si>
    <t>-121229920</t>
  </si>
  <si>
    <t>Podklad ze štěrkodrti ŠD  s rozprostřením a zhutněním, po zhutnění tl. 150 mm</t>
  </si>
  <si>
    <t>Trubní vedení</t>
  </si>
  <si>
    <t>45</t>
  </si>
  <si>
    <t>871393121</t>
  </si>
  <si>
    <t>Montáž kanalizačního potrubí z PVC těsněné gumovým kroužkem otevřený výkop sklon do 20 % DN 400</t>
  </si>
  <si>
    <t>m</t>
  </si>
  <si>
    <t>-1766323553</t>
  </si>
  <si>
    <t>Montáž kanalizačního potrubí z plastů z tvrdého PVC těsněných gumovým kroužkem v otevřeném výkopu ve sklonu do 20 % DN 400</t>
  </si>
  <si>
    <t>Poznámka k položce:
výpustné potrubí</t>
  </si>
  <si>
    <t>46</t>
  </si>
  <si>
    <t>28611158</t>
  </si>
  <si>
    <t>trubka kanalizační PVC DN 400x1000 mm SN8</t>
  </si>
  <si>
    <t>769700317</t>
  </si>
  <si>
    <t>47</t>
  </si>
  <si>
    <t>899102112</t>
  </si>
  <si>
    <t>Osazení poklopů litinových nebo ocelových včetně rámů pro třídu zatížení A15, A50</t>
  </si>
  <si>
    <t>kus</t>
  </si>
  <si>
    <t>-1106788033</t>
  </si>
  <si>
    <t>Osazení poklopů litinových a ocelových včetně rámů pro třídu zatížení A15, A50</t>
  </si>
  <si>
    <t>Poznámka k položce:
poklop výpustného objektu</t>
  </si>
  <si>
    <t>48</t>
  </si>
  <si>
    <t>28661932</t>
  </si>
  <si>
    <t>poklop šachtový litinový dno DN 600 pro třídu zatížení A15</t>
  </si>
  <si>
    <t>-1704096158</t>
  </si>
  <si>
    <t>49</t>
  </si>
  <si>
    <t>350340060R</t>
  </si>
  <si>
    <t xml:space="preserve">Dodávka a montáž česlí </t>
  </si>
  <si>
    <t>64</t>
  </si>
  <si>
    <t>-574797417</t>
  </si>
  <si>
    <t>Poznámka k položce:
česle výpustného objektu vč. jejich dodání</t>
  </si>
  <si>
    <t>Ostatní konstrukce a práce, bourání</t>
  </si>
  <si>
    <t>998</t>
  </si>
  <si>
    <t>Přesun hmot</t>
  </si>
  <si>
    <t>50</t>
  </si>
  <si>
    <t>998332011</t>
  </si>
  <si>
    <t>Přesun hmot pro úpravy vodních toků a kanály</t>
  </si>
  <si>
    <t>1655125818</t>
  </si>
  <si>
    <t>Přesun hmot pro úpravy vodních toků a kanály, hráze rybníků apod.  dopravní vzdálenost do 500 m</t>
  </si>
  <si>
    <t>SO 02 - Přehrážka 1</t>
  </si>
  <si>
    <t>-118086627</t>
  </si>
  <si>
    <t>Poznámka k položce:
výkop založení přehrážky</t>
  </si>
  <si>
    <t>162301102</t>
  </si>
  <si>
    <t>Vodorovné přemístění do 1000 m výkopku/sypaniny z horniny tř. 1 až 4</t>
  </si>
  <si>
    <t>542347120</t>
  </si>
  <si>
    <t>Vodorovné přemístění výkopku nebo sypaniny po suchu  na obvyklém dopravním prostředku, bez naložení výkopku, avšak se složením bez rozhrnutí z horniny tř. 1 až 4 na vzdálenost přes 500 do 1 000 m</t>
  </si>
  <si>
    <t>-859794957</t>
  </si>
  <si>
    <t>462511270</t>
  </si>
  <si>
    <t>Zához z lomového kamene bez proštěrkování z terénu hmotnost do 200 kg</t>
  </si>
  <si>
    <t>777752627</t>
  </si>
  <si>
    <t>Zához z lomového kamene neupraveného záhozového  bez proštěrkování z terénu, hmotnosti jednotlivých kamenů do 200 kg</t>
  </si>
  <si>
    <t>Poznámka k položce:
násyp přehrážky</t>
  </si>
  <si>
    <t>-1462225701</t>
  </si>
  <si>
    <t>Poznámka k položce:
kamenná rovnanina  LK 200-500 kg tl. 500 mm</t>
  </si>
  <si>
    <t>" opevnění svahů přehrážky 1:1.5 " 15,0*8,0*0,5</t>
  </si>
  <si>
    <t>" opevnění spadiště "  5,0*5,0*0,5</t>
  </si>
  <si>
    <t>-1574471586</t>
  </si>
  <si>
    <t>SO 03 - Přehrážka 2</t>
  </si>
  <si>
    <t>SO 04 - Přehrážka 3</t>
  </si>
  <si>
    <t>" opevnění svahů přehrážky 1:1.5 " 16,0*11,0*0,5</t>
  </si>
  <si>
    <t>SO 05 - Opevněné koryto</t>
  </si>
  <si>
    <t xml:space="preserve">    997 - Přesun sutě</t>
  </si>
  <si>
    <t>451573111</t>
  </si>
  <si>
    <t>Lože pod potrubí otevřený výkop ze štěrkopísku</t>
  </si>
  <si>
    <t>-1972037896</t>
  </si>
  <si>
    <t>Lože pod potrubí, stoky a drobné objekty v otevřeném výkopu z písku a štěrkopísku do 63 mm</t>
  </si>
  <si>
    <t>Poznámka k položce:
podsyp horské vpusti</t>
  </si>
  <si>
    <t>1,7*1,5*0,15</t>
  </si>
  <si>
    <t>-367307960</t>
  </si>
  <si>
    <t>Poznámka k položce:
opevnění koryta potoka z lomového kamene, LK 200-500 kg, tl.500 mm</t>
  </si>
  <si>
    <t>50,0*3,0*0,5</t>
  </si>
  <si>
    <t>895931111</t>
  </si>
  <si>
    <t>Vpusti kanalizačních horské z betonu prostého C12/15 velikosti 1200/600 mm</t>
  </si>
  <si>
    <t>-1270704106</t>
  </si>
  <si>
    <t>Vpusti kanalizační horské  z betonu prostého tř. C 12/15 velikosti 1200/600 mm</t>
  </si>
  <si>
    <t>R1</t>
  </si>
  <si>
    <t>Dodávka prefa horské vpusti TZV 150/120/200 vč. dopravy</t>
  </si>
  <si>
    <t>ks</t>
  </si>
  <si>
    <t>-1026685659</t>
  </si>
  <si>
    <t xml:space="preserve">Dodávka prefa horské vpusti TZV 150/120/200 </t>
  </si>
  <si>
    <t>899204112</t>
  </si>
  <si>
    <t>Osazení mříží litinových včetně rámů a košů na bahno pro třídu zatížení D400, E600</t>
  </si>
  <si>
    <t>1551232194</t>
  </si>
  <si>
    <t>28661938</t>
  </si>
  <si>
    <t>mříž litinová 600/40T, 420X620 D400</t>
  </si>
  <si>
    <t>1296707690</t>
  </si>
  <si>
    <t>960111221</t>
  </si>
  <si>
    <t>Bourání vodních staveb z dílců prefabrikovaných betonových a železobetonových, z vodní hladiny</t>
  </si>
  <si>
    <t>1370940589</t>
  </si>
  <si>
    <t>Bourání konstrukcí vodních staveb  z hladiny, s naložením vybouraných hmot a suti na dopravní prostředek nebo s odklizením na hromady do vzdálenosti 20 m z dílců prefabrikovaných betonových a železobetonových</t>
  </si>
  <si>
    <t>Poznámka k položce:
odstranění stávajícího vtokového objektu
výkop a odstranění s naložením</t>
  </si>
  <si>
    <t>997</t>
  </si>
  <si>
    <t>Přesun sutě</t>
  </si>
  <si>
    <t>997321211</t>
  </si>
  <si>
    <t>Svislá doprava suti a vybouraných hmot v do 4 m</t>
  </si>
  <si>
    <t>32067741</t>
  </si>
  <si>
    <t>Svislá doprava suti a vybouraných hmot  s naložením do dopravního zařízení a s vyprázdněním dopravního zařízení na hromadu nebo do dopravního prostředku na výšku do 4 m</t>
  </si>
  <si>
    <t xml:space="preserve">Poznámka k položce:
svislý přesun sutě </t>
  </si>
  <si>
    <t>997321511</t>
  </si>
  <si>
    <t>Vodorovná doprava suti a vybouraných hmot po suchu do 1 km</t>
  </si>
  <si>
    <t>-295130728</t>
  </si>
  <si>
    <t>Vodorovná doprava suti a vybouraných hmot  bez naložení, s vyložením a hrubým urovnáním po suchu, na vzdálenost do 1 km</t>
  </si>
  <si>
    <t>Poznámka k položce:
uložení sutě na skládku</t>
  </si>
  <si>
    <t>997321519</t>
  </si>
  <si>
    <t>Příplatek ZKD 1km vodorovné dopravy suti a vybouraných hmot po suchu</t>
  </si>
  <si>
    <t>-1586910880</t>
  </si>
  <si>
    <t>Vodorovná doprava suti a vybouraných hmot  bez naložení, s vyložením a hrubým urovnáním po suchu, na vzdálenost Příplatek k cenám za každý další i započatý 1 km přes 1 km</t>
  </si>
  <si>
    <t>7,341*14 'Přepočtené koeficientem množství</t>
  </si>
  <si>
    <t>997013801</t>
  </si>
  <si>
    <t>Poplatek za uložení na skládce (skládkovné) stavebního odpadu betonového kód odpadu 170 101</t>
  </si>
  <si>
    <t>1105993872</t>
  </si>
  <si>
    <t>Poplatek za uložení stavebního odpadu na skládce (skládkovné) z prostého betonu zatříděného do Katalogu odpadů pod kódem 170 101</t>
  </si>
  <si>
    <t>-1156013311</t>
  </si>
  <si>
    <t>SO 06 - Opevnění hrázky</t>
  </si>
  <si>
    <t>1226452907</t>
  </si>
  <si>
    <t>Poznámka k položce:
zářez stezky pro pěší ve svahu, přehození do násypu pod rovnaninu</t>
  </si>
  <si>
    <t>-1843626990</t>
  </si>
  <si>
    <t>" zářez stezky pro pěší ve svahu, přehození do násypu pod rovnaninu "  243,0</t>
  </si>
  <si>
    <t>" násyp pod opevněním hrázky " 900,0</t>
  </si>
  <si>
    <t>959319093</t>
  </si>
  <si>
    <t>1382211662</t>
  </si>
  <si>
    <t>-725468915</t>
  </si>
  <si>
    <t>Poznámka k položce:
opevnění hrázky 
kamenná rovnanina LK 200 - 500 kg tl. 500 mm</t>
  </si>
  <si>
    <t>2132793693</t>
  </si>
  <si>
    <t>VON - Vedlejší a ostatní náklady</t>
  </si>
  <si>
    <t>VRN - Vedlejší rozpočtové náklady</t>
  </si>
  <si>
    <t xml:space="preserve">    VRN1 - Průzkumné, geodetické a projektové práce</t>
  </si>
  <si>
    <t>VRN</t>
  </si>
  <si>
    <t>Vedlejší rozpočtové náklady</t>
  </si>
  <si>
    <t>VRN1</t>
  </si>
  <si>
    <t>Průzkumné, geodetické a projektové práce</t>
  </si>
  <si>
    <t>1R</t>
  </si>
  <si>
    <t>Splnění podmínek vyjádření správců sítí při vstupech do ochranných pásem sítí. případné vytýčení inž.sítí a zařízení, včetně zajištění případné aktualizace vyjádření správců sítí, která pozbudou platnosti v období mezi předáním staveniště a vytyč.sítí</t>
  </si>
  <si>
    <t>soubor</t>
  </si>
  <si>
    <t>1024</t>
  </si>
  <si>
    <t>645181308</t>
  </si>
  <si>
    <t>2R</t>
  </si>
  <si>
    <t>Zajištění a provedení zkoušek,rozborů a atestů nutných pro řádné provádění a dokončení díla, uvedených v projektové dokumentaci včetně předání jejich výsledků objednateli, jakož i provedení následujících zkoušek a rozborů:HUTNÍCÍ ZKOUŠKY TĚLESA HRÁZE–6x</t>
  </si>
  <si>
    <t>-35954791</t>
  </si>
  <si>
    <t>3R</t>
  </si>
  <si>
    <t xml:space="preserve">Vytyčení stavby, (případně pozemků nebo provedení jiných geodetických prací*)  odborně způsobilou osobou v oboru zeměměřictví. </t>
  </si>
  <si>
    <t>114861643</t>
  </si>
  <si>
    <t>4R</t>
  </si>
  <si>
    <t xml:space="preserve">Zajištění a zabezpečení staveniště, zřízení a likvidace zařízení staveniště, včetně případných přípojek, přístupů, skládek, deponií apod. </t>
  </si>
  <si>
    <t>-1579838335</t>
  </si>
  <si>
    <t>5R</t>
  </si>
  <si>
    <t>Zajištění umístění štítku o povolení stavby a stejnopisu oznámení o zahájení prací oblastnímu inspektorátu práce na viditelném místě u vstupu na staveniště.*</t>
  </si>
  <si>
    <t>880204710</t>
  </si>
  <si>
    <t>6R</t>
  </si>
  <si>
    <t>Provedení opatření vyplývajících z povodňového a havarijního plánu.*</t>
  </si>
  <si>
    <t>-1492686804</t>
  </si>
  <si>
    <t>7R</t>
  </si>
  <si>
    <t xml:space="preserve">Protokolární předání stavbou dotčených pozemků a komunikací, uvedených do původního stavu, zpět jejich vlastníkům. </t>
  </si>
  <si>
    <t>-194340386</t>
  </si>
  <si>
    <t>8R</t>
  </si>
  <si>
    <t xml:space="preserve">Zpracování a předání dokumentace skutečného provedení stavby (3 paré + 1 v elektronické formě) objednateli a pořízení fotodokumentace stavby. </t>
  </si>
  <si>
    <t>349652404</t>
  </si>
  <si>
    <t>9R</t>
  </si>
  <si>
    <t>Zpracování geometrického plánu.*</t>
  </si>
  <si>
    <t>1454097646</t>
  </si>
  <si>
    <t>R10</t>
  </si>
  <si>
    <t>Převedení vody v průběhu výstavby.potřebnost opatření a rozsah určí zhotovitel stavby na základě použité technologie při realizaci akce:hrázka 10m3,potrubí DN200 dl.26,0m</t>
  </si>
  <si>
    <t>-573266958</t>
  </si>
  <si>
    <t xml:space="preserve">Převedení vody v průběhu výstavby.potřebnost opatření a rozsah určí zhotovitel stavby na základě použité technologie při realizaci akce. Možnosti např.: hráze z pytlů s pískem do výšky 0.5 m nebo potrubí DN 300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</si>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</sst>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1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  <selection pane="bottomLeft" activeCell="AI32" sqref="AI3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294" t="s">
        <v>8</v>
      </c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296" t="s">
        <v>17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6"/>
      <c r="AQ5" s="28"/>
      <c r="BE5" s="286" t="s">
        <v>18</v>
      </c>
      <c r="BS5" s="21" t="s">
        <v>9</v>
      </c>
    </row>
    <row r="6" spans="2:71" ht="36.95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309" t="s">
        <v>20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6"/>
      <c r="AQ6" s="28"/>
      <c r="BE6" s="287"/>
      <c r="BS6" s="21" t="s">
        <v>9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5</v>
      </c>
      <c r="AO7" s="26"/>
      <c r="AP7" s="26"/>
      <c r="AQ7" s="28"/>
      <c r="BE7" s="287"/>
      <c r="BS7" s="21" t="s">
        <v>9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40">
        <v>43871</v>
      </c>
      <c r="AO8" s="26"/>
      <c r="AP8" s="26"/>
      <c r="AQ8" s="28"/>
      <c r="BE8" s="287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87"/>
      <c r="BS9" s="21" t="s">
        <v>9</v>
      </c>
    </row>
    <row r="10" spans="2:71" ht="14.45" customHeight="1">
      <c r="B10" s="25"/>
      <c r="C10" s="26"/>
      <c r="D10" s="34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27</v>
      </c>
      <c r="AL10" s="26"/>
      <c r="AM10" s="26"/>
      <c r="AN10" s="32" t="s">
        <v>28</v>
      </c>
      <c r="AO10" s="26"/>
      <c r="AP10" s="26"/>
      <c r="AQ10" s="28"/>
      <c r="BE10" s="287"/>
      <c r="BS10" s="21" t="s">
        <v>9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5</v>
      </c>
      <c r="AO11" s="26"/>
      <c r="AP11" s="26"/>
      <c r="AQ11" s="28"/>
      <c r="BE11" s="287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87"/>
      <c r="BS12" s="21" t="s">
        <v>9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27</v>
      </c>
      <c r="AL13" s="26"/>
      <c r="AM13" s="26"/>
      <c r="AN13" s="35" t="s">
        <v>32</v>
      </c>
      <c r="AO13" s="26"/>
      <c r="AP13" s="26"/>
      <c r="AQ13" s="28"/>
      <c r="BE13" s="287"/>
      <c r="BS13" s="21" t="s">
        <v>9</v>
      </c>
    </row>
    <row r="14" spans="2:71" ht="13.5">
      <c r="B14" s="25"/>
      <c r="C14" s="26"/>
      <c r="D14" s="26"/>
      <c r="E14" s="303" t="s">
        <v>32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4" t="s">
        <v>30</v>
      </c>
      <c r="AL14" s="26"/>
      <c r="AM14" s="26"/>
      <c r="AN14" s="35" t="s">
        <v>32</v>
      </c>
      <c r="AO14" s="26"/>
      <c r="AP14" s="26"/>
      <c r="AQ14" s="28"/>
      <c r="BE14" s="287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87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27</v>
      </c>
      <c r="AL16" s="26"/>
      <c r="AM16" s="26"/>
      <c r="AN16" s="32" t="s">
        <v>5</v>
      </c>
      <c r="AO16" s="26"/>
      <c r="AP16" s="26"/>
      <c r="AQ16" s="28"/>
      <c r="BE16" s="287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5</v>
      </c>
      <c r="AO17" s="26"/>
      <c r="AP17" s="26"/>
      <c r="AQ17" s="28"/>
      <c r="BE17" s="287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87"/>
      <c r="BS18" s="21" t="s">
        <v>9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87"/>
      <c r="BS19" s="21" t="s">
        <v>9</v>
      </c>
    </row>
    <row r="20" spans="2:71" ht="14.45" customHeight="1">
      <c r="B20" s="25"/>
      <c r="C20" s="26"/>
      <c r="D20" s="26"/>
      <c r="E20" s="305" t="s">
        <v>5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26"/>
      <c r="AP20" s="26"/>
      <c r="AQ20" s="28"/>
      <c r="BE20" s="287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87"/>
    </row>
    <row r="22" spans="2:57" ht="6.95" customHeight="1">
      <c r="B22" s="25"/>
      <c r="C22" s="2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6"/>
      <c r="AQ22" s="28"/>
      <c r="BE22" s="287"/>
    </row>
    <row r="23" spans="2:57" s="1" customFormat="1" ht="25.9" customHeight="1">
      <c r="B23" s="37"/>
      <c r="C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6">
        <f>ROUND(AG51,2)</f>
        <v>0</v>
      </c>
      <c r="AL23" s="307"/>
      <c r="AM23" s="307"/>
      <c r="AN23" s="307"/>
      <c r="AO23" s="307"/>
      <c r="AP23" s="38"/>
      <c r="AQ23" s="41"/>
      <c r="BE23" s="287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7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8" t="s">
        <v>38</v>
      </c>
      <c r="M25" s="308"/>
      <c r="N25" s="308"/>
      <c r="O25" s="308"/>
      <c r="P25" s="38"/>
      <c r="Q25" s="38"/>
      <c r="R25" s="38"/>
      <c r="S25" s="38"/>
      <c r="T25" s="38"/>
      <c r="U25" s="38"/>
      <c r="V25" s="38"/>
      <c r="W25" s="308" t="s">
        <v>39</v>
      </c>
      <c r="X25" s="308"/>
      <c r="Y25" s="308"/>
      <c r="Z25" s="308"/>
      <c r="AA25" s="308"/>
      <c r="AB25" s="308"/>
      <c r="AC25" s="308"/>
      <c r="AD25" s="308"/>
      <c r="AE25" s="308"/>
      <c r="AF25" s="38"/>
      <c r="AG25" s="38"/>
      <c r="AH25" s="38"/>
      <c r="AI25" s="38"/>
      <c r="AJ25" s="38"/>
      <c r="AK25" s="308" t="s">
        <v>40</v>
      </c>
      <c r="AL25" s="308"/>
      <c r="AM25" s="308"/>
      <c r="AN25" s="308"/>
      <c r="AO25" s="308"/>
      <c r="AP25" s="38"/>
      <c r="AQ25" s="41"/>
      <c r="BE25" s="287"/>
    </row>
    <row r="26" spans="2:57" s="2" customFormat="1" ht="14.45" customHeight="1">
      <c r="B26" s="43"/>
      <c r="C26" s="44"/>
      <c r="D26" s="45" t="s">
        <v>41</v>
      </c>
      <c r="E26" s="44"/>
      <c r="F26" s="45" t="s">
        <v>42</v>
      </c>
      <c r="G26" s="44"/>
      <c r="H26" s="44"/>
      <c r="I26" s="44"/>
      <c r="J26" s="44"/>
      <c r="K26" s="44"/>
      <c r="L26" s="302">
        <v>0.21</v>
      </c>
      <c r="M26" s="289"/>
      <c r="N26" s="289"/>
      <c r="O26" s="289"/>
      <c r="P26" s="44"/>
      <c r="Q26" s="44"/>
      <c r="R26" s="44"/>
      <c r="S26" s="44"/>
      <c r="T26" s="44"/>
      <c r="U26" s="44"/>
      <c r="V26" s="44"/>
      <c r="W26" s="288">
        <f>ROUND(AZ51,2)</f>
        <v>0</v>
      </c>
      <c r="X26" s="289"/>
      <c r="Y26" s="289"/>
      <c r="Z26" s="289"/>
      <c r="AA26" s="289"/>
      <c r="AB26" s="289"/>
      <c r="AC26" s="289"/>
      <c r="AD26" s="289"/>
      <c r="AE26" s="289"/>
      <c r="AF26" s="44"/>
      <c r="AG26" s="44"/>
      <c r="AH26" s="44"/>
      <c r="AI26" s="44"/>
      <c r="AJ26" s="44"/>
      <c r="AK26" s="288">
        <f>ROUND(AV51,2)</f>
        <v>0</v>
      </c>
      <c r="AL26" s="289"/>
      <c r="AM26" s="289"/>
      <c r="AN26" s="289"/>
      <c r="AO26" s="289"/>
      <c r="AP26" s="44"/>
      <c r="AQ26" s="46"/>
      <c r="BE26" s="287"/>
    </row>
    <row r="27" spans="2:57" s="2" customFormat="1" ht="14.45" customHeight="1">
      <c r="B27" s="43"/>
      <c r="C27" s="44"/>
      <c r="D27" s="44"/>
      <c r="E27" s="44"/>
      <c r="F27" s="45" t="s">
        <v>43</v>
      </c>
      <c r="G27" s="44"/>
      <c r="H27" s="44"/>
      <c r="I27" s="44"/>
      <c r="J27" s="44"/>
      <c r="K27" s="44"/>
      <c r="L27" s="302">
        <v>0.15</v>
      </c>
      <c r="M27" s="289"/>
      <c r="N27" s="289"/>
      <c r="O27" s="289"/>
      <c r="P27" s="44"/>
      <c r="Q27" s="44"/>
      <c r="R27" s="44"/>
      <c r="S27" s="44"/>
      <c r="T27" s="44"/>
      <c r="U27" s="44"/>
      <c r="V27" s="44"/>
      <c r="W27" s="288">
        <f>ROUND(BA51,2)</f>
        <v>0</v>
      </c>
      <c r="X27" s="289"/>
      <c r="Y27" s="289"/>
      <c r="Z27" s="289"/>
      <c r="AA27" s="289"/>
      <c r="AB27" s="289"/>
      <c r="AC27" s="289"/>
      <c r="AD27" s="289"/>
      <c r="AE27" s="289"/>
      <c r="AF27" s="44"/>
      <c r="AG27" s="44"/>
      <c r="AH27" s="44"/>
      <c r="AI27" s="44"/>
      <c r="AJ27" s="44"/>
      <c r="AK27" s="288">
        <f>ROUND(AW51,2)</f>
        <v>0</v>
      </c>
      <c r="AL27" s="289"/>
      <c r="AM27" s="289"/>
      <c r="AN27" s="289"/>
      <c r="AO27" s="289"/>
      <c r="AP27" s="44"/>
      <c r="AQ27" s="46"/>
      <c r="BE27" s="287"/>
    </row>
    <row r="28" spans="2:57" s="2" customFormat="1" ht="14.45" customHeight="1" hidden="1">
      <c r="B28" s="43"/>
      <c r="C28" s="44"/>
      <c r="D28" s="44"/>
      <c r="E28" s="44"/>
      <c r="F28" s="45" t="s">
        <v>44</v>
      </c>
      <c r="G28" s="44"/>
      <c r="H28" s="44"/>
      <c r="I28" s="44"/>
      <c r="J28" s="44"/>
      <c r="K28" s="44"/>
      <c r="L28" s="302">
        <v>0.21</v>
      </c>
      <c r="M28" s="289"/>
      <c r="N28" s="289"/>
      <c r="O28" s="289"/>
      <c r="P28" s="44"/>
      <c r="Q28" s="44"/>
      <c r="R28" s="44"/>
      <c r="S28" s="44"/>
      <c r="T28" s="44"/>
      <c r="U28" s="44"/>
      <c r="V28" s="44"/>
      <c r="W28" s="288">
        <f>ROUND(BB51,2)</f>
        <v>0</v>
      </c>
      <c r="X28" s="289"/>
      <c r="Y28" s="289"/>
      <c r="Z28" s="289"/>
      <c r="AA28" s="289"/>
      <c r="AB28" s="289"/>
      <c r="AC28" s="289"/>
      <c r="AD28" s="289"/>
      <c r="AE28" s="289"/>
      <c r="AF28" s="44"/>
      <c r="AG28" s="44"/>
      <c r="AH28" s="44"/>
      <c r="AI28" s="44"/>
      <c r="AJ28" s="44"/>
      <c r="AK28" s="288">
        <v>0</v>
      </c>
      <c r="AL28" s="289"/>
      <c r="AM28" s="289"/>
      <c r="AN28" s="289"/>
      <c r="AO28" s="289"/>
      <c r="AP28" s="44"/>
      <c r="AQ28" s="46"/>
      <c r="BE28" s="287"/>
    </row>
    <row r="29" spans="2:57" s="2" customFormat="1" ht="14.45" customHeight="1" hidden="1">
      <c r="B29" s="43"/>
      <c r="C29" s="44"/>
      <c r="D29" s="44"/>
      <c r="E29" s="44"/>
      <c r="F29" s="45" t="s">
        <v>45</v>
      </c>
      <c r="G29" s="44"/>
      <c r="H29" s="44"/>
      <c r="I29" s="44"/>
      <c r="J29" s="44"/>
      <c r="K29" s="44"/>
      <c r="L29" s="302">
        <v>0.15</v>
      </c>
      <c r="M29" s="289"/>
      <c r="N29" s="289"/>
      <c r="O29" s="289"/>
      <c r="P29" s="44"/>
      <c r="Q29" s="44"/>
      <c r="R29" s="44"/>
      <c r="S29" s="44"/>
      <c r="T29" s="44"/>
      <c r="U29" s="44"/>
      <c r="V29" s="44"/>
      <c r="W29" s="288">
        <f>ROUND(BC51,2)</f>
        <v>0</v>
      </c>
      <c r="X29" s="289"/>
      <c r="Y29" s="289"/>
      <c r="Z29" s="289"/>
      <c r="AA29" s="289"/>
      <c r="AB29" s="289"/>
      <c r="AC29" s="289"/>
      <c r="AD29" s="289"/>
      <c r="AE29" s="289"/>
      <c r="AF29" s="44"/>
      <c r="AG29" s="44"/>
      <c r="AH29" s="44"/>
      <c r="AI29" s="44"/>
      <c r="AJ29" s="44"/>
      <c r="AK29" s="288">
        <v>0</v>
      </c>
      <c r="AL29" s="289"/>
      <c r="AM29" s="289"/>
      <c r="AN29" s="289"/>
      <c r="AO29" s="289"/>
      <c r="AP29" s="44"/>
      <c r="AQ29" s="46"/>
      <c r="BE29" s="287"/>
    </row>
    <row r="30" spans="2:57" s="2" customFormat="1" ht="14.45" customHeight="1" hidden="1">
      <c r="B30" s="43"/>
      <c r="C30" s="44"/>
      <c r="D30" s="44"/>
      <c r="E30" s="44"/>
      <c r="F30" s="45" t="s">
        <v>46</v>
      </c>
      <c r="G30" s="44"/>
      <c r="H30" s="44"/>
      <c r="I30" s="44"/>
      <c r="J30" s="44"/>
      <c r="K30" s="44"/>
      <c r="L30" s="302">
        <v>0</v>
      </c>
      <c r="M30" s="289"/>
      <c r="N30" s="289"/>
      <c r="O30" s="289"/>
      <c r="P30" s="44"/>
      <c r="Q30" s="44"/>
      <c r="R30" s="44"/>
      <c r="S30" s="44"/>
      <c r="T30" s="44"/>
      <c r="U30" s="44"/>
      <c r="V30" s="44"/>
      <c r="W30" s="288">
        <f>ROUND(BD51,2)</f>
        <v>0</v>
      </c>
      <c r="X30" s="289"/>
      <c r="Y30" s="289"/>
      <c r="Z30" s="289"/>
      <c r="AA30" s="289"/>
      <c r="AB30" s="289"/>
      <c r="AC30" s="289"/>
      <c r="AD30" s="289"/>
      <c r="AE30" s="289"/>
      <c r="AF30" s="44"/>
      <c r="AG30" s="44"/>
      <c r="AH30" s="44"/>
      <c r="AI30" s="44"/>
      <c r="AJ30" s="44"/>
      <c r="AK30" s="288">
        <v>0</v>
      </c>
      <c r="AL30" s="289"/>
      <c r="AM30" s="289"/>
      <c r="AN30" s="289"/>
      <c r="AO30" s="289"/>
      <c r="AP30" s="44"/>
      <c r="AQ30" s="46"/>
      <c r="BE30" s="287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7"/>
    </row>
    <row r="32" spans="2:57" s="1" customFormat="1" ht="25.9" customHeight="1">
      <c r="B32" s="37"/>
      <c r="C32" s="47"/>
      <c r="D32" s="48" t="s">
        <v>47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48</v>
      </c>
      <c r="U32" s="49"/>
      <c r="V32" s="49"/>
      <c r="W32" s="49"/>
      <c r="X32" s="290" t="s">
        <v>49</v>
      </c>
      <c r="Y32" s="291"/>
      <c r="Z32" s="291"/>
      <c r="AA32" s="291"/>
      <c r="AB32" s="291"/>
      <c r="AC32" s="49"/>
      <c r="AD32" s="49"/>
      <c r="AE32" s="49"/>
      <c r="AF32" s="49"/>
      <c r="AG32" s="49"/>
      <c r="AH32" s="49"/>
      <c r="AI32" s="49"/>
      <c r="AJ32" s="49"/>
      <c r="AK32" s="292">
        <f>SUM(AK23:AK30)</f>
        <v>0</v>
      </c>
      <c r="AL32" s="291"/>
      <c r="AM32" s="291"/>
      <c r="AN32" s="291"/>
      <c r="AO32" s="293"/>
      <c r="AP32" s="47"/>
      <c r="AQ32" s="51"/>
      <c r="BE32" s="287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50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16</v>
      </c>
      <c r="L41" s="3" t="str">
        <f>K5</f>
        <v>2018J-057</v>
      </c>
      <c r="AR41" s="58"/>
    </row>
    <row r="42" spans="2:44" s="4" customFormat="1" ht="36.95" customHeight="1">
      <c r="B42" s="60"/>
      <c r="C42" s="61" t="s">
        <v>19</v>
      </c>
      <c r="L42" s="319" t="str">
        <f>K6</f>
        <v>Protierozní opatření rokle Domažlice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R42" s="60"/>
    </row>
    <row r="43" spans="2:44" s="1" customFormat="1" ht="6.95" customHeight="1">
      <c r="B43" s="37"/>
      <c r="AR43" s="37"/>
    </row>
    <row r="44" spans="2:44" s="1" customFormat="1" ht="13.5">
      <c r="B44" s="37"/>
      <c r="C44" s="59" t="s">
        <v>23</v>
      </c>
      <c r="L44" s="62" t="str">
        <f>IF(K8="","",K8)</f>
        <v>Domažlice</v>
      </c>
      <c r="AI44" s="59" t="s">
        <v>25</v>
      </c>
      <c r="AM44" s="321">
        <f>IF(AN8="","",AN8)</f>
        <v>43871</v>
      </c>
      <c r="AN44" s="321"/>
      <c r="AR44" s="37"/>
    </row>
    <row r="45" spans="2:44" s="1" customFormat="1" ht="6.95" customHeight="1">
      <c r="B45" s="37"/>
      <c r="AR45" s="37"/>
    </row>
    <row r="46" spans="2:56" s="1" customFormat="1" ht="13.5">
      <c r="B46" s="37"/>
      <c r="C46" s="59" t="s">
        <v>26</v>
      </c>
      <c r="L46" s="3" t="str">
        <f>IF(E11="","",E11)</f>
        <v>Město Domažlice</v>
      </c>
      <c r="AI46" s="59" t="s">
        <v>33</v>
      </c>
      <c r="AM46" s="313" t="str">
        <f>IF(E17="","",E17)</f>
        <v xml:space="preserve"> </v>
      </c>
      <c r="AN46" s="313"/>
      <c r="AO46" s="313"/>
      <c r="AP46" s="313"/>
      <c r="AR46" s="37"/>
      <c r="AS46" s="314" t="s">
        <v>51</v>
      </c>
      <c r="AT46" s="315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3.5">
      <c r="B47" s="37"/>
      <c r="C47" s="59" t="s">
        <v>31</v>
      </c>
      <c r="L47" s="3" t="str">
        <f>IF(E14="Vyplň údaj","",E14)</f>
        <v/>
      </c>
      <c r="AR47" s="37"/>
      <c r="AS47" s="316"/>
      <c r="AT47" s="317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316"/>
      <c r="AT48" s="317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311" t="s">
        <v>52</v>
      </c>
      <c r="D49" s="312"/>
      <c r="E49" s="312"/>
      <c r="F49" s="312"/>
      <c r="G49" s="312"/>
      <c r="H49" s="67"/>
      <c r="I49" s="318" t="s">
        <v>53</v>
      </c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22" t="s">
        <v>54</v>
      </c>
      <c r="AH49" s="312"/>
      <c r="AI49" s="312"/>
      <c r="AJ49" s="312"/>
      <c r="AK49" s="312"/>
      <c r="AL49" s="312"/>
      <c r="AM49" s="312"/>
      <c r="AN49" s="318" t="s">
        <v>55</v>
      </c>
      <c r="AO49" s="312"/>
      <c r="AP49" s="312"/>
      <c r="AQ49" s="68" t="s">
        <v>56</v>
      </c>
      <c r="AR49" s="37"/>
      <c r="AS49" s="69" t="s">
        <v>57</v>
      </c>
      <c r="AT49" s="70" t="s">
        <v>58</v>
      </c>
      <c r="AU49" s="70" t="s">
        <v>59</v>
      </c>
      <c r="AV49" s="70" t="s">
        <v>60</v>
      </c>
      <c r="AW49" s="70" t="s">
        <v>61</v>
      </c>
      <c r="AX49" s="70" t="s">
        <v>62</v>
      </c>
      <c r="AY49" s="70" t="s">
        <v>63</v>
      </c>
      <c r="AZ49" s="70" t="s">
        <v>64</v>
      </c>
      <c r="BA49" s="70" t="s">
        <v>65</v>
      </c>
      <c r="BB49" s="70" t="s">
        <v>66</v>
      </c>
      <c r="BC49" s="70" t="s">
        <v>67</v>
      </c>
      <c r="BD49" s="71" t="s">
        <v>68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69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00">
        <f>ROUND(SUM(AG52:AG58),2)</f>
        <v>0</v>
      </c>
      <c r="AH51" s="300"/>
      <c r="AI51" s="300"/>
      <c r="AJ51" s="300"/>
      <c r="AK51" s="300"/>
      <c r="AL51" s="300"/>
      <c r="AM51" s="300"/>
      <c r="AN51" s="301">
        <f aca="true" t="shared" si="0" ref="AN51:AN58">SUM(AG51,AT51)</f>
        <v>0</v>
      </c>
      <c r="AO51" s="301"/>
      <c r="AP51" s="301"/>
      <c r="AQ51" s="75" t="s">
        <v>5</v>
      </c>
      <c r="AR51" s="60"/>
      <c r="AS51" s="76">
        <f>ROUND(SUM(AS52:AS58),2)</f>
        <v>0</v>
      </c>
      <c r="AT51" s="77">
        <f aca="true" t="shared" si="1" ref="AT51:AT58">ROUND(SUM(AV51:AW51),2)</f>
        <v>0</v>
      </c>
      <c r="AU51" s="78">
        <f>ROUND(SUM(AU52:AU58),5)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ROUND(SUM(AZ52:AZ58),2)</f>
        <v>0</v>
      </c>
      <c r="BA51" s="77">
        <f>ROUND(SUM(BA52:BA58),2)</f>
        <v>0</v>
      </c>
      <c r="BB51" s="77">
        <f>ROUND(SUM(BB52:BB58),2)</f>
        <v>0</v>
      </c>
      <c r="BC51" s="77">
        <f>ROUND(SUM(BC52:BC58),2)</f>
        <v>0</v>
      </c>
      <c r="BD51" s="79">
        <f>ROUND(SUM(BD52:BD58),2)</f>
        <v>0</v>
      </c>
      <c r="BS51" s="61" t="s">
        <v>70</v>
      </c>
      <c r="BT51" s="61" t="s">
        <v>71</v>
      </c>
      <c r="BU51" s="80" t="s">
        <v>72</v>
      </c>
      <c r="BV51" s="61" t="s">
        <v>73</v>
      </c>
      <c r="BW51" s="61" t="s">
        <v>7</v>
      </c>
      <c r="BX51" s="61" t="s">
        <v>74</v>
      </c>
      <c r="CL51" s="61" t="s">
        <v>5</v>
      </c>
    </row>
    <row r="52" spans="1:91" s="5" customFormat="1" ht="14.45" customHeight="1">
      <c r="A52" s="81" t="s">
        <v>75</v>
      </c>
      <c r="B52" s="82"/>
      <c r="C52" s="83"/>
      <c r="D52" s="310" t="s">
        <v>76</v>
      </c>
      <c r="E52" s="310"/>
      <c r="F52" s="310"/>
      <c r="G52" s="310"/>
      <c r="H52" s="310"/>
      <c r="I52" s="84"/>
      <c r="J52" s="310" t="s">
        <v>77</v>
      </c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298">
        <f>'SO 01 - Suchá nádrž'!J27</f>
        <v>0</v>
      </c>
      <c r="AH52" s="299"/>
      <c r="AI52" s="299"/>
      <c r="AJ52" s="299"/>
      <c r="AK52" s="299"/>
      <c r="AL52" s="299"/>
      <c r="AM52" s="299"/>
      <c r="AN52" s="298">
        <f t="shared" si="0"/>
        <v>0</v>
      </c>
      <c r="AO52" s="299"/>
      <c r="AP52" s="299"/>
      <c r="AQ52" s="85" t="s">
        <v>78</v>
      </c>
      <c r="AR52" s="82"/>
      <c r="AS52" s="86">
        <v>0</v>
      </c>
      <c r="AT52" s="87">
        <f t="shared" si="1"/>
        <v>0</v>
      </c>
      <c r="AU52" s="88">
        <f>'SO 01 - Suchá nádrž'!P84</f>
        <v>0</v>
      </c>
      <c r="AV52" s="87">
        <f>'SO 01 - Suchá nádrž'!J30</f>
        <v>0</v>
      </c>
      <c r="AW52" s="87">
        <f>'SO 01 - Suchá nádrž'!J31</f>
        <v>0</v>
      </c>
      <c r="AX52" s="87">
        <f>'SO 01 - Suchá nádrž'!J32</f>
        <v>0</v>
      </c>
      <c r="AY52" s="87">
        <f>'SO 01 - Suchá nádrž'!J33</f>
        <v>0</v>
      </c>
      <c r="AZ52" s="87">
        <f>'SO 01 - Suchá nádrž'!F30</f>
        <v>0</v>
      </c>
      <c r="BA52" s="87">
        <f>'SO 01 - Suchá nádrž'!F31</f>
        <v>0</v>
      </c>
      <c r="BB52" s="87">
        <f>'SO 01 - Suchá nádrž'!F32</f>
        <v>0</v>
      </c>
      <c r="BC52" s="87">
        <f>'SO 01 - Suchá nádrž'!F33</f>
        <v>0</v>
      </c>
      <c r="BD52" s="89">
        <f>'SO 01 - Suchá nádrž'!F34</f>
        <v>0</v>
      </c>
      <c r="BT52" s="90" t="s">
        <v>79</v>
      </c>
      <c r="BV52" s="90" t="s">
        <v>73</v>
      </c>
      <c r="BW52" s="90" t="s">
        <v>80</v>
      </c>
      <c r="BX52" s="90" t="s">
        <v>7</v>
      </c>
      <c r="CL52" s="90" t="s">
        <v>5</v>
      </c>
      <c r="CM52" s="90" t="s">
        <v>81</v>
      </c>
    </row>
    <row r="53" spans="1:91" s="5" customFormat="1" ht="14.45" customHeight="1">
      <c r="A53" s="81" t="s">
        <v>75</v>
      </c>
      <c r="B53" s="82"/>
      <c r="C53" s="83"/>
      <c r="D53" s="310" t="s">
        <v>82</v>
      </c>
      <c r="E53" s="310"/>
      <c r="F53" s="310"/>
      <c r="G53" s="310"/>
      <c r="H53" s="310"/>
      <c r="I53" s="84"/>
      <c r="J53" s="310" t="s">
        <v>83</v>
      </c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298">
        <f>'SO 02 - Přehrážka 1'!J27</f>
        <v>0</v>
      </c>
      <c r="AH53" s="299"/>
      <c r="AI53" s="299"/>
      <c r="AJ53" s="299"/>
      <c r="AK53" s="299"/>
      <c r="AL53" s="299"/>
      <c r="AM53" s="299"/>
      <c r="AN53" s="298">
        <f t="shared" si="0"/>
        <v>0</v>
      </c>
      <c r="AO53" s="299"/>
      <c r="AP53" s="299"/>
      <c r="AQ53" s="85" t="s">
        <v>78</v>
      </c>
      <c r="AR53" s="82"/>
      <c r="AS53" s="86">
        <v>0</v>
      </c>
      <c r="AT53" s="87">
        <f t="shared" si="1"/>
        <v>0</v>
      </c>
      <c r="AU53" s="88">
        <f>'SO 02 - Přehrážka 1'!P80</f>
        <v>0</v>
      </c>
      <c r="AV53" s="87">
        <f>'SO 02 - Přehrážka 1'!J30</f>
        <v>0</v>
      </c>
      <c r="AW53" s="87">
        <f>'SO 02 - Přehrážka 1'!J31</f>
        <v>0</v>
      </c>
      <c r="AX53" s="87">
        <f>'SO 02 - Přehrážka 1'!J32</f>
        <v>0</v>
      </c>
      <c r="AY53" s="87">
        <f>'SO 02 - Přehrážka 1'!J33</f>
        <v>0</v>
      </c>
      <c r="AZ53" s="87">
        <f>'SO 02 - Přehrážka 1'!F30</f>
        <v>0</v>
      </c>
      <c r="BA53" s="87">
        <f>'SO 02 - Přehrážka 1'!F31</f>
        <v>0</v>
      </c>
      <c r="BB53" s="87">
        <f>'SO 02 - Přehrážka 1'!F32</f>
        <v>0</v>
      </c>
      <c r="BC53" s="87">
        <f>'SO 02 - Přehrážka 1'!F33</f>
        <v>0</v>
      </c>
      <c r="BD53" s="89">
        <f>'SO 02 - Přehrážka 1'!F34</f>
        <v>0</v>
      </c>
      <c r="BT53" s="90" t="s">
        <v>79</v>
      </c>
      <c r="BV53" s="90" t="s">
        <v>73</v>
      </c>
      <c r="BW53" s="90" t="s">
        <v>84</v>
      </c>
      <c r="BX53" s="90" t="s">
        <v>7</v>
      </c>
      <c r="CL53" s="90" t="s">
        <v>5</v>
      </c>
      <c r="CM53" s="90" t="s">
        <v>81</v>
      </c>
    </row>
    <row r="54" spans="1:91" s="5" customFormat="1" ht="14.45" customHeight="1">
      <c r="A54" s="81" t="s">
        <v>75</v>
      </c>
      <c r="B54" s="82"/>
      <c r="C54" s="83"/>
      <c r="D54" s="310" t="s">
        <v>85</v>
      </c>
      <c r="E54" s="310"/>
      <c r="F54" s="310"/>
      <c r="G54" s="310"/>
      <c r="H54" s="310"/>
      <c r="I54" s="84"/>
      <c r="J54" s="310" t="s">
        <v>86</v>
      </c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298">
        <f>'SO 03 - Přehrážka 2'!J27</f>
        <v>0</v>
      </c>
      <c r="AH54" s="299"/>
      <c r="AI54" s="299"/>
      <c r="AJ54" s="299"/>
      <c r="AK54" s="299"/>
      <c r="AL54" s="299"/>
      <c r="AM54" s="299"/>
      <c r="AN54" s="298">
        <f t="shared" si="0"/>
        <v>0</v>
      </c>
      <c r="AO54" s="299"/>
      <c r="AP54" s="299"/>
      <c r="AQ54" s="85" t="s">
        <v>78</v>
      </c>
      <c r="AR54" s="82"/>
      <c r="AS54" s="86">
        <v>0</v>
      </c>
      <c r="AT54" s="87">
        <f t="shared" si="1"/>
        <v>0</v>
      </c>
      <c r="AU54" s="88">
        <f>'SO 03 - Přehrážka 2'!P80</f>
        <v>0</v>
      </c>
      <c r="AV54" s="87">
        <f>'SO 03 - Přehrážka 2'!J30</f>
        <v>0</v>
      </c>
      <c r="AW54" s="87">
        <f>'SO 03 - Přehrážka 2'!J31</f>
        <v>0</v>
      </c>
      <c r="AX54" s="87">
        <f>'SO 03 - Přehrážka 2'!J32</f>
        <v>0</v>
      </c>
      <c r="AY54" s="87">
        <f>'SO 03 - Přehrážka 2'!J33</f>
        <v>0</v>
      </c>
      <c r="AZ54" s="87">
        <f>'SO 03 - Přehrážka 2'!F30</f>
        <v>0</v>
      </c>
      <c r="BA54" s="87">
        <f>'SO 03 - Přehrážka 2'!F31</f>
        <v>0</v>
      </c>
      <c r="BB54" s="87">
        <f>'SO 03 - Přehrážka 2'!F32</f>
        <v>0</v>
      </c>
      <c r="BC54" s="87">
        <f>'SO 03 - Přehrážka 2'!F33</f>
        <v>0</v>
      </c>
      <c r="BD54" s="89">
        <f>'SO 03 - Přehrážka 2'!F34</f>
        <v>0</v>
      </c>
      <c r="BT54" s="90" t="s">
        <v>79</v>
      </c>
      <c r="BV54" s="90" t="s">
        <v>73</v>
      </c>
      <c r="BW54" s="90" t="s">
        <v>87</v>
      </c>
      <c r="BX54" s="90" t="s">
        <v>7</v>
      </c>
      <c r="CL54" s="90" t="s">
        <v>5</v>
      </c>
      <c r="CM54" s="90" t="s">
        <v>81</v>
      </c>
    </row>
    <row r="55" spans="1:91" s="5" customFormat="1" ht="14.45" customHeight="1">
      <c r="A55" s="81" t="s">
        <v>75</v>
      </c>
      <c r="B55" s="82"/>
      <c r="C55" s="83"/>
      <c r="D55" s="310" t="s">
        <v>88</v>
      </c>
      <c r="E55" s="310"/>
      <c r="F55" s="310"/>
      <c r="G55" s="310"/>
      <c r="H55" s="310"/>
      <c r="I55" s="84"/>
      <c r="J55" s="310" t="s">
        <v>89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298">
        <f>'SO 04 - Přehrážka 3'!J27</f>
        <v>0</v>
      </c>
      <c r="AH55" s="299"/>
      <c r="AI55" s="299"/>
      <c r="AJ55" s="299"/>
      <c r="AK55" s="299"/>
      <c r="AL55" s="299"/>
      <c r="AM55" s="299"/>
      <c r="AN55" s="298">
        <f t="shared" si="0"/>
        <v>0</v>
      </c>
      <c r="AO55" s="299"/>
      <c r="AP55" s="299"/>
      <c r="AQ55" s="85" t="s">
        <v>78</v>
      </c>
      <c r="AR55" s="82"/>
      <c r="AS55" s="86">
        <v>0</v>
      </c>
      <c r="AT55" s="87">
        <f t="shared" si="1"/>
        <v>0</v>
      </c>
      <c r="AU55" s="88">
        <f>'SO 04 - Přehrážka 3'!P80</f>
        <v>0</v>
      </c>
      <c r="AV55" s="87">
        <f>'SO 04 - Přehrážka 3'!J30</f>
        <v>0</v>
      </c>
      <c r="AW55" s="87">
        <f>'SO 04 - Přehrážka 3'!J31</f>
        <v>0</v>
      </c>
      <c r="AX55" s="87">
        <f>'SO 04 - Přehrážka 3'!J32</f>
        <v>0</v>
      </c>
      <c r="AY55" s="87">
        <f>'SO 04 - Přehrážka 3'!J33</f>
        <v>0</v>
      </c>
      <c r="AZ55" s="87">
        <f>'SO 04 - Přehrážka 3'!F30</f>
        <v>0</v>
      </c>
      <c r="BA55" s="87">
        <f>'SO 04 - Přehrážka 3'!F31</f>
        <v>0</v>
      </c>
      <c r="BB55" s="87">
        <f>'SO 04 - Přehrážka 3'!F32</f>
        <v>0</v>
      </c>
      <c r="BC55" s="87">
        <f>'SO 04 - Přehrážka 3'!F33</f>
        <v>0</v>
      </c>
      <c r="BD55" s="89">
        <f>'SO 04 - Přehrážka 3'!F34</f>
        <v>0</v>
      </c>
      <c r="BT55" s="90" t="s">
        <v>79</v>
      </c>
      <c r="BV55" s="90" t="s">
        <v>73</v>
      </c>
      <c r="BW55" s="90" t="s">
        <v>90</v>
      </c>
      <c r="BX55" s="90" t="s">
        <v>7</v>
      </c>
      <c r="CL55" s="90" t="s">
        <v>5</v>
      </c>
      <c r="CM55" s="90" t="s">
        <v>81</v>
      </c>
    </row>
    <row r="56" spans="1:91" s="5" customFormat="1" ht="14.45" customHeight="1">
      <c r="A56" s="81" t="s">
        <v>75</v>
      </c>
      <c r="B56" s="82"/>
      <c r="C56" s="83"/>
      <c r="D56" s="310" t="s">
        <v>91</v>
      </c>
      <c r="E56" s="310"/>
      <c r="F56" s="310"/>
      <c r="G56" s="310"/>
      <c r="H56" s="310"/>
      <c r="I56" s="84"/>
      <c r="J56" s="310" t="s">
        <v>92</v>
      </c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298">
        <f>'SO 05 - Opevněné koryto'!J27</f>
        <v>0</v>
      </c>
      <c r="AH56" s="299"/>
      <c r="AI56" s="299"/>
      <c r="AJ56" s="299"/>
      <c r="AK56" s="299"/>
      <c r="AL56" s="299"/>
      <c r="AM56" s="299"/>
      <c r="AN56" s="298">
        <f t="shared" si="0"/>
        <v>0</v>
      </c>
      <c r="AO56" s="299"/>
      <c r="AP56" s="299"/>
      <c r="AQ56" s="85" t="s">
        <v>78</v>
      </c>
      <c r="AR56" s="82"/>
      <c r="AS56" s="86">
        <v>0</v>
      </c>
      <c r="AT56" s="87">
        <f t="shared" si="1"/>
        <v>0</v>
      </c>
      <c r="AU56" s="88">
        <f>'SO 05 - Opevněné koryto'!P82</f>
        <v>0</v>
      </c>
      <c r="AV56" s="87">
        <f>'SO 05 - Opevněné koryto'!J30</f>
        <v>0</v>
      </c>
      <c r="AW56" s="87">
        <f>'SO 05 - Opevněné koryto'!J31</f>
        <v>0</v>
      </c>
      <c r="AX56" s="87">
        <f>'SO 05 - Opevněné koryto'!J32</f>
        <v>0</v>
      </c>
      <c r="AY56" s="87">
        <f>'SO 05 - Opevněné koryto'!J33</f>
        <v>0</v>
      </c>
      <c r="AZ56" s="87">
        <f>'SO 05 - Opevněné koryto'!F30</f>
        <v>0</v>
      </c>
      <c r="BA56" s="87">
        <f>'SO 05 - Opevněné koryto'!F31</f>
        <v>0</v>
      </c>
      <c r="BB56" s="87">
        <f>'SO 05 - Opevněné koryto'!F32</f>
        <v>0</v>
      </c>
      <c r="BC56" s="87">
        <f>'SO 05 - Opevněné koryto'!F33</f>
        <v>0</v>
      </c>
      <c r="BD56" s="89">
        <f>'SO 05 - Opevněné koryto'!F34</f>
        <v>0</v>
      </c>
      <c r="BT56" s="90" t="s">
        <v>79</v>
      </c>
      <c r="BV56" s="90" t="s">
        <v>73</v>
      </c>
      <c r="BW56" s="90" t="s">
        <v>93</v>
      </c>
      <c r="BX56" s="90" t="s">
        <v>7</v>
      </c>
      <c r="CL56" s="90" t="s">
        <v>5</v>
      </c>
      <c r="CM56" s="90" t="s">
        <v>81</v>
      </c>
    </row>
    <row r="57" spans="1:91" s="5" customFormat="1" ht="14.45" customHeight="1">
      <c r="A57" s="81" t="s">
        <v>75</v>
      </c>
      <c r="B57" s="82"/>
      <c r="C57" s="83"/>
      <c r="D57" s="310" t="s">
        <v>94</v>
      </c>
      <c r="E57" s="310"/>
      <c r="F57" s="310"/>
      <c r="G57" s="310"/>
      <c r="H57" s="310"/>
      <c r="I57" s="84"/>
      <c r="J57" s="310" t="s">
        <v>95</v>
      </c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298">
        <f>'SO 06 - Opevnění hrázky'!J27</f>
        <v>0</v>
      </c>
      <c r="AH57" s="299"/>
      <c r="AI57" s="299"/>
      <c r="AJ57" s="299"/>
      <c r="AK57" s="299"/>
      <c r="AL57" s="299"/>
      <c r="AM57" s="299"/>
      <c r="AN57" s="298">
        <f t="shared" si="0"/>
        <v>0</v>
      </c>
      <c r="AO57" s="299"/>
      <c r="AP57" s="299"/>
      <c r="AQ57" s="85" t="s">
        <v>78</v>
      </c>
      <c r="AR57" s="82"/>
      <c r="AS57" s="86">
        <v>0</v>
      </c>
      <c r="AT57" s="87">
        <f t="shared" si="1"/>
        <v>0</v>
      </c>
      <c r="AU57" s="88">
        <f>'SO 06 - Opevnění hrázky'!P80</f>
        <v>0</v>
      </c>
      <c r="AV57" s="87">
        <f>'SO 06 - Opevnění hrázky'!J30</f>
        <v>0</v>
      </c>
      <c r="AW57" s="87">
        <f>'SO 06 - Opevnění hrázky'!J31</f>
        <v>0</v>
      </c>
      <c r="AX57" s="87">
        <f>'SO 06 - Opevnění hrázky'!J32</f>
        <v>0</v>
      </c>
      <c r="AY57" s="87">
        <f>'SO 06 - Opevnění hrázky'!J33</f>
        <v>0</v>
      </c>
      <c r="AZ57" s="87">
        <f>'SO 06 - Opevnění hrázky'!F30</f>
        <v>0</v>
      </c>
      <c r="BA57" s="87">
        <f>'SO 06 - Opevnění hrázky'!F31</f>
        <v>0</v>
      </c>
      <c r="BB57" s="87">
        <f>'SO 06 - Opevnění hrázky'!F32</f>
        <v>0</v>
      </c>
      <c r="BC57" s="87">
        <f>'SO 06 - Opevnění hrázky'!F33</f>
        <v>0</v>
      </c>
      <c r="BD57" s="89">
        <f>'SO 06 - Opevnění hrázky'!F34</f>
        <v>0</v>
      </c>
      <c r="BT57" s="90" t="s">
        <v>79</v>
      </c>
      <c r="BV57" s="90" t="s">
        <v>73</v>
      </c>
      <c r="BW57" s="90" t="s">
        <v>96</v>
      </c>
      <c r="BX57" s="90" t="s">
        <v>7</v>
      </c>
      <c r="CL57" s="90" t="s">
        <v>5</v>
      </c>
      <c r="CM57" s="90" t="s">
        <v>81</v>
      </c>
    </row>
    <row r="58" spans="1:91" s="5" customFormat="1" ht="14.45" customHeight="1">
      <c r="A58" s="81" t="s">
        <v>75</v>
      </c>
      <c r="B58" s="82"/>
      <c r="C58" s="83"/>
      <c r="D58" s="310" t="s">
        <v>97</v>
      </c>
      <c r="E58" s="310"/>
      <c r="F58" s="310"/>
      <c r="G58" s="310"/>
      <c r="H58" s="310"/>
      <c r="I58" s="84"/>
      <c r="J58" s="310" t="s">
        <v>98</v>
      </c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298">
        <f>'VON - Vedlejší a ostatní ...'!J27</f>
        <v>0</v>
      </c>
      <c r="AH58" s="299"/>
      <c r="AI58" s="299"/>
      <c r="AJ58" s="299"/>
      <c r="AK58" s="299"/>
      <c r="AL58" s="299"/>
      <c r="AM58" s="299"/>
      <c r="AN58" s="298">
        <f t="shared" si="0"/>
        <v>0</v>
      </c>
      <c r="AO58" s="299"/>
      <c r="AP58" s="299"/>
      <c r="AQ58" s="85" t="s">
        <v>78</v>
      </c>
      <c r="AR58" s="82"/>
      <c r="AS58" s="91">
        <v>0</v>
      </c>
      <c r="AT58" s="92">
        <f t="shared" si="1"/>
        <v>0</v>
      </c>
      <c r="AU58" s="93">
        <f>'VON - Vedlejší a ostatní ...'!P78</f>
        <v>0</v>
      </c>
      <c r="AV58" s="92">
        <f>'VON - Vedlejší a ostatní ...'!J30</f>
        <v>0</v>
      </c>
      <c r="AW58" s="92">
        <f>'VON - Vedlejší a ostatní ...'!J31</f>
        <v>0</v>
      </c>
      <c r="AX58" s="92">
        <f>'VON - Vedlejší a ostatní ...'!J32</f>
        <v>0</v>
      </c>
      <c r="AY58" s="92">
        <f>'VON - Vedlejší a ostatní ...'!J33</f>
        <v>0</v>
      </c>
      <c r="AZ58" s="92">
        <f>'VON - Vedlejší a ostatní ...'!F30</f>
        <v>0</v>
      </c>
      <c r="BA58" s="92">
        <f>'VON - Vedlejší a ostatní ...'!F31</f>
        <v>0</v>
      </c>
      <c r="BB58" s="92">
        <f>'VON - Vedlejší a ostatní ...'!F32</f>
        <v>0</v>
      </c>
      <c r="BC58" s="92">
        <f>'VON - Vedlejší a ostatní ...'!F33</f>
        <v>0</v>
      </c>
      <c r="BD58" s="94">
        <f>'VON - Vedlejší a ostatní ...'!F34</f>
        <v>0</v>
      </c>
      <c r="BT58" s="90" t="s">
        <v>79</v>
      </c>
      <c r="BV58" s="90" t="s">
        <v>73</v>
      </c>
      <c r="BW58" s="90" t="s">
        <v>99</v>
      </c>
      <c r="BX58" s="90" t="s">
        <v>7</v>
      </c>
      <c r="CL58" s="90" t="s">
        <v>5</v>
      </c>
      <c r="CM58" s="90" t="s">
        <v>81</v>
      </c>
    </row>
    <row r="59" spans="2:44" s="1" customFormat="1" ht="30" customHeight="1">
      <c r="B59" s="37"/>
      <c r="AR59" s="37"/>
    </row>
    <row r="60" spans="2:44" s="1" customFormat="1" ht="6.95" customHeight="1"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37"/>
    </row>
  </sheetData>
  <mergeCells count="65">
    <mergeCell ref="AS46:AT48"/>
    <mergeCell ref="AN49:AP49"/>
    <mergeCell ref="L42:AO42"/>
    <mergeCell ref="AM44:AN44"/>
    <mergeCell ref="I49:AF49"/>
    <mergeCell ref="AG49:AM49"/>
    <mergeCell ref="K6:AO6"/>
    <mergeCell ref="J52:AF52"/>
    <mergeCell ref="W29:AE29"/>
    <mergeCell ref="AK29:AO29"/>
    <mergeCell ref="D58:H58"/>
    <mergeCell ref="C49:G49"/>
    <mergeCell ref="D52:H52"/>
    <mergeCell ref="D53:H53"/>
    <mergeCell ref="D54:H54"/>
    <mergeCell ref="D55:H55"/>
    <mergeCell ref="D56:H56"/>
    <mergeCell ref="D57:H57"/>
    <mergeCell ref="AM46:AP46"/>
    <mergeCell ref="J53:AF53"/>
    <mergeCell ref="J54:AF54"/>
    <mergeCell ref="J55:AF55"/>
    <mergeCell ref="W26:AE26"/>
    <mergeCell ref="AK26:AO26"/>
    <mergeCell ref="L27:O27"/>
    <mergeCell ref="W27:AE27"/>
    <mergeCell ref="AK27:AO27"/>
    <mergeCell ref="AN58:AP58"/>
    <mergeCell ref="AG58:AM58"/>
    <mergeCell ref="AG51:AM51"/>
    <mergeCell ref="AN51:AP51"/>
    <mergeCell ref="L29:O29"/>
    <mergeCell ref="L30:O30"/>
    <mergeCell ref="AK30:AO30"/>
    <mergeCell ref="J56:AF56"/>
    <mergeCell ref="J57:AF57"/>
    <mergeCell ref="J58:AF58"/>
    <mergeCell ref="AN57:AP57"/>
    <mergeCell ref="AN53:AP53"/>
    <mergeCell ref="AN52:AP52"/>
    <mergeCell ref="AG52:AM52"/>
    <mergeCell ref="AG53:AM53"/>
    <mergeCell ref="AN54:AP54"/>
    <mergeCell ref="AG54:AM54"/>
    <mergeCell ref="AN55:AP55"/>
    <mergeCell ref="AG55:AM55"/>
    <mergeCell ref="AN56:AP56"/>
    <mergeCell ref="AG56:AM56"/>
    <mergeCell ref="AG57:AM57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8:O28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SO 01 - Suchá nádrž'!C2" display="/"/>
    <hyperlink ref="A53" location="'SO 02 - Přehrážka 1'!C2" display="/"/>
    <hyperlink ref="A54" location="'SO 03 - Přehrážka 2'!C2" display="/"/>
    <hyperlink ref="A55" location="'SO 04 - Přehrážka 3'!C2" display="/"/>
    <hyperlink ref="A56" location="'SO 05 - Opevněné koryto'!C2" display="/"/>
    <hyperlink ref="A57" location="'SO 06 - Opevnění hrázky'!C2" display="/"/>
    <hyperlink ref="A58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5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96"/>
      <c r="C1" s="96"/>
      <c r="D1" s="97" t="s">
        <v>1</v>
      </c>
      <c r="E1" s="96"/>
      <c r="F1" s="98" t="s">
        <v>100</v>
      </c>
      <c r="G1" s="331" t="s">
        <v>101</v>
      </c>
      <c r="H1" s="331"/>
      <c r="I1" s="99"/>
      <c r="J1" s="98" t="s">
        <v>102</v>
      </c>
      <c r="K1" s="97" t="s">
        <v>103</v>
      </c>
      <c r="L1" s="98" t="s">
        <v>104</v>
      </c>
      <c r="M1" s="98"/>
      <c r="N1" s="98"/>
      <c r="O1" s="98"/>
      <c r="P1" s="98"/>
      <c r="Q1" s="98"/>
      <c r="R1" s="98"/>
      <c r="S1" s="98"/>
      <c r="T1" s="98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00"/>
      <c r="J3" s="23"/>
      <c r="K3" s="24"/>
      <c r="AT3" s="21" t="s">
        <v>81</v>
      </c>
    </row>
    <row r="4" spans="2:46" ht="36.95" customHeight="1">
      <c r="B4" s="25"/>
      <c r="C4" s="26"/>
      <c r="D4" s="27" t="s">
        <v>105</v>
      </c>
      <c r="E4" s="26"/>
      <c r="F4" s="26"/>
      <c r="G4" s="26"/>
      <c r="H4" s="26"/>
      <c r="I4" s="101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1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1"/>
      <c r="J6" s="26"/>
      <c r="K6" s="28"/>
    </row>
    <row r="7" spans="2:11" ht="14.45" customHeight="1">
      <c r="B7" s="25"/>
      <c r="C7" s="26"/>
      <c r="D7" s="26"/>
      <c r="E7" s="323" t="str">
        <f>'Rekapitulace stavby'!K6</f>
        <v>Protierozní opatření rokle Domažlice</v>
      </c>
      <c r="F7" s="324"/>
      <c r="G7" s="324"/>
      <c r="H7" s="324"/>
      <c r="I7" s="101"/>
      <c r="J7" s="26"/>
      <c r="K7" s="28"/>
    </row>
    <row r="8" spans="2:11" s="1" customFormat="1" ht="13.5">
      <c r="B8" s="37"/>
      <c r="C8" s="38"/>
      <c r="D8" s="34" t="s">
        <v>106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25" t="s">
        <v>107</v>
      </c>
      <c r="F9" s="326"/>
      <c r="G9" s="326"/>
      <c r="H9" s="326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4" t="s">
        <v>21</v>
      </c>
      <c r="E11" s="38"/>
      <c r="F11" s="32" t="s">
        <v>5</v>
      </c>
      <c r="G11" s="38"/>
      <c r="H11" s="38"/>
      <c r="I11" s="103" t="s">
        <v>22</v>
      </c>
      <c r="J11" s="32" t="s">
        <v>5</v>
      </c>
      <c r="K11" s="41"/>
    </row>
    <row r="12" spans="2:11" s="1" customFormat="1" ht="14.45" customHeight="1">
      <c r="B12" s="37"/>
      <c r="C12" s="38"/>
      <c r="D12" s="34" t="s">
        <v>23</v>
      </c>
      <c r="E12" s="38"/>
      <c r="F12" s="32" t="s">
        <v>24</v>
      </c>
      <c r="G12" s="38"/>
      <c r="H12" s="38"/>
      <c r="I12" s="103" t="s">
        <v>25</v>
      </c>
      <c r="J12" s="104">
        <f>'Rekapitulace stavby'!AN8</f>
        <v>43871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4" t="s">
        <v>26</v>
      </c>
      <c r="E14" s="38"/>
      <c r="F14" s="38"/>
      <c r="G14" s="38"/>
      <c r="H14" s="38"/>
      <c r="I14" s="103" t="s">
        <v>27</v>
      </c>
      <c r="J14" s="32" t="s">
        <v>28</v>
      </c>
      <c r="K14" s="41"/>
    </row>
    <row r="15" spans="2:11" s="1" customFormat="1" ht="18" customHeight="1">
      <c r="B15" s="37"/>
      <c r="C15" s="38"/>
      <c r="D15" s="38"/>
      <c r="E15" s="32" t="s">
        <v>29</v>
      </c>
      <c r="F15" s="38"/>
      <c r="G15" s="38"/>
      <c r="H15" s="38"/>
      <c r="I15" s="103" t="s">
        <v>30</v>
      </c>
      <c r="J15" s="32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4" t="s">
        <v>31</v>
      </c>
      <c r="E17" s="38"/>
      <c r="F17" s="38"/>
      <c r="G17" s="38"/>
      <c r="H17" s="38"/>
      <c r="I17" s="10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2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30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4" t="s">
        <v>33</v>
      </c>
      <c r="E20" s="38"/>
      <c r="F20" s="38"/>
      <c r="G20" s="38"/>
      <c r="H20" s="38"/>
      <c r="I20" s="103" t="s">
        <v>27</v>
      </c>
      <c r="J20" s="32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2" t="str">
        <f>IF('Rekapitulace stavby'!E17="","",'Rekapitulace stavby'!E17)</f>
        <v xml:space="preserve"> </v>
      </c>
      <c r="F21" s="38"/>
      <c r="G21" s="38"/>
      <c r="H21" s="38"/>
      <c r="I21" s="103" t="s">
        <v>30</v>
      </c>
      <c r="J21" s="32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4" t="s">
        <v>36</v>
      </c>
      <c r="E23" s="38"/>
      <c r="F23" s="38"/>
      <c r="G23" s="38"/>
      <c r="H23" s="38"/>
      <c r="I23" s="102"/>
      <c r="J23" s="38"/>
      <c r="K23" s="41"/>
    </row>
    <row r="24" spans="2:11" s="6" customFormat="1" ht="14.45" customHeight="1">
      <c r="B24" s="105"/>
      <c r="C24" s="106"/>
      <c r="D24" s="106"/>
      <c r="E24" s="305" t="s">
        <v>5</v>
      </c>
      <c r="F24" s="305"/>
      <c r="G24" s="305"/>
      <c r="H24" s="305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37</v>
      </c>
      <c r="E27" s="38"/>
      <c r="F27" s="38"/>
      <c r="G27" s="38"/>
      <c r="H27" s="38"/>
      <c r="I27" s="102"/>
      <c r="J27" s="112">
        <f>ROUND(J84,2)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39</v>
      </c>
      <c r="G29" s="38"/>
      <c r="H29" s="38"/>
      <c r="I29" s="113" t="s">
        <v>38</v>
      </c>
      <c r="J29" s="42" t="s">
        <v>40</v>
      </c>
      <c r="K29" s="41"/>
    </row>
    <row r="30" spans="2:11" s="1" customFormat="1" ht="14.45" customHeight="1">
      <c r="B30" s="37"/>
      <c r="C30" s="38"/>
      <c r="D30" s="45" t="s">
        <v>41</v>
      </c>
      <c r="E30" s="45" t="s">
        <v>42</v>
      </c>
      <c r="F30" s="114">
        <f>ROUND(SUM(BE84:BE256),2)</f>
        <v>0</v>
      </c>
      <c r="G30" s="38"/>
      <c r="H30" s="38"/>
      <c r="I30" s="115">
        <v>0.21</v>
      </c>
      <c r="J30" s="114">
        <f>ROUND(ROUND((SUM(BE84:BE256)),2)*I30,2)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43</v>
      </c>
      <c r="F31" s="114">
        <f>ROUND(SUM(BF84:BF256),2)</f>
        <v>0</v>
      </c>
      <c r="G31" s="38"/>
      <c r="H31" s="38"/>
      <c r="I31" s="115">
        <v>0.15</v>
      </c>
      <c r="J31" s="114">
        <f>ROUND(ROUND((SUM(BF84:BF256)),2)*I31,2)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14">
        <f>ROUND(SUM(BG84:BG256),2)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45</v>
      </c>
      <c r="F33" s="114">
        <f>ROUND(SUM(BH84:BH256),2)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46</v>
      </c>
      <c r="F34" s="114">
        <f>ROUND(SUM(BI84:BI256),2)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47</v>
      </c>
      <c r="E36" s="67"/>
      <c r="F36" s="67"/>
      <c r="G36" s="118" t="s">
        <v>48</v>
      </c>
      <c r="H36" s="119" t="s">
        <v>49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7" t="s">
        <v>108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4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14.45" customHeight="1">
      <c r="B45" s="37"/>
      <c r="C45" s="38"/>
      <c r="D45" s="38"/>
      <c r="E45" s="323" t="str">
        <f>E7</f>
        <v>Protierozní opatření rokle Domažlice</v>
      </c>
      <c r="F45" s="324"/>
      <c r="G45" s="324"/>
      <c r="H45" s="324"/>
      <c r="I45" s="102"/>
      <c r="J45" s="38"/>
      <c r="K45" s="41"/>
    </row>
    <row r="46" spans="2:11" s="1" customFormat="1" ht="14.45" customHeight="1">
      <c r="B46" s="37"/>
      <c r="C46" s="34" t="s">
        <v>106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16.15" customHeight="1">
      <c r="B47" s="37"/>
      <c r="C47" s="38"/>
      <c r="D47" s="38"/>
      <c r="E47" s="325" t="str">
        <f>E9</f>
        <v>SO 01 - Suchá nádrž</v>
      </c>
      <c r="F47" s="326"/>
      <c r="G47" s="326"/>
      <c r="H47" s="326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4" t="s">
        <v>23</v>
      </c>
      <c r="D49" s="38"/>
      <c r="E49" s="38"/>
      <c r="F49" s="32" t="str">
        <f>F12</f>
        <v>Domažlice</v>
      </c>
      <c r="G49" s="38"/>
      <c r="H49" s="38"/>
      <c r="I49" s="103" t="s">
        <v>25</v>
      </c>
      <c r="J49" s="104">
        <f>IF(J12="","",J12)</f>
        <v>43871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3.5">
      <c r="B51" s="37"/>
      <c r="C51" s="34" t="s">
        <v>26</v>
      </c>
      <c r="D51" s="38"/>
      <c r="E51" s="38"/>
      <c r="F51" s="32" t="str">
        <f>E15</f>
        <v>Město Domažlice</v>
      </c>
      <c r="G51" s="38"/>
      <c r="H51" s="38"/>
      <c r="I51" s="103" t="s">
        <v>33</v>
      </c>
      <c r="J51" s="305" t="str">
        <f>E21</f>
        <v xml:space="preserve"> </v>
      </c>
      <c r="K51" s="41"/>
    </row>
    <row r="52" spans="2:11" s="1" customFormat="1" ht="14.45" customHeight="1">
      <c r="B52" s="37"/>
      <c r="C52" s="34" t="s">
        <v>31</v>
      </c>
      <c r="D52" s="38"/>
      <c r="E52" s="38"/>
      <c r="F52" s="32" t="str">
        <f>IF(E18="","",E18)</f>
        <v/>
      </c>
      <c r="G52" s="38"/>
      <c r="H52" s="38"/>
      <c r="I52" s="102"/>
      <c r="J52" s="327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109</v>
      </c>
      <c r="D54" s="116"/>
      <c r="E54" s="116"/>
      <c r="F54" s="116"/>
      <c r="G54" s="116"/>
      <c r="H54" s="116"/>
      <c r="I54" s="127"/>
      <c r="J54" s="128" t="s">
        <v>110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111</v>
      </c>
      <c r="D56" s="38"/>
      <c r="E56" s="38"/>
      <c r="F56" s="38"/>
      <c r="G56" s="38"/>
      <c r="H56" s="38"/>
      <c r="I56" s="102"/>
      <c r="J56" s="112">
        <f>J84</f>
        <v>0</v>
      </c>
      <c r="K56" s="41"/>
      <c r="AU56" s="21" t="s">
        <v>112</v>
      </c>
    </row>
    <row r="57" spans="2:11" s="7" customFormat="1" ht="24.95" customHeight="1">
      <c r="B57" s="131"/>
      <c r="C57" s="132"/>
      <c r="D57" s="133" t="s">
        <v>113</v>
      </c>
      <c r="E57" s="134"/>
      <c r="F57" s="134"/>
      <c r="G57" s="134"/>
      <c r="H57" s="134"/>
      <c r="I57" s="135"/>
      <c r="J57" s="136">
        <f>J85</f>
        <v>0</v>
      </c>
      <c r="K57" s="137"/>
    </row>
    <row r="58" spans="2:11" s="8" customFormat="1" ht="19.9" customHeight="1">
      <c r="B58" s="138"/>
      <c r="C58" s="139"/>
      <c r="D58" s="140" t="s">
        <v>114</v>
      </c>
      <c r="E58" s="141"/>
      <c r="F58" s="141"/>
      <c r="G58" s="141"/>
      <c r="H58" s="141"/>
      <c r="I58" s="142"/>
      <c r="J58" s="143">
        <f>J86</f>
        <v>0</v>
      </c>
      <c r="K58" s="144"/>
    </row>
    <row r="59" spans="2:11" s="8" customFormat="1" ht="19.9" customHeight="1">
      <c r="B59" s="138"/>
      <c r="C59" s="139"/>
      <c r="D59" s="140" t="s">
        <v>115</v>
      </c>
      <c r="E59" s="141"/>
      <c r="F59" s="141"/>
      <c r="G59" s="141"/>
      <c r="H59" s="141"/>
      <c r="I59" s="142"/>
      <c r="J59" s="143">
        <f>J162</f>
        <v>0</v>
      </c>
      <c r="K59" s="144"/>
    </row>
    <row r="60" spans="2:11" s="8" customFormat="1" ht="19.9" customHeight="1">
      <c r="B60" s="138"/>
      <c r="C60" s="139"/>
      <c r="D60" s="140" t="s">
        <v>116</v>
      </c>
      <c r="E60" s="141"/>
      <c r="F60" s="141"/>
      <c r="G60" s="141"/>
      <c r="H60" s="141"/>
      <c r="I60" s="142"/>
      <c r="J60" s="143">
        <f>J210</f>
        <v>0</v>
      </c>
      <c r="K60" s="144"/>
    </row>
    <row r="61" spans="2:11" s="8" customFormat="1" ht="19.9" customHeight="1">
      <c r="B61" s="138"/>
      <c r="C61" s="139"/>
      <c r="D61" s="140" t="s">
        <v>117</v>
      </c>
      <c r="E61" s="141"/>
      <c r="F61" s="141"/>
      <c r="G61" s="141"/>
      <c r="H61" s="141"/>
      <c r="I61" s="142"/>
      <c r="J61" s="143">
        <f>J231</f>
        <v>0</v>
      </c>
      <c r="K61" s="144"/>
    </row>
    <row r="62" spans="2:11" s="8" customFormat="1" ht="19.9" customHeight="1">
      <c r="B62" s="138"/>
      <c r="C62" s="139"/>
      <c r="D62" s="140" t="s">
        <v>118</v>
      </c>
      <c r="E62" s="141"/>
      <c r="F62" s="141"/>
      <c r="G62" s="141"/>
      <c r="H62" s="141"/>
      <c r="I62" s="142"/>
      <c r="J62" s="143">
        <f>J238</f>
        <v>0</v>
      </c>
      <c r="K62" s="144"/>
    </row>
    <row r="63" spans="2:11" s="8" customFormat="1" ht="19.9" customHeight="1">
      <c r="B63" s="138"/>
      <c r="C63" s="139"/>
      <c r="D63" s="140" t="s">
        <v>119</v>
      </c>
      <c r="E63" s="141"/>
      <c r="F63" s="141"/>
      <c r="G63" s="141"/>
      <c r="H63" s="141"/>
      <c r="I63" s="142"/>
      <c r="J63" s="143">
        <f>J253</f>
        <v>0</v>
      </c>
      <c r="K63" s="144"/>
    </row>
    <row r="64" spans="2:11" s="8" customFormat="1" ht="19.9" customHeight="1">
      <c r="B64" s="138"/>
      <c r="C64" s="139"/>
      <c r="D64" s="140" t="s">
        <v>120</v>
      </c>
      <c r="E64" s="141"/>
      <c r="F64" s="141"/>
      <c r="G64" s="141"/>
      <c r="H64" s="141"/>
      <c r="I64" s="142"/>
      <c r="J64" s="143">
        <f>J254</f>
        <v>0</v>
      </c>
      <c r="K64" s="144"/>
    </row>
    <row r="65" spans="2:11" s="1" customFormat="1" ht="21.75" customHeight="1">
      <c r="B65" s="37"/>
      <c r="C65" s="38"/>
      <c r="D65" s="38"/>
      <c r="E65" s="38"/>
      <c r="F65" s="38"/>
      <c r="G65" s="38"/>
      <c r="H65" s="38"/>
      <c r="I65" s="102"/>
      <c r="J65" s="38"/>
      <c r="K65" s="41"/>
    </row>
    <row r="66" spans="2:11" s="1" customFormat="1" ht="6.95" customHeight="1">
      <c r="B66" s="52"/>
      <c r="C66" s="53"/>
      <c r="D66" s="53"/>
      <c r="E66" s="53"/>
      <c r="F66" s="53"/>
      <c r="G66" s="53"/>
      <c r="H66" s="53"/>
      <c r="I66" s="123"/>
      <c r="J66" s="53"/>
      <c r="K66" s="5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24"/>
      <c r="J70" s="56"/>
      <c r="K70" s="56"/>
      <c r="L70" s="37"/>
    </row>
    <row r="71" spans="2:12" s="1" customFormat="1" ht="36.95" customHeight="1">
      <c r="B71" s="37"/>
      <c r="C71" s="57" t="s">
        <v>121</v>
      </c>
      <c r="I71" s="145"/>
      <c r="L71" s="37"/>
    </row>
    <row r="72" spans="2:12" s="1" customFormat="1" ht="6.95" customHeight="1">
      <c r="B72" s="37"/>
      <c r="I72" s="145"/>
      <c r="L72" s="37"/>
    </row>
    <row r="73" spans="2:12" s="1" customFormat="1" ht="14.45" customHeight="1">
      <c r="B73" s="37"/>
      <c r="C73" s="59" t="s">
        <v>19</v>
      </c>
      <c r="I73" s="145"/>
      <c r="L73" s="37"/>
    </row>
    <row r="74" spans="2:12" s="1" customFormat="1" ht="14.45" customHeight="1">
      <c r="B74" s="37"/>
      <c r="E74" s="328" t="str">
        <f>E7</f>
        <v>Protierozní opatření rokle Domažlice</v>
      </c>
      <c r="F74" s="329"/>
      <c r="G74" s="329"/>
      <c r="H74" s="329"/>
      <c r="I74" s="145"/>
      <c r="L74" s="37"/>
    </row>
    <row r="75" spans="2:12" s="1" customFormat="1" ht="14.45" customHeight="1">
      <c r="B75" s="37"/>
      <c r="C75" s="59" t="s">
        <v>106</v>
      </c>
      <c r="I75" s="145"/>
      <c r="L75" s="37"/>
    </row>
    <row r="76" spans="2:12" s="1" customFormat="1" ht="16.15" customHeight="1">
      <c r="B76" s="37"/>
      <c r="E76" s="319" t="str">
        <f>E9</f>
        <v>SO 01 - Suchá nádrž</v>
      </c>
      <c r="F76" s="330"/>
      <c r="G76" s="330"/>
      <c r="H76" s="330"/>
      <c r="I76" s="145"/>
      <c r="L76" s="37"/>
    </row>
    <row r="77" spans="2:12" s="1" customFormat="1" ht="6.95" customHeight="1">
      <c r="B77" s="37"/>
      <c r="I77" s="145"/>
      <c r="L77" s="37"/>
    </row>
    <row r="78" spans="2:12" s="1" customFormat="1" ht="18" customHeight="1">
      <c r="B78" s="37"/>
      <c r="C78" s="59" t="s">
        <v>23</v>
      </c>
      <c r="F78" s="146" t="str">
        <f>F12</f>
        <v>Domažlice</v>
      </c>
      <c r="I78" s="147" t="s">
        <v>25</v>
      </c>
      <c r="J78" s="63">
        <f>IF(J12="","",J12)</f>
        <v>43871</v>
      </c>
      <c r="L78" s="37"/>
    </row>
    <row r="79" spans="2:12" s="1" customFormat="1" ht="6.95" customHeight="1">
      <c r="B79" s="37"/>
      <c r="I79" s="145"/>
      <c r="L79" s="37"/>
    </row>
    <row r="80" spans="2:12" s="1" customFormat="1" ht="13.5">
      <c r="B80" s="37"/>
      <c r="C80" s="59" t="s">
        <v>26</v>
      </c>
      <c r="F80" s="146" t="str">
        <f>E15</f>
        <v>Město Domažlice</v>
      </c>
      <c r="I80" s="147" t="s">
        <v>33</v>
      </c>
      <c r="J80" s="146" t="str">
        <f>E21</f>
        <v xml:space="preserve"> </v>
      </c>
      <c r="L80" s="37"/>
    </row>
    <row r="81" spans="2:12" s="1" customFormat="1" ht="14.45" customHeight="1">
      <c r="B81" s="37"/>
      <c r="C81" s="59" t="s">
        <v>31</v>
      </c>
      <c r="F81" s="146" t="str">
        <f>IF(E18="","",E18)</f>
        <v/>
      </c>
      <c r="I81" s="145"/>
      <c r="L81" s="37"/>
    </row>
    <row r="82" spans="2:12" s="1" customFormat="1" ht="10.35" customHeight="1">
      <c r="B82" s="37"/>
      <c r="I82" s="145"/>
      <c r="L82" s="37"/>
    </row>
    <row r="83" spans="2:20" s="9" customFormat="1" ht="29.25" customHeight="1">
      <c r="B83" s="148"/>
      <c r="C83" s="149" t="s">
        <v>122</v>
      </c>
      <c r="D83" s="150" t="s">
        <v>56</v>
      </c>
      <c r="E83" s="150" t="s">
        <v>52</v>
      </c>
      <c r="F83" s="150" t="s">
        <v>123</v>
      </c>
      <c r="G83" s="150" t="s">
        <v>124</v>
      </c>
      <c r="H83" s="150" t="s">
        <v>125</v>
      </c>
      <c r="I83" s="151" t="s">
        <v>126</v>
      </c>
      <c r="J83" s="150" t="s">
        <v>110</v>
      </c>
      <c r="K83" s="152" t="s">
        <v>127</v>
      </c>
      <c r="L83" s="148"/>
      <c r="M83" s="69" t="s">
        <v>128</v>
      </c>
      <c r="N83" s="70" t="s">
        <v>41</v>
      </c>
      <c r="O83" s="70" t="s">
        <v>129</v>
      </c>
      <c r="P83" s="70" t="s">
        <v>130</v>
      </c>
      <c r="Q83" s="70" t="s">
        <v>131</v>
      </c>
      <c r="R83" s="70" t="s">
        <v>132</v>
      </c>
      <c r="S83" s="70" t="s">
        <v>133</v>
      </c>
      <c r="T83" s="71" t="s">
        <v>134</v>
      </c>
    </row>
    <row r="84" spans="2:63" s="1" customFormat="1" ht="29.25" customHeight="1">
      <c r="B84" s="37"/>
      <c r="C84" s="73" t="s">
        <v>111</v>
      </c>
      <c r="I84" s="145"/>
      <c r="J84" s="153">
        <f>BK84</f>
        <v>0</v>
      </c>
      <c r="L84" s="37"/>
      <c r="M84" s="72"/>
      <c r="N84" s="64"/>
      <c r="O84" s="64"/>
      <c r="P84" s="154">
        <f>P85</f>
        <v>0</v>
      </c>
      <c r="Q84" s="64"/>
      <c r="R84" s="154">
        <f>R85</f>
        <v>384.80298359000005</v>
      </c>
      <c r="S84" s="64"/>
      <c r="T84" s="155">
        <f>T85</f>
        <v>0</v>
      </c>
      <c r="AT84" s="21" t="s">
        <v>70</v>
      </c>
      <c r="AU84" s="21" t="s">
        <v>112</v>
      </c>
      <c r="BK84" s="156">
        <f>BK85</f>
        <v>0</v>
      </c>
    </row>
    <row r="85" spans="2:63" s="10" customFormat="1" ht="37.35" customHeight="1">
      <c r="B85" s="157"/>
      <c r="D85" s="158" t="s">
        <v>70</v>
      </c>
      <c r="E85" s="159" t="s">
        <v>135</v>
      </c>
      <c r="F85" s="159" t="s">
        <v>136</v>
      </c>
      <c r="I85" s="160"/>
      <c r="J85" s="161">
        <f>BK85</f>
        <v>0</v>
      </c>
      <c r="L85" s="157"/>
      <c r="M85" s="162"/>
      <c r="N85" s="163"/>
      <c r="O85" s="163"/>
      <c r="P85" s="164">
        <f>P86+P162+P210+P231+P238+P253+P254</f>
        <v>0</v>
      </c>
      <c r="Q85" s="163"/>
      <c r="R85" s="164">
        <f>R86+R162+R210+R231+R238+R253+R254</f>
        <v>384.80298359000005</v>
      </c>
      <c r="S85" s="163"/>
      <c r="T85" s="165">
        <f>T86+T162+T210+T231+T238+T253+T254</f>
        <v>0</v>
      </c>
      <c r="AR85" s="158" t="s">
        <v>79</v>
      </c>
      <c r="AT85" s="166" t="s">
        <v>70</v>
      </c>
      <c r="AU85" s="166" t="s">
        <v>71</v>
      </c>
      <c r="AY85" s="158" t="s">
        <v>137</v>
      </c>
      <c r="BK85" s="167">
        <f>BK86+BK162+BK210+BK231+BK238+BK253+BK254</f>
        <v>0</v>
      </c>
    </row>
    <row r="86" spans="2:63" s="10" customFormat="1" ht="19.9" customHeight="1">
      <c r="B86" s="157"/>
      <c r="D86" s="158" t="s">
        <v>70</v>
      </c>
      <c r="E86" s="168" t="s">
        <v>79</v>
      </c>
      <c r="F86" s="168" t="s">
        <v>138</v>
      </c>
      <c r="I86" s="160"/>
      <c r="J86" s="169">
        <f>BK86</f>
        <v>0</v>
      </c>
      <c r="L86" s="157"/>
      <c r="M86" s="162"/>
      <c r="N86" s="163"/>
      <c r="O86" s="163"/>
      <c r="P86" s="164">
        <f>SUM(P87:P161)</f>
        <v>0</v>
      </c>
      <c r="Q86" s="163"/>
      <c r="R86" s="164">
        <f>SUM(R87:R161)</f>
        <v>0.0054</v>
      </c>
      <c r="S86" s="163"/>
      <c r="T86" s="165">
        <f>SUM(T87:T161)</f>
        <v>0</v>
      </c>
      <c r="AR86" s="158" t="s">
        <v>79</v>
      </c>
      <c r="AT86" s="166" t="s">
        <v>70</v>
      </c>
      <c r="AU86" s="166" t="s">
        <v>79</v>
      </c>
      <c r="AY86" s="158" t="s">
        <v>137</v>
      </c>
      <c r="BK86" s="167">
        <f>SUM(BK87:BK161)</f>
        <v>0</v>
      </c>
    </row>
    <row r="87" spans="2:65" s="1" customFormat="1" ht="14.45" customHeight="1">
      <c r="B87" s="170"/>
      <c r="C87" s="171" t="s">
        <v>79</v>
      </c>
      <c r="D87" s="171" t="s">
        <v>139</v>
      </c>
      <c r="E87" s="172" t="s">
        <v>140</v>
      </c>
      <c r="F87" s="173" t="s">
        <v>141</v>
      </c>
      <c r="G87" s="174" t="s">
        <v>142</v>
      </c>
      <c r="H87" s="175">
        <v>217.5</v>
      </c>
      <c r="I87" s="176"/>
      <c r="J87" s="177">
        <f>ROUND(I87*H87,2)</f>
        <v>0</v>
      </c>
      <c r="K87" s="173" t="s">
        <v>143</v>
      </c>
      <c r="L87" s="37"/>
      <c r="M87" s="178" t="s">
        <v>5</v>
      </c>
      <c r="N87" s="179" t="s">
        <v>42</v>
      </c>
      <c r="O87" s="38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21" t="s">
        <v>144</v>
      </c>
      <c r="AT87" s="21" t="s">
        <v>139</v>
      </c>
      <c r="AU87" s="21" t="s">
        <v>81</v>
      </c>
      <c r="AY87" s="21" t="s">
        <v>137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21" t="s">
        <v>79</v>
      </c>
      <c r="BK87" s="182">
        <f>ROUND(I87*H87,2)</f>
        <v>0</v>
      </c>
      <c r="BL87" s="21" t="s">
        <v>144</v>
      </c>
      <c r="BM87" s="21" t="s">
        <v>145</v>
      </c>
    </row>
    <row r="88" spans="2:47" s="1" customFormat="1" ht="27">
      <c r="B88" s="37"/>
      <c r="D88" s="183" t="s">
        <v>146</v>
      </c>
      <c r="F88" s="184" t="s">
        <v>147</v>
      </c>
      <c r="I88" s="145"/>
      <c r="L88" s="37"/>
      <c r="M88" s="185"/>
      <c r="N88" s="38"/>
      <c r="O88" s="38"/>
      <c r="P88" s="38"/>
      <c r="Q88" s="38"/>
      <c r="R88" s="38"/>
      <c r="S88" s="38"/>
      <c r="T88" s="66"/>
      <c r="AT88" s="21" t="s">
        <v>146</v>
      </c>
      <c r="AU88" s="21" t="s">
        <v>81</v>
      </c>
    </row>
    <row r="89" spans="2:47" s="1" customFormat="1" ht="27">
      <c r="B89" s="37"/>
      <c r="D89" s="183" t="s">
        <v>148</v>
      </c>
      <c r="F89" s="186" t="s">
        <v>149</v>
      </c>
      <c r="I89" s="145"/>
      <c r="L89" s="37"/>
      <c r="M89" s="185"/>
      <c r="N89" s="38"/>
      <c r="O89" s="38"/>
      <c r="P89" s="38"/>
      <c r="Q89" s="38"/>
      <c r="R89" s="38"/>
      <c r="S89" s="38"/>
      <c r="T89" s="66"/>
      <c r="AT89" s="21" t="s">
        <v>148</v>
      </c>
      <c r="AU89" s="21" t="s">
        <v>81</v>
      </c>
    </row>
    <row r="90" spans="2:65" s="1" customFormat="1" ht="14.45" customHeight="1">
      <c r="B90" s="170"/>
      <c r="C90" s="171" t="s">
        <v>81</v>
      </c>
      <c r="D90" s="171" t="s">
        <v>139</v>
      </c>
      <c r="E90" s="172" t="s">
        <v>150</v>
      </c>
      <c r="F90" s="173" t="s">
        <v>151</v>
      </c>
      <c r="G90" s="174" t="s">
        <v>142</v>
      </c>
      <c r="H90" s="175">
        <v>217.5</v>
      </c>
      <c r="I90" s="176"/>
      <c r="J90" s="177">
        <f>ROUND(I90*H90,2)</f>
        <v>0</v>
      </c>
      <c r="K90" s="173" t="s">
        <v>143</v>
      </c>
      <c r="L90" s="37"/>
      <c r="M90" s="178" t="s">
        <v>5</v>
      </c>
      <c r="N90" s="179" t="s">
        <v>42</v>
      </c>
      <c r="O90" s="38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21" t="s">
        <v>144</v>
      </c>
      <c r="AT90" s="21" t="s">
        <v>139</v>
      </c>
      <c r="AU90" s="21" t="s">
        <v>81</v>
      </c>
      <c r="AY90" s="21" t="s">
        <v>137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21" t="s">
        <v>79</v>
      </c>
      <c r="BK90" s="182">
        <f>ROUND(I90*H90,2)</f>
        <v>0</v>
      </c>
      <c r="BL90" s="21" t="s">
        <v>144</v>
      </c>
      <c r="BM90" s="21" t="s">
        <v>152</v>
      </c>
    </row>
    <row r="91" spans="2:47" s="1" customFormat="1" ht="13.5">
      <c r="B91" s="37"/>
      <c r="D91" s="183" t="s">
        <v>146</v>
      </c>
      <c r="F91" s="184" t="s">
        <v>153</v>
      </c>
      <c r="I91" s="145"/>
      <c r="L91" s="37"/>
      <c r="M91" s="185"/>
      <c r="N91" s="38"/>
      <c r="O91" s="38"/>
      <c r="P91" s="38"/>
      <c r="Q91" s="38"/>
      <c r="R91" s="38"/>
      <c r="S91" s="38"/>
      <c r="T91" s="66"/>
      <c r="AT91" s="21" t="s">
        <v>146</v>
      </c>
      <c r="AU91" s="21" t="s">
        <v>81</v>
      </c>
    </row>
    <row r="92" spans="2:47" s="1" customFormat="1" ht="27">
      <c r="B92" s="37"/>
      <c r="D92" s="183" t="s">
        <v>148</v>
      </c>
      <c r="F92" s="186" t="s">
        <v>154</v>
      </c>
      <c r="I92" s="145"/>
      <c r="L92" s="37"/>
      <c r="M92" s="185"/>
      <c r="N92" s="38"/>
      <c r="O92" s="38"/>
      <c r="P92" s="38"/>
      <c r="Q92" s="38"/>
      <c r="R92" s="38"/>
      <c r="S92" s="38"/>
      <c r="T92" s="66"/>
      <c r="AT92" s="21" t="s">
        <v>148</v>
      </c>
      <c r="AU92" s="21" t="s">
        <v>81</v>
      </c>
    </row>
    <row r="93" spans="2:65" s="1" customFormat="1" ht="22.9" customHeight="1">
      <c r="B93" s="170"/>
      <c r="C93" s="171" t="s">
        <v>155</v>
      </c>
      <c r="D93" s="171" t="s">
        <v>139</v>
      </c>
      <c r="E93" s="172" t="s">
        <v>156</v>
      </c>
      <c r="F93" s="173" t="s">
        <v>157</v>
      </c>
      <c r="G93" s="174" t="s">
        <v>142</v>
      </c>
      <c r="H93" s="175">
        <v>1100</v>
      </c>
      <c r="I93" s="176"/>
      <c r="J93" s="177">
        <f>ROUND(I93*H93,2)</f>
        <v>0</v>
      </c>
      <c r="K93" s="173" t="s">
        <v>143</v>
      </c>
      <c r="L93" s="37"/>
      <c r="M93" s="178" t="s">
        <v>5</v>
      </c>
      <c r="N93" s="179" t="s">
        <v>42</v>
      </c>
      <c r="O93" s="38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21" t="s">
        <v>144</v>
      </c>
      <c r="AT93" s="21" t="s">
        <v>139</v>
      </c>
      <c r="AU93" s="21" t="s">
        <v>81</v>
      </c>
      <c r="AY93" s="21" t="s">
        <v>137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21" t="s">
        <v>79</v>
      </c>
      <c r="BK93" s="182">
        <f>ROUND(I93*H93,2)</f>
        <v>0</v>
      </c>
      <c r="BL93" s="21" t="s">
        <v>144</v>
      </c>
      <c r="BM93" s="21" t="s">
        <v>158</v>
      </c>
    </row>
    <row r="94" spans="2:47" s="1" customFormat="1" ht="27">
      <c r="B94" s="37"/>
      <c r="D94" s="183" t="s">
        <v>146</v>
      </c>
      <c r="F94" s="184" t="s">
        <v>159</v>
      </c>
      <c r="I94" s="145"/>
      <c r="L94" s="37"/>
      <c r="M94" s="185"/>
      <c r="N94" s="38"/>
      <c r="O94" s="38"/>
      <c r="P94" s="38"/>
      <c r="Q94" s="38"/>
      <c r="R94" s="38"/>
      <c r="S94" s="38"/>
      <c r="T94" s="66"/>
      <c r="AT94" s="21" t="s">
        <v>146</v>
      </c>
      <c r="AU94" s="21" t="s">
        <v>81</v>
      </c>
    </row>
    <row r="95" spans="2:65" s="1" customFormat="1" ht="22.9" customHeight="1">
      <c r="B95" s="170"/>
      <c r="C95" s="171" t="s">
        <v>144</v>
      </c>
      <c r="D95" s="171" t="s">
        <v>139</v>
      </c>
      <c r="E95" s="172" t="s">
        <v>160</v>
      </c>
      <c r="F95" s="173" t="s">
        <v>161</v>
      </c>
      <c r="G95" s="174" t="s">
        <v>142</v>
      </c>
      <c r="H95" s="175">
        <v>1100</v>
      </c>
      <c r="I95" s="176"/>
      <c r="J95" s="177">
        <f>ROUND(I95*H95,2)</f>
        <v>0</v>
      </c>
      <c r="K95" s="173" t="s">
        <v>143</v>
      </c>
      <c r="L95" s="37"/>
      <c r="M95" s="178" t="s">
        <v>5</v>
      </c>
      <c r="N95" s="179" t="s">
        <v>42</v>
      </c>
      <c r="O95" s="38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21" t="s">
        <v>144</v>
      </c>
      <c r="AT95" s="21" t="s">
        <v>139</v>
      </c>
      <c r="AU95" s="21" t="s">
        <v>81</v>
      </c>
      <c r="AY95" s="21" t="s">
        <v>137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21" t="s">
        <v>79</v>
      </c>
      <c r="BK95" s="182">
        <f>ROUND(I95*H95,2)</f>
        <v>0</v>
      </c>
      <c r="BL95" s="21" t="s">
        <v>144</v>
      </c>
      <c r="BM95" s="21" t="s">
        <v>162</v>
      </c>
    </row>
    <row r="96" spans="2:47" s="1" customFormat="1" ht="54">
      <c r="B96" s="37"/>
      <c r="D96" s="183" t="s">
        <v>146</v>
      </c>
      <c r="F96" s="184" t="s">
        <v>163</v>
      </c>
      <c r="I96" s="145"/>
      <c r="L96" s="37"/>
      <c r="M96" s="185"/>
      <c r="N96" s="38"/>
      <c r="O96" s="38"/>
      <c r="P96" s="38"/>
      <c r="Q96" s="38"/>
      <c r="R96" s="38"/>
      <c r="S96" s="38"/>
      <c r="T96" s="66"/>
      <c r="AT96" s="21" t="s">
        <v>146</v>
      </c>
      <c r="AU96" s="21" t="s">
        <v>81</v>
      </c>
    </row>
    <row r="97" spans="2:47" s="1" customFormat="1" ht="27">
      <c r="B97" s="37"/>
      <c r="D97" s="183" t="s">
        <v>148</v>
      </c>
      <c r="F97" s="186" t="s">
        <v>164</v>
      </c>
      <c r="I97" s="145"/>
      <c r="L97" s="37"/>
      <c r="M97" s="185"/>
      <c r="N97" s="38"/>
      <c r="O97" s="38"/>
      <c r="P97" s="38"/>
      <c r="Q97" s="38"/>
      <c r="R97" s="38"/>
      <c r="S97" s="38"/>
      <c r="T97" s="66"/>
      <c r="AT97" s="21" t="s">
        <v>148</v>
      </c>
      <c r="AU97" s="21" t="s">
        <v>81</v>
      </c>
    </row>
    <row r="98" spans="2:65" s="1" customFormat="1" ht="22.9" customHeight="1">
      <c r="B98" s="170"/>
      <c r="C98" s="171" t="s">
        <v>165</v>
      </c>
      <c r="D98" s="171" t="s">
        <v>139</v>
      </c>
      <c r="E98" s="172" t="s">
        <v>166</v>
      </c>
      <c r="F98" s="173" t="s">
        <v>167</v>
      </c>
      <c r="G98" s="174" t="s">
        <v>142</v>
      </c>
      <c r="H98" s="175">
        <v>150.3</v>
      </c>
      <c r="I98" s="176"/>
      <c r="J98" s="177">
        <f>ROUND(I98*H98,2)</f>
        <v>0</v>
      </c>
      <c r="K98" s="173" t="s">
        <v>143</v>
      </c>
      <c r="L98" s="37"/>
      <c r="M98" s="178" t="s">
        <v>5</v>
      </c>
      <c r="N98" s="179" t="s">
        <v>42</v>
      </c>
      <c r="O98" s="38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21" t="s">
        <v>144</v>
      </c>
      <c r="AT98" s="21" t="s">
        <v>139</v>
      </c>
      <c r="AU98" s="21" t="s">
        <v>81</v>
      </c>
      <c r="AY98" s="21" t="s">
        <v>137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21" t="s">
        <v>79</v>
      </c>
      <c r="BK98" s="182">
        <f>ROUND(I98*H98,2)</f>
        <v>0</v>
      </c>
      <c r="BL98" s="21" t="s">
        <v>144</v>
      </c>
      <c r="BM98" s="21" t="s">
        <v>168</v>
      </c>
    </row>
    <row r="99" spans="2:47" s="1" customFormat="1" ht="27">
      <c r="B99" s="37"/>
      <c r="D99" s="183" t="s">
        <v>146</v>
      </c>
      <c r="F99" s="184" t="s">
        <v>169</v>
      </c>
      <c r="I99" s="145"/>
      <c r="L99" s="37"/>
      <c r="M99" s="185"/>
      <c r="N99" s="38"/>
      <c r="O99" s="38"/>
      <c r="P99" s="38"/>
      <c r="Q99" s="38"/>
      <c r="R99" s="38"/>
      <c r="S99" s="38"/>
      <c r="T99" s="66"/>
      <c r="AT99" s="21" t="s">
        <v>146</v>
      </c>
      <c r="AU99" s="21" t="s">
        <v>81</v>
      </c>
    </row>
    <row r="100" spans="2:47" s="1" customFormat="1" ht="40.5">
      <c r="B100" s="37"/>
      <c r="D100" s="183" t="s">
        <v>148</v>
      </c>
      <c r="F100" s="186" t="s">
        <v>170</v>
      </c>
      <c r="I100" s="145"/>
      <c r="L100" s="37"/>
      <c r="M100" s="185"/>
      <c r="N100" s="38"/>
      <c r="O100" s="38"/>
      <c r="P100" s="38"/>
      <c r="Q100" s="38"/>
      <c r="R100" s="38"/>
      <c r="S100" s="38"/>
      <c r="T100" s="66"/>
      <c r="AT100" s="21" t="s">
        <v>148</v>
      </c>
      <c r="AU100" s="21" t="s">
        <v>81</v>
      </c>
    </row>
    <row r="101" spans="2:51" s="11" customFormat="1" ht="13.5">
      <c r="B101" s="187"/>
      <c r="D101" s="183" t="s">
        <v>171</v>
      </c>
      <c r="E101" s="188" t="s">
        <v>5</v>
      </c>
      <c r="F101" s="189" t="s">
        <v>172</v>
      </c>
      <c r="H101" s="190">
        <v>19.8</v>
      </c>
      <c r="I101" s="191"/>
      <c r="L101" s="187"/>
      <c r="M101" s="192"/>
      <c r="N101" s="193"/>
      <c r="O101" s="193"/>
      <c r="P101" s="193"/>
      <c r="Q101" s="193"/>
      <c r="R101" s="193"/>
      <c r="S101" s="193"/>
      <c r="T101" s="194"/>
      <c r="AT101" s="188" t="s">
        <v>171</v>
      </c>
      <c r="AU101" s="188" t="s">
        <v>81</v>
      </c>
      <c r="AV101" s="11" t="s">
        <v>81</v>
      </c>
      <c r="AW101" s="11" t="s">
        <v>35</v>
      </c>
      <c r="AX101" s="11" t="s">
        <v>71</v>
      </c>
      <c r="AY101" s="188" t="s">
        <v>137</v>
      </c>
    </row>
    <row r="102" spans="2:51" s="11" customFormat="1" ht="13.5">
      <c r="B102" s="187"/>
      <c r="D102" s="183" t="s">
        <v>171</v>
      </c>
      <c r="E102" s="188" t="s">
        <v>5</v>
      </c>
      <c r="F102" s="189" t="s">
        <v>173</v>
      </c>
      <c r="H102" s="190">
        <v>130.5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8" t="s">
        <v>171</v>
      </c>
      <c r="AU102" s="188" t="s">
        <v>81</v>
      </c>
      <c r="AV102" s="11" t="s">
        <v>81</v>
      </c>
      <c r="AW102" s="11" t="s">
        <v>35</v>
      </c>
      <c r="AX102" s="11" t="s">
        <v>71</v>
      </c>
      <c r="AY102" s="188" t="s">
        <v>137</v>
      </c>
    </row>
    <row r="103" spans="2:65" s="1" customFormat="1" ht="22.9" customHeight="1">
      <c r="B103" s="170"/>
      <c r="C103" s="171" t="s">
        <v>174</v>
      </c>
      <c r="D103" s="171" t="s">
        <v>139</v>
      </c>
      <c r="E103" s="172" t="s">
        <v>175</v>
      </c>
      <c r="F103" s="173" t="s">
        <v>176</v>
      </c>
      <c r="G103" s="174" t="s">
        <v>177</v>
      </c>
      <c r="H103" s="175">
        <v>360</v>
      </c>
      <c r="I103" s="176"/>
      <c r="J103" s="177">
        <f>ROUND(I103*H103,2)</f>
        <v>0</v>
      </c>
      <c r="K103" s="173" t="s">
        <v>143</v>
      </c>
      <c r="L103" s="37"/>
      <c r="M103" s="178" t="s">
        <v>5</v>
      </c>
      <c r="N103" s="179" t="s">
        <v>42</v>
      </c>
      <c r="O103" s="38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21" t="s">
        <v>144</v>
      </c>
      <c r="AT103" s="21" t="s">
        <v>139</v>
      </c>
      <c r="AU103" s="21" t="s">
        <v>81</v>
      </c>
      <c r="AY103" s="21" t="s">
        <v>137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21" t="s">
        <v>79</v>
      </c>
      <c r="BK103" s="182">
        <f>ROUND(I103*H103,2)</f>
        <v>0</v>
      </c>
      <c r="BL103" s="21" t="s">
        <v>144</v>
      </c>
      <c r="BM103" s="21" t="s">
        <v>178</v>
      </c>
    </row>
    <row r="104" spans="2:47" s="1" customFormat="1" ht="27">
      <c r="B104" s="37"/>
      <c r="D104" s="183" t="s">
        <v>146</v>
      </c>
      <c r="F104" s="184" t="s">
        <v>179</v>
      </c>
      <c r="I104" s="145"/>
      <c r="L104" s="37"/>
      <c r="M104" s="185"/>
      <c r="N104" s="38"/>
      <c r="O104" s="38"/>
      <c r="P104" s="38"/>
      <c r="Q104" s="38"/>
      <c r="R104" s="38"/>
      <c r="S104" s="38"/>
      <c r="T104" s="66"/>
      <c r="AT104" s="21" t="s">
        <v>146</v>
      </c>
      <c r="AU104" s="21" t="s">
        <v>81</v>
      </c>
    </row>
    <row r="105" spans="2:47" s="1" customFormat="1" ht="27">
      <c r="B105" s="37"/>
      <c r="D105" s="183" t="s">
        <v>148</v>
      </c>
      <c r="F105" s="186" t="s">
        <v>180</v>
      </c>
      <c r="I105" s="145"/>
      <c r="L105" s="37"/>
      <c r="M105" s="185"/>
      <c r="N105" s="38"/>
      <c r="O105" s="38"/>
      <c r="P105" s="38"/>
      <c r="Q105" s="38"/>
      <c r="R105" s="38"/>
      <c r="S105" s="38"/>
      <c r="T105" s="66"/>
      <c r="AT105" s="21" t="s">
        <v>148</v>
      </c>
      <c r="AU105" s="21" t="s">
        <v>81</v>
      </c>
    </row>
    <row r="106" spans="2:65" s="1" customFormat="1" ht="22.9" customHeight="1">
      <c r="B106" s="170"/>
      <c r="C106" s="171" t="s">
        <v>181</v>
      </c>
      <c r="D106" s="171" t="s">
        <v>139</v>
      </c>
      <c r="E106" s="172" t="s">
        <v>182</v>
      </c>
      <c r="F106" s="173" t="s">
        <v>183</v>
      </c>
      <c r="G106" s="174" t="s">
        <v>177</v>
      </c>
      <c r="H106" s="175">
        <v>360</v>
      </c>
      <c r="I106" s="176"/>
      <c r="J106" s="177">
        <f>ROUND(I106*H106,2)</f>
        <v>0</v>
      </c>
      <c r="K106" s="173" t="s">
        <v>143</v>
      </c>
      <c r="L106" s="37"/>
      <c r="M106" s="178" t="s">
        <v>5</v>
      </c>
      <c r="N106" s="179" t="s">
        <v>42</v>
      </c>
      <c r="O106" s="38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AR106" s="21" t="s">
        <v>144</v>
      </c>
      <c r="AT106" s="21" t="s">
        <v>139</v>
      </c>
      <c r="AU106" s="21" t="s">
        <v>81</v>
      </c>
      <c r="AY106" s="21" t="s">
        <v>137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21" t="s">
        <v>79</v>
      </c>
      <c r="BK106" s="182">
        <f>ROUND(I106*H106,2)</f>
        <v>0</v>
      </c>
      <c r="BL106" s="21" t="s">
        <v>144</v>
      </c>
      <c r="BM106" s="21" t="s">
        <v>184</v>
      </c>
    </row>
    <row r="107" spans="2:47" s="1" customFormat="1" ht="27">
      <c r="B107" s="37"/>
      <c r="D107" s="183" t="s">
        <v>146</v>
      </c>
      <c r="F107" s="184" t="s">
        <v>185</v>
      </c>
      <c r="I107" s="145"/>
      <c r="L107" s="37"/>
      <c r="M107" s="185"/>
      <c r="N107" s="38"/>
      <c r="O107" s="38"/>
      <c r="P107" s="38"/>
      <c r="Q107" s="38"/>
      <c r="R107" s="38"/>
      <c r="S107" s="38"/>
      <c r="T107" s="66"/>
      <c r="AT107" s="21" t="s">
        <v>146</v>
      </c>
      <c r="AU107" s="21" t="s">
        <v>81</v>
      </c>
    </row>
    <row r="108" spans="2:47" s="1" customFormat="1" ht="27">
      <c r="B108" s="37"/>
      <c r="D108" s="183" t="s">
        <v>148</v>
      </c>
      <c r="F108" s="186" t="s">
        <v>180</v>
      </c>
      <c r="I108" s="145"/>
      <c r="L108" s="37"/>
      <c r="M108" s="185"/>
      <c r="N108" s="38"/>
      <c r="O108" s="38"/>
      <c r="P108" s="38"/>
      <c r="Q108" s="38"/>
      <c r="R108" s="38"/>
      <c r="S108" s="38"/>
      <c r="T108" s="66"/>
      <c r="AT108" s="21" t="s">
        <v>148</v>
      </c>
      <c r="AU108" s="21" t="s">
        <v>81</v>
      </c>
    </row>
    <row r="109" spans="2:65" s="1" customFormat="1" ht="14.45" customHeight="1">
      <c r="B109" s="170"/>
      <c r="C109" s="195" t="s">
        <v>186</v>
      </c>
      <c r="D109" s="195" t="s">
        <v>187</v>
      </c>
      <c r="E109" s="196" t="s">
        <v>188</v>
      </c>
      <c r="F109" s="197" t="s">
        <v>189</v>
      </c>
      <c r="G109" s="198" t="s">
        <v>190</v>
      </c>
      <c r="H109" s="199">
        <v>5.4</v>
      </c>
      <c r="I109" s="200"/>
      <c r="J109" s="201">
        <f>ROUND(I109*H109,2)</f>
        <v>0</v>
      </c>
      <c r="K109" s="197" t="s">
        <v>143</v>
      </c>
      <c r="L109" s="202"/>
      <c r="M109" s="203" t="s">
        <v>5</v>
      </c>
      <c r="N109" s="204" t="s">
        <v>42</v>
      </c>
      <c r="O109" s="38"/>
      <c r="P109" s="180">
        <f>O109*H109</f>
        <v>0</v>
      </c>
      <c r="Q109" s="180">
        <v>0.001</v>
      </c>
      <c r="R109" s="180">
        <f>Q109*H109</f>
        <v>0.0054</v>
      </c>
      <c r="S109" s="180">
        <v>0</v>
      </c>
      <c r="T109" s="181">
        <f>S109*H109</f>
        <v>0</v>
      </c>
      <c r="AR109" s="21" t="s">
        <v>186</v>
      </c>
      <c r="AT109" s="21" t="s">
        <v>187</v>
      </c>
      <c r="AU109" s="21" t="s">
        <v>81</v>
      </c>
      <c r="AY109" s="21" t="s">
        <v>137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21" t="s">
        <v>79</v>
      </c>
      <c r="BK109" s="182">
        <f>ROUND(I109*H109,2)</f>
        <v>0</v>
      </c>
      <c r="BL109" s="21" t="s">
        <v>144</v>
      </c>
      <c r="BM109" s="21" t="s">
        <v>191</v>
      </c>
    </row>
    <row r="110" spans="2:47" s="1" customFormat="1" ht="13.5">
      <c r="B110" s="37"/>
      <c r="D110" s="183" t="s">
        <v>146</v>
      </c>
      <c r="F110" s="184" t="s">
        <v>189</v>
      </c>
      <c r="I110" s="145"/>
      <c r="L110" s="37"/>
      <c r="M110" s="185"/>
      <c r="N110" s="38"/>
      <c r="O110" s="38"/>
      <c r="P110" s="38"/>
      <c r="Q110" s="38"/>
      <c r="R110" s="38"/>
      <c r="S110" s="38"/>
      <c r="T110" s="66"/>
      <c r="AT110" s="21" t="s">
        <v>146</v>
      </c>
      <c r="AU110" s="21" t="s">
        <v>81</v>
      </c>
    </row>
    <row r="111" spans="2:47" s="1" customFormat="1" ht="27">
      <c r="B111" s="37"/>
      <c r="D111" s="183" t="s">
        <v>148</v>
      </c>
      <c r="F111" s="186" t="s">
        <v>192</v>
      </c>
      <c r="I111" s="145"/>
      <c r="L111" s="37"/>
      <c r="M111" s="185"/>
      <c r="N111" s="38"/>
      <c r="O111" s="38"/>
      <c r="P111" s="38"/>
      <c r="Q111" s="38"/>
      <c r="R111" s="38"/>
      <c r="S111" s="38"/>
      <c r="T111" s="66"/>
      <c r="AT111" s="21" t="s">
        <v>148</v>
      </c>
      <c r="AU111" s="21" t="s">
        <v>81</v>
      </c>
    </row>
    <row r="112" spans="2:51" s="11" customFormat="1" ht="13.5">
      <c r="B112" s="187"/>
      <c r="D112" s="183" t="s">
        <v>171</v>
      </c>
      <c r="F112" s="189" t="s">
        <v>193</v>
      </c>
      <c r="H112" s="190">
        <v>5.4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171</v>
      </c>
      <c r="AU112" s="188" t="s">
        <v>81</v>
      </c>
      <c r="AV112" s="11" t="s">
        <v>81</v>
      </c>
      <c r="AW112" s="11" t="s">
        <v>6</v>
      </c>
      <c r="AX112" s="11" t="s">
        <v>79</v>
      </c>
      <c r="AY112" s="188" t="s">
        <v>137</v>
      </c>
    </row>
    <row r="113" spans="2:65" s="1" customFormat="1" ht="14.45" customHeight="1">
      <c r="B113" s="170"/>
      <c r="C113" s="171" t="s">
        <v>194</v>
      </c>
      <c r="D113" s="171" t="s">
        <v>139</v>
      </c>
      <c r="E113" s="172" t="s">
        <v>195</v>
      </c>
      <c r="F113" s="173" t="s">
        <v>196</v>
      </c>
      <c r="G113" s="174" t="s">
        <v>177</v>
      </c>
      <c r="H113" s="175">
        <v>624</v>
      </c>
      <c r="I113" s="176"/>
      <c r="J113" s="177">
        <f>ROUND(I113*H113,2)</f>
        <v>0</v>
      </c>
      <c r="K113" s="173" t="s">
        <v>143</v>
      </c>
      <c r="L113" s="37"/>
      <c r="M113" s="178" t="s">
        <v>5</v>
      </c>
      <c r="N113" s="179" t="s">
        <v>42</v>
      </c>
      <c r="O113" s="38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AR113" s="21" t="s">
        <v>144</v>
      </c>
      <c r="AT113" s="21" t="s">
        <v>139</v>
      </c>
      <c r="AU113" s="21" t="s">
        <v>81</v>
      </c>
      <c r="AY113" s="21" t="s">
        <v>137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21" t="s">
        <v>79</v>
      </c>
      <c r="BK113" s="182">
        <f>ROUND(I113*H113,2)</f>
        <v>0</v>
      </c>
      <c r="BL113" s="21" t="s">
        <v>144</v>
      </c>
      <c r="BM113" s="21" t="s">
        <v>197</v>
      </c>
    </row>
    <row r="114" spans="2:47" s="1" customFormat="1" ht="27">
      <c r="B114" s="37"/>
      <c r="D114" s="183" t="s">
        <v>146</v>
      </c>
      <c r="F114" s="184" t="s">
        <v>198</v>
      </c>
      <c r="I114" s="145"/>
      <c r="L114" s="37"/>
      <c r="M114" s="185"/>
      <c r="N114" s="38"/>
      <c r="O114" s="38"/>
      <c r="P114" s="38"/>
      <c r="Q114" s="38"/>
      <c r="R114" s="38"/>
      <c r="S114" s="38"/>
      <c r="T114" s="66"/>
      <c r="AT114" s="21" t="s">
        <v>146</v>
      </c>
      <c r="AU114" s="21" t="s">
        <v>81</v>
      </c>
    </row>
    <row r="115" spans="2:47" s="1" customFormat="1" ht="54">
      <c r="B115" s="37"/>
      <c r="D115" s="183" t="s">
        <v>148</v>
      </c>
      <c r="F115" s="186" t="s">
        <v>199</v>
      </c>
      <c r="I115" s="145"/>
      <c r="L115" s="37"/>
      <c r="M115" s="185"/>
      <c r="N115" s="38"/>
      <c r="O115" s="38"/>
      <c r="P115" s="38"/>
      <c r="Q115" s="38"/>
      <c r="R115" s="38"/>
      <c r="S115" s="38"/>
      <c r="T115" s="66"/>
      <c r="AT115" s="21" t="s">
        <v>148</v>
      </c>
      <c r="AU115" s="21" t="s">
        <v>81</v>
      </c>
    </row>
    <row r="116" spans="2:51" s="11" customFormat="1" ht="13.5">
      <c r="B116" s="187"/>
      <c r="D116" s="183" t="s">
        <v>171</v>
      </c>
      <c r="E116" s="188" t="s">
        <v>5</v>
      </c>
      <c r="F116" s="189" t="s">
        <v>200</v>
      </c>
      <c r="H116" s="190">
        <v>624</v>
      </c>
      <c r="I116" s="191"/>
      <c r="L116" s="187"/>
      <c r="M116" s="192"/>
      <c r="N116" s="193"/>
      <c r="O116" s="193"/>
      <c r="P116" s="193"/>
      <c r="Q116" s="193"/>
      <c r="R116" s="193"/>
      <c r="S116" s="193"/>
      <c r="T116" s="194"/>
      <c r="AT116" s="188" t="s">
        <v>171</v>
      </c>
      <c r="AU116" s="188" t="s">
        <v>81</v>
      </c>
      <c r="AV116" s="11" t="s">
        <v>81</v>
      </c>
      <c r="AW116" s="11" t="s">
        <v>35</v>
      </c>
      <c r="AX116" s="11" t="s">
        <v>71</v>
      </c>
      <c r="AY116" s="188" t="s">
        <v>137</v>
      </c>
    </row>
    <row r="117" spans="2:65" s="1" customFormat="1" ht="22.9" customHeight="1">
      <c r="B117" s="170"/>
      <c r="C117" s="171" t="s">
        <v>201</v>
      </c>
      <c r="D117" s="171" t="s">
        <v>139</v>
      </c>
      <c r="E117" s="172" t="s">
        <v>202</v>
      </c>
      <c r="F117" s="173" t="s">
        <v>203</v>
      </c>
      <c r="G117" s="174" t="s">
        <v>142</v>
      </c>
      <c r="H117" s="175">
        <v>86.4</v>
      </c>
      <c r="I117" s="176"/>
      <c r="J117" s="177">
        <f>ROUND(I117*H117,2)</f>
        <v>0</v>
      </c>
      <c r="K117" s="173" t="s">
        <v>143</v>
      </c>
      <c r="L117" s="37"/>
      <c r="M117" s="178" t="s">
        <v>5</v>
      </c>
      <c r="N117" s="179" t="s">
        <v>42</v>
      </c>
      <c r="O117" s="38"/>
      <c r="P117" s="180">
        <f>O117*H117</f>
        <v>0</v>
      </c>
      <c r="Q117" s="180">
        <v>0</v>
      </c>
      <c r="R117" s="180">
        <f>Q117*H117</f>
        <v>0</v>
      </c>
      <c r="S117" s="180">
        <v>0</v>
      </c>
      <c r="T117" s="181">
        <f>S117*H117</f>
        <v>0</v>
      </c>
      <c r="AR117" s="21" t="s">
        <v>144</v>
      </c>
      <c r="AT117" s="21" t="s">
        <v>139</v>
      </c>
      <c r="AU117" s="21" t="s">
        <v>81</v>
      </c>
      <c r="AY117" s="21" t="s">
        <v>137</v>
      </c>
      <c r="BE117" s="182">
        <f>IF(N117="základní",J117,0)</f>
        <v>0</v>
      </c>
      <c r="BF117" s="182">
        <f>IF(N117="snížená",J117,0)</f>
        <v>0</v>
      </c>
      <c r="BG117" s="182">
        <f>IF(N117="zákl. přenesená",J117,0)</f>
        <v>0</v>
      </c>
      <c r="BH117" s="182">
        <f>IF(N117="sníž. přenesená",J117,0)</f>
        <v>0</v>
      </c>
      <c r="BI117" s="182">
        <f>IF(N117="nulová",J117,0)</f>
        <v>0</v>
      </c>
      <c r="BJ117" s="21" t="s">
        <v>79</v>
      </c>
      <c r="BK117" s="182">
        <f>ROUND(I117*H117,2)</f>
        <v>0</v>
      </c>
      <c r="BL117" s="21" t="s">
        <v>144</v>
      </c>
      <c r="BM117" s="21" t="s">
        <v>204</v>
      </c>
    </row>
    <row r="118" spans="2:47" s="1" customFormat="1" ht="27">
      <c r="B118" s="37"/>
      <c r="D118" s="183" t="s">
        <v>146</v>
      </c>
      <c r="F118" s="184" t="s">
        <v>205</v>
      </c>
      <c r="I118" s="145"/>
      <c r="L118" s="37"/>
      <c r="M118" s="185"/>
      <c r="N118" s="38"/>
      <c r="O118" s="38"/>
      <c r="P118" s="38"/>
      <c r="Q118" s="38"/>
      <c r="R118" s="38"/>
      <c r="S118" s="38"/>
      <c r="T118" s="66"/>
      <c r="AT118" s="21" t="s">
        <v>146</v>
      </c>
      <c r="AU118" s="21" t="s">
        <v>81</v>
      </c>
    </row>
    <row r="119" spans="2:47" s="1" customFormat="1" ht="27">
      <c r="B119" s="37"/>
      <c r="D119" s="183" t="s">
        <v>148</v>
      </c>
      <c r="F119" s="186" t="s">
        <v>206</v>
      </c>
      <c r="I119" s="145"/>
      <c r="L119" s="37"/>
      <c r="M119" s="185"/>
      <c r="N119" s="38"/>
      <c r="O119" s="38"/>
      <c r="P119" s="38"/>
      <c r="Q119" s="38"/>
      <c r="R119" s="38"/>
      <c r="S119" s="38"/>
      <c r="T119" s="66"/>
      <c r="AT119" s="21" t="s">
        <v>148</v>
      </c>
      <c r="AU119" s="21" t="s">
        <v>81</v>
      </c>
    </row>
    <row r="120" spans="2:65" s="1" customFormat="1" ht="22.9" customHeight="1">
      <c r="B120" s="170"/>
      <c r="C120" s="171" t="s">
        <v>207</v>
      </c>
      <c r="D120" s="171" t="s">
        <v>139</v>
      </c>
      <c r="E120" s="172" t="s">
        <v>208</v>
      </c>
      <c r="F120" s="173" t="s">
        <v>209</v>
      </c>
      <c r="G120" s="174" t="s">
        <v>142</v>
      </c>
      <c r="H120" s="175">
        <v>86.4</v>
      </c>
      <c r="I120" s="176"/>
      <c r="J120" s="177">
        <f>ROUND(I120*H120,2)</f>
        <v>0</v>
      </c>
      <c r="K120" s="173" t="s">
        <v>143</v>
      </c>
      <c r="L120" s="37"/>
      <c r="M120" s="178" t="s">
        <v>5</v>
      </c>
      <c r="N120" s="179" t="s">
        <v>42</v>
      </c>
      <c r="O120" s="38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AR120" s="21" t="s">
        <v>144</v>
      </c>
      <c r="AT120" s="21" t="s">
        <v>139</v>
      </c>
      <c r="AU120" s="21" t="s">
        <v>81</v>
      </c>
      <c r="AY120" s="21" t="s">
        <v>137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21" t="s">
        <v>79</v>
      </c>
      <c r="BK120" s="182">
        <f>ROUND(I120*H120,2)</f>
        <v>0</v>
      </c>
      <c r="BL120" s="21" t="s">
        <v>144</v>
      </c>
      <c r="BM120" s="21" t="s">
        <v>210</v>
      </c>
    </row>
    <row r="121" spans="2:47" s="1" customFormat="1" ht="40.5">
      <c r="B121" s="37"/>
      <c r="D121" s="183" t="s">
        <v>146</v>
      </c>
      <c r="F121" s="184" t="s">
        <v>211</v>
      </c>
      <c r="I121" s="145"/>
      <c r="L121" s="37"/>
      <c r="M121" s="185"/>
      <c r="N121" s="38"/>
      <c r="O121" s="38"/>
      <c r="P121" s="38"/>
      <c r="Q121" s="38"/>
      <c r="R121" s="38"/>
      <c r="S121" s="38"/>
      <c r="T121" s="66"/>
      <c r="AT121" s="21" t="s">
        <v>146</v>
      </c>
      <c r="AU121" s="21" t="s">
        <v>81</v>
      </c>
    </row>
    <row r="122" spans="2:47" s="1" customFormat="1" ht="27">
      <c r="B122" s="37"/>
      <c r="D122" s="183" t="s">
        <v>148</v>
      </c>
      <c r="F122" s="186" t="s">
        <v>206</v>
      </c>
      <c r="I122" s="145"/>
      <c r="L122" s="37"/>
      <c r="M122" s="185"/>
      <c r="N122" s="38"/>
      <c r="O122" s="38"/>
      <c r="P122" s="38"/>
      <c r="Q122" s="38"/>
      <c r="R122" s="38"/>
      <c r="S122" s="38"/>
      <c r="T122" s="66"/>
      <c r="AT122" s="21" t="s">
        <v>148</v>
      </c>
      <c r="AU122" s="21" t="s">
        <v>81</v>
      </c>
    </row>
    <row r="123" spans="2:65" s="1" customFormat="1" ht="22.9" customHeight="1">
      <c r="B123" s="170"/>
      <c r="C123" s="171" t="s">
        <v>212</v>
      </c>
      <c r="D123" s="171" t="s">
        <v>139</v>
      </c>
      <c r="E123" s="172" t="s">
        <v>160</v>
      </c>
      <c r="F123" s="173" t="s">
        <v>161</v>
      </c>
      <c r="G123" s="174" t="s">
        <v>142</v>
      </c>
      <c r="H123" s="175">
        <v>86.4</v>
      </c>
      <c r="I123" s="176"/>
      <c r="J123" s="177">
        <f>ROUND(I123*H123,2)</f>
        <v>0</v>
      </c>
      <c r="K123" s="173" t="s">
        <v>143</v>
      </c>
      <c r="L123" s="37"/>
      <c r="M123" s="178" t="s">
        <v>5</v>
      </c>
      <c r="N123" s="179" t="s">
        <v>42</v>
      </c>
      <c r="O123" s="38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AR123" s="21" t="s">
        <v>144</v>
      </c>
      <c r="AT123" s="21" t="s">
        <v>139</v>
      </c>
      <c r="AU123" s="21" t="s">
        <v>81</v>
      </c>
      <c r="AY123" s="21" t="s">
        <v>137</v>
      </c>
      <c r="BE123" s="182">
        <f>IF(N123="základní",J123,0)</f>
        <v>0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21" t="s">
        <v>79</v>
      </c>
      <c r="BK123" s="182">
        <f>ROUND(I123*H123,2)</f>
        <v>0</v>
      </c>
      <c r="BL123" s="21" t="s">
        <v>144</v>
      </c>
      <c r="BM123" s="21" t="s">
        <v>213</v>
      </c>
    </row>
    <row r="124" spans="2:47" s="1" customFormat="1" ht="54">
      <c r="B124" s="37"/>
      <c r="D124" s="183" t="s">
        <v>146</v>
      </c>
      <c r="F124" s="184" t="s">
        <v>163</v>
      </c>
      <c r="I124" s="145"/>
      <c r="L124" s="37"/>
      <c r="M124" s="185"/>
      <c r="N124" s="38"/>
      <c r="O124" s="38"/>
      <c r="P124" s="38"/>
      <c r="Q124" s="38"/>
      <c r="R124" s="38"/>
      <c r="S124" s="38"/>
      <c r="T124" s="66"/>
      <c r="AT124" s="21" t="s">
        <v>146</v>
      </c>
      <c r="AU124" s="21" t="s">
        <v>81</v>
      </c>
    </row>
    <row r="125" spans="2:47" s="1" customFormat="1" ht="40.5">
      <c r="B125" s="37"/>
      <c r="D125" s="183" t="s">
        <v>148</v>
      </c>
      <c r="F125" s="186" t="s">
        <v>214</v>
      </c>
      <c r="I125" s="145"/>
      <c r="L125" s="37"/>
      <c r="M125" s="185"/>
      <c r="N125" s="38"/>
      <c r="O125" s="38"/>
      <c r="P125" s="38"/>
      <c r="Q125" s="38"/>
      <c r="R125" s="38"/>
      <c r="S125" s="38"/>
      <c r="T125" s="66"/>
      <c r="AT125" s="21" t="s">
        <v>148</v>
      </c>
      <c r="AU125" s="21" t="s">
        <v>81</v>
      </c>
    </row>
    <row r="126" spans="2:65" s="1" customFormat="1" ht="14.45" customHeight="1">
      <c r="B126" s="170"/>
      <c r="C126" s="171" t="s">
        <v>215</v>
      </c>
      <c r="D126" s="171" t="s">
        <v>139</v>
      </c>
      <c r="E126" s="172" t="s">
        <v>216</v>
      </c>
      <c r="F126" s="173" t="s">
        <v>217</v>
      </c>
      <c r="G126" s="174" t="s">
        <v>142</v>
      </c>
      <c r="H126" s="175">
        <v>19.2</v>
      </c>
      <c r="I126" s="176"/>
      <c r="J126" s="177">
        <f>ROUND(I126*H126,2)</f>
        <v>0</v>
      </c>
      <c r="K126" s="173" t="s">
        <v>143</v>
      </c>
      <c r="L126" s="37"/>
      <c r="M126" s="178" t="s">
        <v>5</v>
      </c>
      <c r="N126" s="179" t="s">
        <v>42</v>
      </c>
      <c r="O126" s="38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AR126" s="21" t="s">
        <v>144</v>
      </c>
      <c r="AT126" s="21" t="s">
        <v>139</v>
      </c>
      <c r="AU126" s="21" t="s">
        <v>81</v>
      </c>
      <c r="AY126" s="21" t="s">
        <v>137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21" t="s">
        <v>79</v>
      </c>
      <c r="BK126" s="182">
        <f>ROUND(I126*H126,2)</f>
        <v>0</v>
      </c>
      <c r="BL126" s="21" t="s">
        <v>144</v>
      </c>
      <c r="BM126" s="21" t="s">
        <v>218</v>
      </c>
    </row>
    <row r="127" spans="2:47" s="1" customFormat="1" ht="27">
      <c r="B127" s="37"/>
      <c r="D127" s="183" t="s">
        <v>146</v>
      </c>
      <c r="F127" s="184" t="s">
        <v>219</v>
      </c>
      <c r="I127" s="145"/>
      <c r="L127" s="37"/>
      <c r="M127" s="185"/>
      <c r="N127" s="38"/>
      <c r="O127" s="38"/>
      <c r="P127" s="38"/>
      <c r="Q127" s="38"/>
      <c r="R127" s="38"/>
      <c r="S127" s="38"/>
      <c r="T127" s="66"/>
      <c r="AT127" s="21" t="s">
        <v>146</v>
      </c>
      <c r="AU127" s="21" t="s">
        <v>81</v>
      </c>
    </row>
    <row r="128" spans="2:51" s="11" customFormat="1" ht="13.5">
      <c r="B128" s="187"/>
      <c r="D128" s="183" t="s">
        <v>171</v>
      </c>
      <c r="E128" s="188" t="s">
        <v>5</v>
      </c>
      <c r="F128" s="189" t="s">
        <v>220</v>
      </c>
      <c r="H128" s="190">
        <v>19.2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4"/>
      <c r="AT128" s="188" t="s">
        <v>171</v>
      </c>
      <c r="AU128" s="188" t="s">
        <v>81</v>
      </c>
      <c r="AV128" s="11" t="s">
        <v>81</v>
      </c>
      <c r="AW128" s="11" t="s">
        <v>35</v>
      </c>
      <c r="AX128" s="11" t="s">
        <v>71</v>
      </c>
      <c r="AY128" s="188" t="s">
        <v>137</v>
      </c>
    </row>
    <row r="129" spans="2:65" s="1" customFormat="1" ht="22.9" customHeight="1">
      <c r="B129" s="170"/>
      <c r="C129" s="171" t="s">
        <v>221</v>
      </c>
      <c r="D129" s="171" t="s">
        <v>139</v>
      </c>
      <c r="E129" s="172" t="s">
        <v>222</v>
      </c>
      <c r="F129" s="173" t="s">
        <v>223</v>
      </c>
      <c r="G129" s="174" t="s">
        <v>142</v>
      </c>
      <c r="H129" s="175">
        <v>5.25</v>
      </c>
      <c r="I129" s="176"/>
      <c r="J129" s="177">
        <f>ROUND(I129*H129,2)</f>
        <v>0</v>
      </c>
      <c r="K129" s="173" t="s">
        <v>143</v>
      </c>
      <c r="L129" s="37"/>
      <c r="M129" s="178" t="s">
        <v>5</v>
      </c>
      <c r="N129" s="179" t="s">
        <v>42</v>
      </c>
      <c r="O129" s="38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AR129" s="21" t="s">
        <v>144</v>
      </c>
      <c r="AT129" s="21" t="s">
        <v>139</v>
      </c>
      <c r="AU129" s="21" t="s">
        <v>81</v>
      </c>
      <c r="AY129" s="21" t="s">
        <v>137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21" t="s">
        <v>79</v>
      </c>
      <c r="BK129" s="182">
        <f>ROUND(I129*H129,2)</f>
        <v>0</v>
      </c>
      <c r="BL129" s="21" t="s">
        <v>144</v>
      </c>
      <c r="BM129" s="21" t="s">
        <v>224</v>
      </c>
    </row>
    <row r="130" spans="2:47" s="1" customFormat="1" ht="27">
      <c r="B130" s="37"/>
      <c r="D130" s="183" t="s">
        <v>146</v>
      </c>
      <c r="F130" s="184" t="s">
        <v>225</v>
      </c>
      <c r="I130" s="145"/>
      <c r="L130" s="37"/>
      <c r="M130" s="185"/>
      <c r="N130" s="38"/>
      <c r="O130" s="38"/>
      <c r="P130" s="38"/>
      <c r="Q130" s="38"/>
      <c r="R130" s="38"/>
      <c r="S130" s="38"/>
      <c r="T130" s="66"/>
      <c r="AT130" s="21" t="s">
        <v>146</v>
      </c>
      <c r="AU130" s="21" t="s">
        <v>81</v>
      </c>
    </row>
    <row r="131" spans="2:47" s="1" customFormat="1" ht="27">
      <c r="B131" s="37"/>
      <c r="D131" s="183" t="s">
        <v>148</v>
      </c>
      <c r="F131" s="186" t="s">
        <v>226</v>
      </c>
      <c r="I131" s="145"/>
      <c r="L131" s="37"/>
      <c r="M131" s="185"/>
      <c r="N131" s="38"/>
      <c r="O131" s="38"/>
      <c r="P131" s="38"/>
      <c r="Q131" s="38"/>
      <c r="R131" s="38"/>
      <c r="S131" s="38"/>
      <c r="T131" s="66"/>
      <c r="AT131" s="21" t="s">
        <v>148</v>
      </c>
      <c r="AU131" s="21" t="s">
        <v>81</v>
      </c>
    </row>
    <row r="132" spans="2:51" s="11" customFormat="1" ht="13.5">
      <c r="B132" s="187"/>
      <c r="D132" s="183" t="s">
        <v>171</v>
      </c>
      <c r="E132" s="188" t="s">
        <v>5</v>
      </c>
      <c r="F132" s="189" t="s">
        <v>227</v>
      </c>
      <c r="H132" s="190">
        <v>5.25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8" t="s">
        <v>171</v>
      </c>
      <c r="AU132" s="188" t="s">
        <v>81</v>
      </c>
      <c r="AV132" s="11" t="s">
        <v>81</v>
      </c>
      <c r="AW132" s="11" t="s">
        <v>35</v>
      </c>
      <c r="AX132" s="11" t="s">
        <v>71</v>
      </c>
      <c r="AY132" s="188" t="s">
        <v>137</v>
      </c>
    </row>
    <row r="133" spans="2:65" s="1" customFormat="1" ht="22.9" customHeight="1">
      <c r="B133" s="170"/>
      <c r="C133" s="171" t="s">
        <v>11</v>
      </c>
      <c r="D133" s="171" t="s">
        <v>139</v>
      </c>
      <c r="E133" s="172" t="s">
        <v>208</v>
      </c>
      <c r="F133" s="173" t="s">
        <v>209</v>
      </c>
      <c r="G133" s="174" t="s">
        <v>142</v>
      </c>
      <c r="H133" s="175">
        <v>24.45</v>
      </c>
      <c r="I133" s="176"/>
      <c r="J133" s="177">
        <f>ROUND(I133*H133,2)</f>
        <v>0</v>
      </c>
      <c r="K133" s="173" t="s">
        <v>143</v>
      </c>
      <c r="L133" s="37"/>
      <c r="M133" s="178" t="s">
        <v>5</v>
      </c>
      <c r="N133" s="179" t="s">
        <v>42</v>
      </c>
      <c r="O133" s="38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21" t="s">
        <v>144</v>
      </c>
      <c r="AT133" s="21" t="s">
        <v>139</v>
      </c>
      <c r="AU133" s="21" t="s">
        <v>81</v>
      </c>
      <c r="AY133" s="21" t="s">
        <v>137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21" t="s">
        <v>79</v>
      </c>
      <c r="BK133" s="182">
        <f>ROUND(I133*H133,2)</f>
        <v>0</v>
      </c>
      <c r="BL133" s="21" t="s">
        <v>144</v>
      </c>
      <c r="BM133" s="21" t="s">
        <v>228</v>
      </c>
    </row>
    <row r="134" spans="2:47" s="1" customFormat="1" ht="40.5">
      <c r="B134" s="37"/>
      <c r="D134" s="183" t="s">
        <v>146</v>
      </c>
      <c r="F134" s="184" t="s">
        <v>211</v>
      </c>
      <c r="I134" s="145"/>
      <c r="L134" s="37"/>
      <c r="M134" s="185"/>
      <c r="N134" s="38"/>
      <c r="O134" s="38"/>
      <c r="P134" s="38"/>
      <c r="Q134" s="38"/>
      <c r="R134" s="38"/>
      <c r="S134" s="38"/>
      <c r="T134" s="66"/>
      <c r="AT134" s="21" t="s">
        <v>146</v>
      </c>
      <c r="AU134" s="21" t="s">
        <v>81</v>
      </c>
    </row>
    <row r="135" spans="2:51" s="11" customFormat="1" ht="13.5">
      <c r="B135" s="187"/>
      <c r="D135" s="183" t="s">
        <v>171</v>
      </c>
      <c r="E135" s="188" t="s">
        <v>5</v>
      </c>
      <c r="F135" s="189" t="s">
        <v>220</v>
      </c>
      <c r="H135" s="190">
        <v>19.2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171</v>
      </c>
      <c r="AU135" s="188" t="s">
        <v>81</v>
      </c>
      <c r="AV135" s="11" t="s">
        <v>81</v>
      </c>
      <c r="AW135" s="11" t="s">
        <v>35</v>
      </c>
      <c r="AX135" s="11" t="s">
        <v>71</v>
      </c>
      <c r="AY135" s="188" t="s">
        <v>137</v>
      </c>
    </row>
    <row r="136" spans="2:51" s="11" customFormat="1" ht="13.5">
      <c r="B136" s="187"/>
      <c r="D136" s="183" t="s">
        <v>171</v>
      </c>
      <c r="E136" s="188" t="s">
        <v>5</v>
      </c>
      <c r="F136" s="189" t="s">
        <v>227</v>
      </c>
      <c r="H136" s="190">
        <v>5.25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171</v>
      </c>
      <c r="AU136" s="188" t="s">
        <v>81</v>
      </c>
      <c r="AV136" s="11" t="s">
        <v>81</v>
      </c>
      <c r="AW136" s="11" t="s">
        <v>35</v>
      </c>
      <c r="AX136" s="11" t="s">
        <v>71</v>
      </c>
      <c r="AY136" s="188" t="s">
        <v>137</v>
      </c>
    </row>
    <row r="137" spans="2:65" s="1" customFormat="1" ht="22.9" customHeight="1">
      <c r="B137" s="170"/>
      <c r="C137" s="171" t="s">
        <v>229</v>
      </c>
      <c r="D137" s="171" t="s">
        <v>139</v>
      </c>
      <c r="E137" s="172" t="s">
        <v>160</v>
      </c>
      <c r="F137" s="173" t="s">
        <v>161</v>
      </c>
      <c r="G137" s="174" t="s">
        <v>142</v>
      </c>
      <c r="H137" s="175">
        <v>24.45</v>
      </c>
      <c r="I137" s="176"/>
      <c r="J137" s="177">
        <f>ROUND(I137*H137,2)</f>
        <v>0</v>
      </c>
      <c r="K137" s="173" t="s">
        <v>143</v>
      </c>
      <c r="L137" s="37"/>
      <c r="M137" s="178" t="s">
        <v>5</v>
      </c>
      <c r="N137" s="179" t="s">
        <v>42</v>
      </c>
      <c r="O137" s="38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21" t="s">
        <v>144</v>
      </c>
      <c r="AT137" s="21" t="s">
        <v>139</v>
      </c>
      <c r="AU137" s="21" t="s">
        <v>81</v>
      </c>
      <c r="AY137" s="21" t="s">
        <v>137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21" t="s">
        <v>79</v>
      </c>
      <c r="BK137" s="182">
        <f>ROUND(I137*H137,2)</f>
        <v>0</v>
      </c>
      <c r="BL137" s="21" t="s">
        <v>144</v>
      </c>
      <c r="BM137" s="21" t="s">
        <v>230</v>
      </c>
    </row>
    <row r="138" spans="2:47" s="1" customFormat="1" ht="54">
      <c r="B138" s="37"/>
      <c r="D138" s="183" t="s">
        <v>146</v>
      </c>
      <c r="F138" s="184" t="s">
        <v>163</v>
      </c>
      <c r="I138" s="145"/>
      <c r="L138" s="37"/>
      <c r="M138" s="185"/>
      <c r="N138" s="38"/>
      <c r="O138" s="38"/>
      <c r="P138" s="38"/>
      <c r="Q138" s="38"/>
      <c r="R138" s="38"/>
      <c r="S138" s="38"/>
      <c r="T138" s="66"/>
      <c r="AT138" s="21" t="s">
        <v>146</v>
      </c>
      <c r="AU138" s="21" t="s">
        <v>81</v>
      </c>
    </row>
    <row r="139" spans="2:47" s="1" customFormat="1" ht="27">
      <c r="B139" s="37"/>
      <c r="D139" s="183" t="s">
        <v>148</v>
      </c>
      <c r="F139" s="186" t="s">
        <v>231</v>
      </c>
      <c r="I139" s="145"/>
      <c r="L139" s="37"/>
      <c r="M139" s="185"/>
      <c r="N139" s="38"/>
      <c r="O139" s="38"/>
      <c r="P139" s="38"/>
      <c r="Q139" s="38"/>
      <c r="R139" s="38"/>
      <c r="S139" s="38"/>
      <c r="T139" s="66"/>
      <c r="AT139" s="21" t="s">
        <v>148</v>
      </c>
      <c r="AU139" s="21" t="s">
        <v>81</v>
      </c>
    </row>
    <row r="140" spans="2:51" s="11" customFormat="1" ht="13.5">
      <c r="B140" s="187"/>
      <c r="D140" s="183" t="s">
        <v>171</v>
      </c>
      <c r="E140" s="188" t="s">
        <v>5</v>
      </c>
      <c r="F140" s="189" t="s">
        <v>220</v>
      </c>
      <c r="H140" s="190">
        <v>19.2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171</v>
      </c>
      <c r="AU140" s="188" t="s">
        <v>81</v>
      </c>
      <c r="AV140" s="11" t="s">
        <v>81</v>
      </c>
      <c r="AW140" s="11" t="s">
        <v>35</v>
      </c>
      <c r="AX140" s="11" t="s">
        <v>71</v>
      </c>
      <c r="AY140" s="188" t="s">
        <v>137</v>
      </c>
    </row>
    <row r="141" spans="2:51" s="11" customFormat="1" ht="13.5">
      <c r="B141" s="187"/>
      <c r="D141" s="183" t="s">
        <v>171</v>
      </c>
      <c r="E141" s="188" t="s">
        <v>5</v>
      </c>
      <c r="F141" s="189" t="s">
        <v>227</v>
      </c>
      <c r="H141" s="190">
        <v>5.25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171</v>
      </c>
      <c r="AU141" s="188" t="s">
        <v>81</v>
      </c>
      <c r="AV141" s="11" t="s">
        <v>81</v>
      </c>
      <c r="AW141" s="11" t="s">
        <v>35</v>
      </c>
      <c r="AX141" s="11" t="s">
        <v>71</v>
      </c>
      <c r="AY141" s="188" t="s">
        <v>137</v>
      </c>
    </row>
    <row r="142" spans="2:65" s="1" customFormat="1" ht="14.45" customHeight="1">
      <c r="B142" s="170"/>
      <c r="C142" s="171" t="s">
        <v>232</v>
      </c>
      <c r="D142" s="171" t="s">
        <v>139</v>
      </c>
      <c r="E142" s="172" t="s">
        <v>216</v>
      </c>
      <c r="F142" s="173" t="s">
        <v>217</v>
      </c>
      <c r="G142" s="174" t="s">
        <v>142</v>
      </c>
      <c r="H142" s="175">
        <v>96</v>
      </c>
      <c r="I142" s="176"/>
      <c r="J142" s="177">
        <f>ROUND(I142*H142,2)</f>
        <v>0</v>
      </c>
      <c r="K142" s="173" t="s">
        <v>143</v>
      </c>
      <c r="L142" s="37"/>
      <c r="M142" s="178" t="s">
        <v>5</v>
      </c>
      <c r="N142" s="179" t="s">
        <v>42</v>
      </c>
      <c r="O142" s="38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AR142" s="21" t="s">
        <v>144</v>
      </c>
      <c r="AT142" s="21" t="s">
        <v>139</v>
      </c>
      <c r="AU142" s="21" t="s">
        <v>81</v>
      </c>
      <c r="AY142" s="21" t="s">
        <v>137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21" t="s">
        <v>79</v>
      </c>
      <c r="BK142" s="182">
        <f>ROUND(I142*H142,2)</f>
        <v>0</v>
      </c>
      <c r="BL142" s="21" t="s">
        <v>144</v>
      </c>
      <c r="BM142" s="21" t="s">
        <v>233</v>
      </c>
    </row>
    <row r="143" spans="2:47" s="1" customFormat="1" ht="27">
      <c r="B143" s="37"/>
      <c r="D143" s="183" t="s">
        <v>146</v>
      </c>
      <c r="F143" s="184" t="s">
        <v>219</v>
      </c>
      <c r="I143" s="145"/>
      <c r="L143" s="37"/>
      <c r="M143" s="185"/>
      <c r="N143" s="38"/>
      <c r="O143" s="38"/>
      <c r="P143" s="38"/>
      <c r="Q143" s="38"/>
      <c r="R143" s="38"/>
      <c r="S143" s="38"/>
      <c r="T143" s="66"/>
      <c r="AT143" s="21" t="s">
        <v>146</v>
      </c>
      <c r="AU143" s="21" t="s">
        <v>81</v>
      </c>
    </row>
    <row r="144" spans="2:47" s="1" customFormat="1" ht="27">
      <c r="B144" s="37"/>
      <c r="D144" s="183" t="s">
        <v>148</v>
      </c>
      <c r="F144" s="186" t="s">
        <v>234</v>
      </c>
      <c r="I144" s="145"/>
      <c r="L144" s="37"/>
      <c r="M144" s="185"/>
      <c r="N144" s="38"/>
      <c r="O144" s="38"/>
      <c r="P144" s="38"/>
      <c r="Q144" s="38"/>
      <c r="R144" s="38"/>
      <c r="S144" s="38"/>
      <c r="T144" s="66"/>
      <c r="AT144" s="21" t="s">
        <v>148</v>
      </c>
      <c r="AU144" s="21" t="s">
        <v>81</v>
      </c>
    </row>
    <row r="145" spans="2:65" s="1" customFormat="1" ht="22.9" customHeight="1">
      <c r="B145" s="170"/>
      <c r="C145" s="171" t="s">
        <v>235</v>
      </c>
      <c r="D145" s="171" t="s">
        <v>139</v>
      </c>
      <c r="E145" s="172" t="s">
        <v>202</v>
      </c>
      <c r="F145" s="173" t="s">
        <v>203</v>
      </c>
      <c r="G145" s="174" t="s">
        <v>142</v>
      </c>
      <c r="H145" s="175">
        <v>25</v>
      </c>
      <c r="I145" s="176"/>
      <c r="J145" s="177">
        <f>ROUND(I145*H145,2)</f>
        <v>0</v>
      </c>
      <c r="K145" s="173" t="s">
        <v>143</v>
      </c>
      <c r="L145" s="37"/>
      <c r="M145" s="178" t="s">
        <v>5</v>
      </c>
      <c r="N145" s="179" t="s">
        <v>42</v>
      </c>
      <c r="O145" s="38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21" t="s">
        <v>144</v>
      </c>
      <c r="AT145" s="21" t="s">
        <v>139</v>
      </c>
      <c r="AU145" s="21" t="s">
        <v>81</v>
      </c>
      <c r="AY145" s="21" t="s">
        <v>137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21" t="s">
        <v>79</v>
      </c>
      <c r="BK145" s="182">
        <f>ROUND(I145*H145,2)</f>
        <v>0</v>
      </c>
      <c r="BL145" s="21" t="s">
        <v>144</v>
      </c>
      <c r="BM145" s="21" t="s">
        <v>236</v>
      </c>
    </row>
    <row r="146" spans="2:47" s="1" customFormat="1" ht="27">
      <c r="B146" s="37"/>
      <c r="D146" s="183" t="s">
        <v>146</v>
      </c>
      <c r="F146" s="184" t="s">
        <v>205</v>
      </c>
      <c r="I146" s="145"/>
      <c r="L146" s="37"/>
      <c r="M146" s="185"/>
      <c r="N146" s="38"/>
      <c r="O146" s="38"/>
      <c r="P146" s="38"/>
      <c r="Q146" s="38"/>
      <c r="R146" s="38"/>
      <c r="S146" s="38"/>
      <c r="T146" s="66"/>
      <c r="AT146" s="21" t="s">
        <v>146</v>
      </c>
      <c r="AU146" s="21" t="s">
        <v>81</v>
      </c>
    </row>
    <row r="147" spans="2:47" s="1" customFormat="1" ht="27">
      <c r="B147" s="37"/>
      <c r="D147" s="183" t="s">
        <v>148</v>
      </c>
      <c r="F147" s="186" t="s">
        <v>237</v>
      </c>
      <c r="I147" s="145"/>
      <c r="L147" s="37"/>
      <c r="M147" s="185"/>
      <c r="N147" s="38"/>
      <c r="O147" s="38"/>
      <c r="P147" s="38"/>
      <c r="Q147" s="38"/>
      <c r="R147" s="38"/>
      <c r="S147" s="38"/>
      <c r="T147" s="66"/>
      <c r="AT147" s="21" t="s">
        <v>148</v>
      </c>
      <c r="AU147" s="21" t="s">
        <v>81</v>
      </c>
    </row>
    <row r="148" spans="2:65" s="1" customFormat="1" ht="22.9" customHeight="1">
      <c r="B148" s="170"/>
      <c r="C148" s="171" t="s">
        <v>238</v>
      </c>
      <c r="D148" s="171" t="s">
        <v>139</v>
      </c>
      <c r="E148" s="172" t="s">
        <v>208</v>
      </c>
      <c r="F148" s="173" t="s">
        <v>209</v>
      </c>
      <c r="G148" s="174" t="s">
        <v>142</v>
      </c>
      <c r="H148" s="175">
        <v>242</v>
      </c>
      <c r="I148" s="176"/>
      <c r="J148" s="177">
        <f>ROUND(I148*H148,2)</f>
        <v>0</v>
      </c>
      <c r="K148" s="173" t="s">
        <v>143</v>
      </c>
      <c r="L148" s="37"/>
      <c r="M148" s="178" t="s">
        <v>5</v>
      </c>
      <c r="N148" s="179" t="s">
        <v>42</v>
      </c>
      <c r="O148" s="38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AR148" s="21" t="s">
        <v>144</v>
      </c>
      <c r="AT148" s="21" t="s">
        <v>139</v>
      </c>
      <c r="AU148" s="21" t="s">
        <v>81</v>
      </c>
      <c r="AY148" s="21" t="s">
        <v>137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21" t="s">
        <v>79</v>
      </c>
      <c r="BK148" s="182">
        <f>ROUND(I148*H148,2)</f>
        <v>0</v>
      </c>
      <c r="BL148" s="21" t="s">
        <v>144</v>
      </c>
      <c r="BM148" s="21" t="s">
        <v>239</v>
      </c>
    </row>
    <row r="149" spans="2:47" s="1" customFormat="1" ht="40.5">
      <c r="B149" s="37"/>
      <c r="D149" s="183" t="s">
        <v>146</v>
      </c>
      <c r="F149" s="184" t="s">
        <v>211</v>
      </c>
      <c r="I149" s="145"/>
      <c r="L149" s="37"/>
      <c r="M149" s="185"/>
      <c r="N149" s="38"/>
      <c r="O149" s="38"/>
      <c r="P149" s="38"/>
      <c r="Q149" s="38"/>
      <c r="R149" s="38"/>
      <c r="S149" s="38"/>
      <c r="T149" s="66"/>
      <c r="AT149" s="21" t="s">
        <v>146</v>
      </c>
      <c r="AU149" s="21" t="s">
        <v>81</v>
      </c>
    </row>
    <row r="150" spans="2:47" s="1" customFormat="1" ht="27">
      <c r="B150" s="37"/>
      <c r="D150" s="183" t="s">
        <v>148</v>
      </c>
      <c r="F150" s="186" t="s">
        <v>240</v>
      </c>
      <c r="I150" s="145"/>
      <c r="L150" s="37"/>
      <c r="M150" s="185"/>
      <c r="N150" s="38"/>
      <c r="O150" s="38"/>
      <c r="P150" s="38"/>
      <c r="Q150" s="38"/>
      <c r="R150" s="38"/>
      <c r="S150" s="38"/>
      <c r="T150" s="66"/>
      <c r="AT150" s="21" t="s">
        <v>148</v>
      </c>
      <c r="AU150" s="21" t="s">
        <v>81</v>
      </c>
    </row>
    <row r="151" spans="2:51" s="11" customFormat="1" ht="13.5">
      <c r="B151" s="187"/>
      <c r="D151" s="183" t="s">
        <v>171</v>
      </c>
      <c r="E151" s="188" t="s">
        <v>5</v>
      </c>
      <c r="F151" s="189" t="s">
        <v>241</v>
      </c>
      <c r="H151" s="190">
        <v>242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171</v>
      </c>
      <c r="AU151" s="188" t="s">
        <v>81</v>
      </c>
      <c r="AV151" s="11" t="s">
        <v>81</v>
      </c>
      <c r="AW151" s="11" t="s">
        <v>35</v>
      </c>
      <c r="AX151" s="11" t="s">
        <v>71</v>
      </c>
      <c r="AY151" s="188" t="s">
        <v>137</v>
      </c>
    </row>
    <row r="152" spans="2:65" s="1" customFormat="1" ht="14.45" customHeight="1">
      <c r="B152" s="170"/>
      <c r="C152" s="171" t="s">
        <v>242</v>
      </c>
      <c r="D152" s="171" t="s">
        <v>139</v>
      </c>
      <c r="E152" s="172" t="s">
        <v>243</v>
      </c>
      <c r="F152" s="173" t="s">
        <v>244</v>
      </c>
      <c r="G152" s="174" t="s">
        <v>142</v>
      </c>
      <c r="H152" s="175">
        <v>121</v>
      </c>
      <c r="I152" s="176"/>
      <c r="J152" s="177">
        <f>ROUND(I152*H152,2)</f>
        <v>0</v>
      </c>
      <c r="K152" s="173" t="s">
        <v>143</v>
      </c>
      <c r="L152" s="37"/>
      <c r="M152" s="178" t="s">
        <v>5</v>
      </c>
      <c r="N152" s="179" t="s">
        <v>42</v>
      </c>
      <c r="O152" s="38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AR152" s="21" t="s">
        <v>144</v>
      </c>
      <c r="AT152" s="21" t="s">
        <v>139</v>
      </c>
      <c r="AU152" s="21" t="s">
        <v>81</v>
      </c>
      <c r="AY152" s="21" t="s">
        <v>137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21" t="s">
        <v>79</v>
      </c>
      <c r="BK152" s="182">
        <f>ROUND(I152*H152,2)</f>
        <v>0</v>
      </c>
      <c r="BL152" s="21" t="s">
        <v>144</v>
      </c>
      <c r="BM152" s="21" t="s">
        <v>245</v>
      </c>
    </row>
    <row r="153" spans="2:47" s="1" customFormat="1" ht="27">
      <c r="B153" s="37"/>
      <c r="D153" s="183" t="s">
        <v>146</v>
      </c>
      <c r="F153" s="184" t="s">
        <v>246</v>
      </c>
      <c r="I153" s="145"/>
      <c r="L153" s="37"/>
      <c r="M153" s="185"/>
      <c r="N153" s="38"/>
      <c r="O153" s="38"/>
      <c r="P153" s="38"/>
      <c r="Q153" s="38"/>
      <c r="R153" s="38"/>
      <c r="S153" s="38"/>
      <c r="T153" s="66"/>
      <c r="AT153" s="21" t="s">
        <v>146</v>
      </c>
      <c r="AU153" s="21" t="s">
        <v>81</v>
      </c>
    </row>
    <row r="154" spans="2:47" s="1" customFormat="1" ht="27">
      <c r="B154" s="37"/>
      <c r="D154" s="183" t="s">
        <v>148</v>
      </c>
      <c r="F154" s="186" t="s">
        <v>247</v>
      </c>
      <c r="I154" s="145"/>
      <c r="L154" s="37"/>
      <c r="M154" s="185"/>
      <c r="N154" s="38"/>
      <c r="O154" s="38"/>
      <c r="P154" s="38"/>
      <c r="Q154" s="38"/>
      <c r="R154" s="38"/>
      <c r="S154" s="38"/>
      <c r="T154" s="66"/>
      <c r="AT154" s="21" t="s">
        <v>148</v>
      </c>
      <c r="AU154" s="21" t="s">
        <v>81</v>
      </c>
    </row>
    <row r="155" spans="2:65" s="1" customFormat="1" ht="14.45" customHeight="1">
      <c r="B155" s="170"/>
      <c r="C155" s="171" t="s">
        <v>10</v>
      </c>
      <c r="D155" s="171" t="s">
        <v>139</v>
      </c>
      <c r="E155" s="172" t="s">
        <v>150</v>
      </c>
      <c r="F155" s="173" t="s">
        <v>151</v>
      </c>
      <c r="G155" s="174" t="s">
        <v>142</v>
      </c>
      <c r="H155" s="175">
        <v>121</v>
      </c>
      <c r="I155" s="176"/>
      <c r="J155" s="177">
        <f>ROUND(I155*H155,2)</f>
        <v>0</v>
      </c>
      <c r="K155" s="173" t="s">
        <v>143</v>
      </c>
      <c r="L155" s="37"/>
      <c r="M155" s="178" t="s">
        <v>5</v>
      </c>
      <c r="N155" s="179" t="s">
        <v>42</v>
      </c>
      <c r="O155" s="38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AR155" s="21" t="s">
        <v>144</v>
      </c>
      <c r="AT155" s="21" t="s">
        <v>139</v>
      </c>
      <c r="AU155" s="21" t="s">
        <v>81</v>
      </c>
      <c r="AY155" s="21" t="s">
        <v>137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21" t="s">
        <v>79</v>
      </c>
      <c r="BK155" s="182">
        <f>ROUND(I155*H155,2)</f>
        <v>0</v>
      </c>
      <c r="BL155" s="21" t="s">
        <v>144</v>
      </c>
      <c r="BM155" s="21" t="s">
        <v>248</v>
      </c>
    </row>
    <row r="156" spans="2:47" s="1" customFormat="1" ht="13.5">
      <c r="B156" s="37"/>
      <c r="D156" s="183" t="s">
        <v>146</v>
      </c>
      <c r="F156" s="184" t="s">
        <v>153</v>
      </c>
      <c r="I156" s="145"/>
      <c r="L156" s="37"/>
      <c r="M156" s="185"/>
      <c r="N156" s="38"/>
      <c r="O156" s="38"/>
      <c r="P156" s="38"/>
      <c r="Q156" s="38"/>
      <c r="R156" s="38"/>
      <c r="S156" s="38"/>
      <c r="T156" s="66"/>
      <c r="AT156" s="21" t="s">
        <v>146</v>
      </c>
      <c r="AU156" s="21" t="s">
        <v>81</v>
      </c>
    </row>
    <row r="157" spans="2:47" s="1" customFormat="1" ht="27">
      <c r="B157" s="37"/>
      <c r="D157" s="183" t="s">
        <v>148</v>
      </c>
      <c r="F157" s="186" t="s">
        <v>249</v>
      </c>
      <c r="I157" s="145"/>
      <c r="L157" s="37"/>
      <c r="M157" s="185"/>
      <c r="N157" s="38"/>
      <c r="O157" s="38"/>
      <c r="P157" s="38"/>
      <c r="Q157" s="38"/>
      <c r="R157" s="38"/>
      <c r="S157" s="38"/>
      <c r="T157" s="66"/>
      <c r="AT157" s="21" t="s">
        <v>148</v>
      </c>
      <c r="AU157" s="21" t="s">
        <v>81</v>
      </c>
    </row>
    <row r="158" spans="2:65" s="1" customFormat="1" ht="22.9" customHeight="1">
      <c r="B158" s="170"/>
      <c r="C158" s="171" t="s">
        <v>250</v>
      </c>
      <c r="D158" s="171" t="s">
        <v>139</v>
      </c>
      <c r="E158" s="172" t="s">
        <v>160</v>
      </c>
      <c r="F158" s="173" t="s">
        <v>161</v>
      </c>
      <c r="G158" s="174" t="s">
        <v>142</v>
      </c>
      <c r="H158" s="175">
        <v>121</v>
      </c>
      <c r="I158" s="176"/>
      <c r="J158" s="177">
        <f>ROUND(I158*H158,2)</f>
        <v>0</v>
      </c>
      <c r="K158" s="173" t="s">
        <v>143</v>
      </c>
      <c r="L158" s="37"/>
      <c r="M158" s="178" t="s">
        <v>5</v>
      </c>
      <c r="N158" s="179" t="s">
        <v>42</v>
      </c>
      <c r="O158" s="38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AR158" s="21" t="s">
        <v>144</v>
      </c>
      <c r="AT158" s="21" t="s">
        <v>139</v>
      </c>
      <c r="AU158" s="21" t="s">
        <v>81</v>
      </c>
      <c r="AY158" s="21" t="s">
        <v>137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21" t="s">
        <v>79</v>
      </c>
      <c r="BK158" s="182">
        <f>ROUND(I158*H158,2)</f>
        <v>0</v>
      </c>
      <c r="BL158" s="21" t="s">
        <v>144</v>
      </c>
      <c r="BM158" s="21" t="s">
        <v>251</v>
      </c>
    </row>
    <row r="159" spans="2:47" s="1" customFormat="1" ht="54">
      <c r="B159" s="37"/>
      <c r="D159" s="183" t="s">
        <v>146</v>
      </c>
      <c r="F159" s="184" t="s">
        <v>163</v>
      </c>
      <c r="I159" s="145"/>
      <c r="L159" s="37"/>
      <c r="M159" s="185"/>
      <c r="N159" s="38"/>
      <c r="O159" s="38"/>
      <c r="P159" s="38"/>
      <c r="Q159" s="38"/>
      <c r="R159" s="38"/>
      <c r="S159" s="38"/>
      <c r="T159" s="66"/>
      <c r="AT159" s="21" t="s">
        <v>146</v>
      </c>
      <c r="AU159" s="21" t="s">
        <v>81</v>
      </c>
    </row>
    <row r="160" spans="2:47" s="1" customFormat="1" ht="27">
      <c r="B160" s="37"/>
      <c r="D160" s="183" t="s">
        <v>148</v>
      </c>
      <c r="F160" s="186" t="s">
        <v>240</v>
      </c>
      <c r="I160" s="145"/>
      <c r="L160" s="37"/>
      <c r="M160" s="185"/>
      <c r="N160" s="38"/>
      <c r="O160" s="38"/>
      <c r="P160" s="38"/>
      <c r="Q160" s="38"/>
      <c r="R160" s="38"/>
      <c r="S160" s="38"/>
      <c r="T160" s="66"/>
      <c r="AT160" s="21" t="s">
        <v>148</v>
      </c>
      <c r="AU160" s="21" t="s">
        <v>81</v>
      </c>
    </row>
    <row r="161" spans="2:51" s="11" customFormat="1" ht="13.5">
      <c r="B161" s="187"/>
      <c r="D161" s="183" t="s">
        <v>171</v>
      </c>
      <c r="E161" s="188" t="s">
        <v>5</v>
      </c>
      <c r="F161" s="189" t="s">
        <v>252</v>
      </c>
      <c r="H161" s="190">
        <v>121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171</v>
      </c>
      <c r="AU161" s="188" t="s">
        <v>81</v>
      </c>
      <c r="AV161" s="11" t="s">
        <v>81</v>
      </c>
      <c r="AW161" s="11" t="s">
        <v>35</v>
      </c>
      <c r="AX161" s="11" t="s">
        <v>71</v>
      </c>
      <c r="AY161" s="188" t="s">
        <v>137</v>
      </c>
    </row>
    <row r="162" spans="2:63" s="10" customFormat="1" ht="29.85" customHeight="1">
      <c r="B162" s="157"/>
      <c r="D162" s="158" t="s">
        <v>70</v>
      </c>
      <c r="E162" s="168" t="s">
        <v>155</v>
      </c>
      <c r="F162" s="168" t="s">
        <v>253</v>
      </c>
      <c r="I162" s="160"/>
      <c r="J162" s="169">
        <f>BK162</f>
        <v>0</v>
      </c>
      <c r="L162" s="157"/>
      <c r="M162" s="162"/>
      <c r="N162" s="163"/>
      <c r="O162" s="163"/>
      <c r="P162" s="164">
        <f>SUM(P163:P209)</f>
        <v>0</v>
      </c>
      <c r="Q162" s="163"/>
      <c r="R162" s="164">
        <f>SUM(R163:R209)</f>
        <v>247.60937359000002</v>
      </c>
      <c r="S162" s="163"/>
      <c r="T162" s="165">
        <f>SUM(T163:T209)</f>
        <v>0</v>
      </c>
      <c r="AR162" s="158" t="s">
        <v>79</v>
      </c>
      <c r="AT162" s="166" t="s">
        <v>70</v>
      </c>
      <c r="AU162" s="166" t="s">
        <v>79</v>
      </c>
      <c r="AY162" s="158" t="s">
        <v>137</v>
      </c>
      <c r="BK162" s="167">
        <f>SUM(BK163:BK209)</f>
        <v>0</v>
      </c>
    </row>
    <row r="163" spans="2:65" s="1" customFormat="1" ht="22.9" customHeight="1">
      <c r="B163" s="170"/>
      <c r="C163" s="171" t="s">
        <v>254</v>
      </c>
      <c r="D163" s="171" t="s">
        <v>139</v>
      </c>
      <c r="E163" s="172" t="s">
        <v>255</v>
      </c>
      <c r="F163" s="173" t="s">
        <v>256</v>
      </c>
      <c r="G163" s="174" t="s">
        <v>142</v>
      </c>
      <c r="H163" s="175">
        <v>4.32</v>
      </c>
      <c r="I163" s="176"/>
      <c r="J163" s="177">
        <f>ROUND(I163*H163,2)</f>
        <v>0</v>
      </c>
      <c r="K163" s="173" t="s">
        <v>143</v>
      </c>
      <c r="L163" s="37"/>
      <c r="M163" s="178" t="s">
        <v>5</v>
      </c>
      <c r="N163" s="179" t="s">
        <v>42</v>
      </c>
      <c r="O163" s="38"/>
      <c r="P163" s="180">
        <f>O163*H163</f>
        <v>0</v>
      </c>
      <c r="Q163" s="180">
        <v>2.76766</v>
      </c>
      <c r="R163" s="180">
        <f>Q163*H163</f>
        <v>11.956291199999999</v>
      </c>
      <c r="S163" s="180">
        <v>0</v>
      </c>
      <c r="T163" s="181">
        <f>S163*H163</f>
        <v>0</v>
      </c>
      <c r="AR163" s="21" t="s">
        <v>144</v>
      </c>
      <c r="AT163" s="21" t="s">
        <v>139</v>
      </c>
      <c r="AU163" s="21" t="s">
        <v>81</v>
      </c>
      <c r="AY163" s="21" t="s">
        <v>137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21" t="s">
        <v>79</v>
      </c>
      <c r="BK163" s="182">
        <f>ROUND(I163*H163,2)</f>
        <v>0</v>
      </c>
      <c r="BL163" s="21" t="s">
        <v>144</v>
      </c>
      <c r="BM163" s="21" t="s">
        <v>257</v>
      </c>
    </row>
    <row r="164" spans="2:47" s="1" customFormat="1" ht="54">
      <c r="B164" s="37"/>
      <c r="D164" s="183" t="s">
        <v>146</v>
      </c>
      <c r="F164" s="184" t="s">
        <v>258</v>
      </c>
      <c r="I164" s="145"/>
      <c r="L164" s="37"/>
      <c r="M164" s="185"/>
      <c r="N164" s="38"/>
      <c r="O164" s="38"/>
      <c r="P164" s="38"/>
      <c r="Q164" s="38"/>
      <c r="R164" s="38"/>
      <c r="S164" s="38"/>
      <c r="T164" s="66"/>
      <c r="AT164" s="21" t="s">
        <v>146</v>
      </c>
      <c r="AU164" s="21" t="s">
        <v>81</v>
      </c>
    </row>
    <row r="165" spans="2:47" s="1" customFormat="1" ht="27">
      <c r="B165" s="37"/>
      <c r="D165" s="183" t="s">
        <v>148</v>
      </c>
      <c r="F165" s="186" t="s">
        <v>259</v>
      </c>
      <c r="I165" s="145"/>
      <c r="L165" s="37"/>
      <c r="M165" s="185"/>
      <c r="N165" s="38"/>
      <c r="O165" s="38"/>
      <c r="P165" s="38"/>
      <c r="Q165" s="38"/>
      <c r="R165" s="38"/>
      <c r="S165" s="38"/>
      <c r="T165" s="66"/>
      <c r="AT165" s="21" t="s">
        <v>148</v>
      </c>
      <c r="AU165" s="21" t="s">
        <v>81</v>
      </c>
    </row>
    <row r="166" spans="2:51" s="11" customFormat="1" ht="13.5">
      <c r="B166" s="187"/>
      <c r="D166" s="183" t="s">
        <v>171</v>
      </c>
      <c r="E166" s="188" t="s">
        <v>5</v>
      </c>
      <c r="F166" s="189" t="s">
        <v>260</v>
      </c>
      <c r="H166" s="190">
        <v>4.32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8" t="s">
        <v>171</v>
      </c>
      <c r="AU166" s="188" t="s">
        <v>81</v>
      </c>
      <c r="AV166" s="11" t="s">
        <v>81</v>
      </c>
      <c r="AW166" s="11" t="s">
        <v>35</v>
      </c>
      <c r="AX166" s="11" t="s">
        <v>71</v>
      </c>
      <c r="AY166" s="188" t="s">
        <v>137</v>
      </c>
    </row>
    <row r="167" spans="2:65" s="1" customFormat="1" ht="22.9" customHeight="1">
      <c r="B167" s="170"/>
      <c r="C167" s="171" t="s">
        <v>261</v>
      </c>
      <c r="D167" s="171" t="s">
        <v>139</v>
      </c>
      <c r="E167" s="172" t="s">
        <v>262</v>
      </c>
      <c r="F167" s="173" t="s">
        <v>263</v>
      </c>
      <c r="G167" s="174" t="s">
        <v>142</v>
      </c>
      <c r="H167" s="175">
        <v>14</v>
      </c>
      <c r="I167" s="176"/>
      <c r="J167" s="177">
        <f>ROUND(I167*H167,2)</f>
        <v>0</v>
      </c>
      <c r="K167" s="173" t="s">
        <v>143</v>
      </c>
      <c r="L167" s="37"/>
      <c r="M167" s="178" t="s">
        <v>5</v>
      </c>
      <c r="N167" s="179" t="s">
        <v>42</v>
      </c>
      <c r="O167" s="38"/>
      <c r="P167" s="180">
        <f>O167*H167</f>
        <v>0</v>
      </c>
      <c r="Q167" s="180">
        <v>2.80894</v>
      </c>
      <c r="R167" s="180">
        <f>Q167*H167</f>
        <v>39.325160000000004</v>
      </c>
      <c r="S167" s="180">
        <v>0</v>
      </c>
      <c r="T167" s="181">
        <f>S167*H167</f>
        <v>0</v>
      </c>
      <c r="AR167" s="21" t="s">
        <v>144</v>
      </c>
      <c r="AT167" s="21" t="s">
        <v>139</v>
      </c>
      <c r="AU167" s="21" t="s">
        <v>81</v>
      </c>
      <c r="AY167" s="21" t="s">
        <v>137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21" t="s">
        <v>79</v>
      </c>
      <c r="BK167" s="182">
        <f>ROUND(I167*H167,2)</f>
        <v>0</v>
      </c>
      <c r="BL167" s="21" t="s">
        <v>144</v>
      </c>
      <c r="BM167" s="21" t="s">
        <v>264</v>
      </c>
    </row>
    <row r="168" spans="2:47" s="1" customFormat="1" ht="54">
      <c r="B168" s="37"/>
      <c r="D168" s="183" t="s">
        <v>146</v>
      </c>
      <c r="F168" s="184" t="s">
        <v>265</v>
      </c>
      <c r="I168" s="145"/>
      <c r="L168" s="37"/>
      <c r="M168" s="185"/>
      <c r="N168" s="38"/>
      <c r="O168" s="38"/>
      <c r="P168" s="38"/>
      <c r="Q168" s="38"/>
      <c r="R168" s="38"/>
      <c r="S168" s="38"/>
      <c r="T168" s="66"/>
      <c r="AT168" s="21" t="s">
        <v>146</v>
      </c>
      <c r="AU168" s="21" t="s">
        <v>81</v>
      </c>
    </row>
    <row r="169" spans="2:47" s="1" customFormat="1" ht="27">
      <c r="B169" s="37"/>
      <c r="D169" s="183" t="s">
        <v>148</v>
      </c>
      <c r="F169" s="186" t="s">
        <v>266</v>
      </c>
      <c r="I169" s="145"/>
      <c r="L169" s="37"/>
      <c r="M169" s="185"/>
      <c r="N169" s="38"/>
      <c r="O169" s="38"/>
      <c r="P169" s="38"/>
      <c r="Q169" s="38"/>
      <c r="R169" s="38"/>
      <c r="S169" s="38"/>
      <c r="T169" s="66"/>
      <c r="AT169" s="21" t="s">
        <v>148</v>
      </c>
      <c r="AU169" s="21" t="s">
        <v>81</v>
      </c>
    </row>
    <row r="170" spans="2:51" s="11" customFormat="1" ht="13.5">
      <c r="B170" s="187"/>
      <c r="D170" s="183" t="s">
        <v>171</v>
      </c>
      <c r="E170" s="188" t="s">
        <v>5</v>
      </c>
      <c r="F170" s="189" t="s">
        <v>267</v>
      </c>
      <c r="H170" s="190">
        <v>2</v>
      </c>
      <c r="I170" s="191"/>
      <c r="L170" s="187"/>
      <c r="M170" s="192"/>
      <c r="N170" s="193"/>
      <c r="O170" s="193"/>
      <c r="P170" s="193"/>
      <c r="Q170" s="193"/>
      <c r="R170" s="193"/>
      <c r="S170" s="193"/>
      <c r="T170" s="194"/>
      <c r="AT170" s="188" t="s">
        <v>171</v>
      </c>
      <c r="AU170" s="188" t="s">
        <v>81</v>
      </c>
      <c r="AV170" s="11" t="s">
        <v>81</v>
      </c>
      <c r="AW170" s="11" t="s">
        <v>35</v>
      </c>
      <c r="AX170" s="11" t="s">
        <v>71</v>
      </c>
      <c r="AY170" s="188" t="s">
        <v>137</v>
      </c>
    </row>
    <row r="171" spans="2:51" s="11" customFormat="1" ht="13.5">
      <c r="B171" s="187"/>
      <c r="D171" s="183" t="s">
        <v>171</v>
      </c>
      <c r="E171" s="188" t="s">
        <v>5</v>
      </c>
      <c r="F171" s="189" t="s">
        <v>268</v>
      </c>
      <c r="H171" s="190">
        <v>12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171</v>
      </c>
      <c r="AU171" s="188" t="s">
        <v>81</v>
      </c>
      <c r="AV171" s="11" t="s">
        <v>81</v>
      </c>
      <c r="AW171" s="11" t="s">
        <v>35</v>
      </c>
      <c r="AX171" s="11" t="s">
        <v>71</v>
      </c>
      <c r="AY171" s="188" t="s">
        <v>137</v>
      </c>
    </row>
    <row r="172" spans="2:65" s="1" customFormat="1" ht="14.45" customHeight="1">
      <c r="B172" s="170"/>
      <c r="C172" s="171" t="s">
        <v>269</v>
      </c>
      <c r="D172" s="171" t="s">
        <v>139</v>
      </c>
      <c r="E172" s="172" t="s">
        <v>270</v>
      </c>
      <c r="F172" s="173" t="s">
        <v>271</v>
      </c>
      <c r="G172" s="174" t="s">
        <v>177</v>
      </c>
      <c r="H172" s="175">
        <v>68.48</v>
      </c>
      <c r="I172" s="176"/>
      <c r="J172" s="177">
        <f>ROUND(I172*H172,2)</f>
        <v>0</v>
      </c>
      <c r="K172" s="173" t="s">
        <v>143</v>
      </c>
      <c r="L172" s="37"/>
      <c r="M172" s="178" t="s">
        <v>5</v>
      </c>
      <c r="N172" s="179" t="s">
        <v>42</v>
      </c>
      <c r="O172" s="38"/>
      <c r="P172" s="180">
        <f>O172*H172</f>
        <v>0</v>
      </c>
      <c r="Q172" s="180">
        <v>0.00726</v>
      </c>
      <c r="R172" s="180">
        <f>Q172*H172</f>
        <v>0.4971648</v>
      </c>
      <c r="S172" s="180">
        <v>0</v>
      </c>
      <c r="T172" s="181">
        <f>S172*H172</f>
        <v>0</v>
      </c>
      <c r="AR172" s="21" t="s">
        <v>144</v>
      </c>
      <c r="AT172" s="21" t="s">
        <v>139</v>
      </c>
      <c r="AU172" s="21" t="s">
        <v>81</v>
      </c>
      <c r="AY172" s="21" t="s">
        <v>137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21" t="s">
        <v>79</v>
      </c>
      <c r="BK172" s="182">
        <f>ROUND(I172*H172,2)</f>
        <v>0</v>
      </c>
      <c r="BL172" s="21" t="s">
        <v>144</v>
      </c>
      <c r="BM172" s="21" t="s">
        <v>272</v>
      </c>
    </row>
    <row r="173" spans="2:47" s="1" customFormat="1" ht="54">
      <c r="B173" s="37"/>
      <c r="D173" s="183" t="s">
        <v>146</v>
      </c>
      <c r="F173" s="184" t="s">
        <v>273</v>
      </c>
      <c r="I173" s="145"/>
      <c r="L173" s="37"/>
      <c r="M173" s="185"/>
      <c r="N173" s="38"/>
      <c r="O173" s="38"/>
      <c r="P173" s="38"/>
      <c r="Q173" s="38"/>
      <c r="R173" s="38"/>
      <c r="S173" s="38"/>
      <c r="T173" s="66"/>
      <c r="AT173" s="21" t="s">
        <v>146</v>
      </c>
      <c r="AU173" s="21" t="s">
        <v>81</v>
      </c>
    </row>
    <row r="174" spans="2:47" s="1" customFormat="1" ht="27">
      <c r="B174" s="37"/>
      <c r="D174" s="183" t="s">
        <v>148</v>
      </c>
      <c r="F174" s="186" t="s">
        <v>266</v>
      </c>
      <c r="I174" s="145"/>
      <c r="L174" s="37"/>
      <c r="M174" s="185"/>
      <c r="N174" s="38"/>
      <c r="O174" s="38"/>
      <c r="P174" s="38"/>
      <c r="Q174" s="38"/>
      <c r="R174" s="38"/>
      <c r="S174" s="38"/>
      <c r="T174" s="66"/>
      <c r="AT174" s="21" t="s">
        <v>148</v>
      </c>
      <c r="AU174" s="21" t="s">
        <v>81</v>
      </c>
    </row>
    <row r="175" spans="2:51" s="11" customFormat="1" ht="13.5">
      <c r="B175" s="187"/>
      <c r="D175" s="183" t="s">
        <v>171</v>
      </c>
      <c r="E175" s="188" t="s">
        <v>5</v>
      </c>
      <c r="F175" s="189" t="s">
        <v>274</v>
      </c>
      <c r="H175" s="190">
        <v>20.48</v>
      </c>
      <c r="I175" s="191"/>
      <c r="L175" s="187"/>
      <c r="M175" s="192"/>
      <c r="N175" s="193"/>
      <c r="O175" s="193"/>
      <c r="P175" s="193"/>
      <c r="Q175" s="193"/>
      <c r="R175" s="193"/>
      <c r="S175" s="193"/>
      <c r="T175" s="194"/>
      <c r="AT175" s="188" t="s">
        <v>171</v>
      </c>
      <c r="AU175" s="188" t="s">
        <v>81</v>
      </c>
      <c r="AV175" s="11" t="s">
        <v>81</v>
      </c>
      <c r="AW175" s="11" t="s">
        <v>35</v>
      </c>
      <c r="AX175" s="11" t="s">
        <v>71</v>
      </c>
      <c r="AY175" s="188" t="s">
        <v>137</v>
      </c>
    </row>
    <row r="176" spans="2:51" s="11" customFormat="1" ht="13.5">
      <c r="B176" s="187"/>
      <c r="D176" s="183" t="s">
        <v>171</v>
      </c>
      <c r="E176" s="188" t="s">
        <v>5</v>
      </c>
      <c r="F176" s="189" t="s">
        <v>275</v>
      </c>
      <c r="H176" s="190">
        <v>48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8" t="s">
        <v>171</v>
      </c>
      <c r="AU176" s="188" t="s">
        <v>81</v>
      </c>
      <c r="AV176" s="11" t="s">
        <v>81</v>
      </c>
      <c r="AW176" s="11" t="s">
        <v>35</v>
      </c>
      <c r="AX176" s="11" t="s">
        <v>71</v>
      </c>
      <c r="AY176" s="188" t="s">
        <v>137</v>
      </c>
    </row>
    <row r="177" spans="2:65" s="1" customFormat="1" ht="14.45" customHeight="1">
      <c r="B177" s="170"/>
      <c r="C177" s="171" t="s">
        <v>276</v>
      </c>
      <c r="D177" s="171" t="s">
        <v>139</v>
      </c>
      <c r="E177" s="172" t="s">
        <v>277</v>
      </c>
      <c r="F177" s="173" t="s">
        <v>278</v>
      </c>
      <c r="G177" s="174" t="s">
        <v>177</v>
      </c>
      <c r="H177" s="175">
        <v>68.48</v>
      </c>
      <c r="I177" s="176"/>
      <c r="J177" s="177">
        <f>ROUND(I177*H177,2)</f>
        <v>0</v>
      </c>
      <c r="K177" s="173" t="s">
        <v>143</v>
      </c>
      <c r="L177" s="37"/>
      <c r="M177" s="178" t="s">
        <v>5</v>
      </c>
      <c r="N177" s="179" t="s">
        <v>42</v>
      </c>
      <c r="O177" s="38"/>
      <c r="P177" s="180">
        <f>O177*H177</f>
        <v>0</v>
      </c>
      <c r="Q177" s="180">
        <v>0.00086</v>
      </c>
      <c r="R177" s="180">
        <f>Q177*H177</f>
        <v>0.0588928</v>
      </c>
      <c r="S177" s="180">
        <v>0</v>
      </c>
      <c r="T177" s="181">
        <f>S177*H177</f>
        <v>0</v>
      </c>
      <c r="AR177" s="21" t="s">
        <v>144</v>
      </c>
      <c r="AT177" s="21" t="s">
        <v>139</v>
      </c>
      <c r="AU177" s="21" t="s">
        <v>81</v>
      </c>
      <c r="AY177" s="21" t="s">
        <v>137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21" t="s">
        <v>79</v>
      </c>
      <c r="BK177" s="182">
        <f>ROUND(I177*H177,2)</f>
        <v>0</v>
      </c>
      <c r="BL177" s="21" t="s">
        <v>144</v>
      </c>
      <c r="BM177" s="21" t="s">
        <v>279</v>
      </c>
    </row>
    <row r="178" spans="2:47" s="1" customFormat="1" ht="54">
      <c r="B178" s="37"/>
      <c r="D178" s="183" t="s">
        <v>146</v>
      </c>
      <c r="F178" s="184" t="s">
        <v>280</v>
      </c>
      <c r="I178" s="145"/>
      <c r="L178" s="37"/>
      <c r="M178" s="185"/>
      <c r="N178" s="38"/>
      <c r="O178" s="38"/>
      <c r="P178" s="38"/>
      <c r="Q178" s="38"/>
      <c r="R178" s="38"/>
      <c r="S178" s="38"/>
      <c r="T178" s="66"/>
      <c r="AT178" s="21" t="s">
        <v>146</v>
      </c>
      <c r="AU178" s="21" t="s">
        <v>81</v>
      </c>
    </row>
    <row r="179" spans="2:47" s="1" customFormat="1" ht="27">
      <c r="B179" s="37"/>
      <c r="D179" s="183" t="s">
        <v>148</v>
      </c>
      <c r="F179" s="186" t="s">
        <v>266</v>
      </c>
      <c r="I179" s="145"/>
      <c r="L179" s="37"/>
      <c r="M179" s="185"/>
      <c r="N179" s="38"/>
      <c r="O179" s="38"/>
      <c r="P179" s="38"/>
      <c r="Q179" s="38"/>
      <c r="R179" s="38"/>
      <c r="S179" s="38"/>
      <c r="T179" s="66"/>
      <c r="AT179" s="21" t="s">
        <v>148</v>
      </c>
      <c r="AU179" s="21" t="s">
        <v>81</v>
      </c>
    </row>
    <row r="180" spans="2:65" s="1" customFormat="1" ht="22.9" customHeight="1">
      <c r="B180" s="170"/>
      <c r="C180" s="171" t="s">
        <v>281</v>
      </c>
      <c r="D180" s="171" t="s">
        <v>139</v>
      </c>
      <c r="E180" s="172" t="s">
        <v>282</v>
      </c>
      <c r="F180" s="173" t="s">
        <v>283</v>
      </c>
      <c r="G180" s="174" t="s">
        <v>284</v>
      </c>
      <c r="H180" s="175">
        <v>0.302</v>
      </c>
      <c r="I180" s="176"/>
      <c r="J180" s="177">
        <f>ROUND(I180*H180,2)</f>
        <v>0</v>
      </c>
      <c r="K180" s="173" t="s">
        <v>143</v>
      </c>
      <c r="L180" s="37"/>
      <c r="M180" s="178" t="s">
        <v>5</v>
      </c>
      <c r="N180" s="179" t="s">
        <v>42</v>
      </c>
      <c r="O180" s="38"/>
      <c r="P180" s="180">
        <f>O180*H180</f>
        <v>0</v>
      </c>
      <c r="Q180" s="180">
        <v>1.03951</v>
      </c>
      <c r="R180" s="180">
        <f>Q180*H180</f>
        <v>0.31393202</v>
      </c>
      <c r="S180" s="180">
        <v>0</v>
      </c>
      <c r="T180" s="181">
        <f>S180*H180</f>
        <v>0</v>
      </c>
      <c r="AR180" s="21" t="s">
        <v>144</v>
      </c>
      <c r="AT180" s="21" t="s">
        <v>139</v>
      </c>
      <c r="AU180" s="21" t="s">
        <v>81</v>
      </c>
      <c r="AY180" s="21" t="s">
        <v>137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21" t="s">
        <v>79</v>
      </c>
      <c r="BK180" s="182">
        <f>ROUND(I180*H180,2)</f>
        <v>0</v>
      </c>
      <c r="BL180" s="21" t="s">
        <v>144</v>
      </c>
      <c r="BM180" s="21" t="s">
        <v>285</v>
      </c>
    </row>
    <row r="181" spans="2:47" s="1" customFormat="1" ht="67.5">
      <c r="B181" s="37"/>
      <c r="D181" s="183" t="s">
        <v>146</v>
      </c>
      <c r="F181" s="184" t="s">
        <v>286</v>
      </c>
      <c r="I181" s="145"/>
      <c r="L181" s="37"/>
      <c r="M181" s="185"/>
      <c r="N181" s="38"/>
      <c r="O181" s="38"/>
      <c r="P181" s="38"/>
      <c r="Q181" s="38"/>
      <c r="R181" s="38"/>
      <c r="S181" s="38"/>
      <c r="T181" s="66"/>
      <c r="AT181" s="21" t="s">
        <v>146</v>
      </c>
      <c r="AU181" s="21" t="s">
        <v>81</v>
      </c>
    </row>
    <row r="182" spans="2:47" s="1" customFormat="1" ht="54">
      <c r="B182" s="37"/>
      <c r="D182" s="183" t="s">
        <v>148</v>
      </c>
      <c r="F182" s="186" t="s">
        <v>287</v>
      </c>
      <c r="I182" s="145"/>
      <c r="L182" s="37"/>
      <c r="M182" s="185"/>
      <c r="N182" s="38"/>
      <c r="O182" s="38"/>
      <c r="P182" s="38"/>
      <c r="Q182" s="38"/>
      <c r="R182" s="38"/>
      <c r="S182" s="38"/>
      <c r="T182" s="66"/>
      <c r="AT182" s="21" t="s">
        <v>148</v>
      </c>
      <c r="AU182" s="21" t="s">
        <v>81</v>
      </c>
    </row>
    <row r="183" spans="2:65" s="1" customFormat="1" ht="22.9" customHeight="1">
      <c r="B183" s="170"/>
      <c r="C183" s="171" t="s">
        <v>288</v>
      </c>
      <c r="D183" s="171" t="s">
        <v>139</v>
      </c>
      <c r="E183" s="172" t="s">
        <v>255</v>
      </c>
      <c r="F183" s="173" t="s">
        <v>256</v>
      </c>
      <c r="G183" s="174" t="s">
        <v>142</v>
      </c>
      <c r="H183" s="175">
        <v>0.55</v>
      </c>
      <c r="I183" s="176"/>
      <c r="J183" s="177">
        <f>ROUND(I183*H183,2)</f>
        <v>0</v>
      </c>
      <c r="K183" s="173" t="s">
        <v>143</v>
      </c>
      <c r="L183" s="37"/>
      <c r="M183" s="178" t="s">
        <v>5</v>
      </c>
      <c r="N183" s="179" t="s">
        <v>42</v>
      </c>
      <c r="O183" s="38"/>
      <c r="P183" s="180">
        <f>O183*H183</f>
        <v>0</v>
      </c>
      <c r="Q183" s="180">
        <v>2.76766</v>
      </c>
      <c r="R183" s="180">
        <f>Q183*H183</f>
        <v>1.522213</v>
      </c>
      <c r="S183" s="180">
        <v>0</v>
      </c>
      <c r="T183" s="181">
        <f>S183*H183</f>
        <v>0</v>
      </c>
      <c r="AR183" s="21" t="s">
        <v>144</v>
      </c>
      <c r="AT183" s="21" t="s">
        <v>139</v>
      </c>
      <c r="AU183" s="21" t="s">
        <v>81</v>
      </c>
      <c r="AY183" s="21" t="s">
        <v>137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21" t="s">
        <v>79</v>
      </c>
      <c r="BK183" s="182">
        <f>ROUND(I183*H183,2)</f>
        <v>0</v>
      </c>
      <c r="BL183" s="21" t="s">
        <v>144</v>
      </c>
      <c r="BM183" s="21" t="s">
        <v>289</v>
      </c>
    </row>
    <row r="184" spans="2:47" s="1" customFormat="1" ht="54">
      <c r="B184" s="37"/>
      <c r="D184" s="183" t="s">
        <v>146</v>
      </c>
      <c r="F184" s="184" t="s">
        <v>258</v>
      </c>
      <c r="I184" s="145"/>
      <c r="L184" s="37"/>
      <c r="M184" s="185"/>
      <c r="N184" s="38"/>
      <c r="O184" s="38"/>
      <c r="P184" s="38"/>
      <c r="Q184" s="38"/>
      <c r="R184" s="38"/>
      <c r="S184" s="38"/>
      <c r="T184" s="66"/>
      <c r="AT184" s="21" t="s">
        <v>146</v>
      </c>
      <c r="AU184" s="21" t="s">
        <v>81</v>
      </c>
    </row>
    <row r="185" spans="2:47" s="1" customFormat="1" ht="27">
      <c r="B185" s="37"/>
      <c r="D185" s="183" t="s">
        <v>148</v>
      </c>
      <c r="F185" s="186" t="s">
        <v>290</v>
      </c>
      <c r="I185" s="145"/>
      <c r="L185" s="37"/>
      <c r="M185" s="185"/>
      <c r="N185" s="38"/>
      <c r="O185" s="38"/>
      <c r="P185" s="38"/>
      <c r="Q185" s="38"/>
      <c r="R185" s="38"/>
      <c r="S185" s="38"/>
      <c r="T185" s="66"/>
      <c r="AT185" s="21" t="s">
        <v>148</v>
      </c>
      <c r="AU185" s="21" t="s">
        <v>81</v>
      </c>
    </row>
    <row r="186" spans="2:65" s="1" customFormat="1" ht="22.9" customHeight="1">
      <c r="B186" s="170"/>
      <c r="C186" s="171" t="s">
        <v>291</v>
      </c>
      <c r="D186" s="171" t="s">
        <v>139</v>
      </c>
      <c r="E186" s="172" t="s">
        <v>262</v>
      </c>
      <c r="F186" s="173" t="s">
        <v>263</v>
      </c>
      <c r="G186" s="174" t="s">
        <v>142</v>
      </c>
      <c r="H186" s="175">
        <v>6.3</v>
      </c>
      <c r="I186" s="176"/>
      <c r="J186" s="177">
        <f>ROUND(I186*H186,2)</f>
        <v>0</v>
      </c>
      <c r="K186" s="173" t="s">
        <v>143</v>
      </c>
      <c r="L186" s="37"/>
      <c r="M186" s="178" t="s">
        <v>5</v>
      </c>
      <c r="N186" s="179" t="s">
        <v>42</v>
      </c>
      <c r="O186" s="38"/>
      <c r="P186" s="180">
        <f>O186*H186</f>
        <v>0</v>
      </c>
      <c r="Q186" s="180">
        <v>2.80894</v>
      </c>
      <c r="R186" s="180">
        <f>Q186*H186</f>
        <v>17.696322000000002</v>
      </c>
      <c r="S186" s="180">
        <v>0</v>
      </c>
      <c r="T186" s="181">
        <f>S186*H186</f>
        <v>0</v>
      </c>
      <c r="AR186" s="21" t="s">
        <v>144</v>
      </c>
      <c r="AT186" s="21" t="s">
        <v>139</v>
      </c>
      <c r="AU186" s="21" t="s">
        <v>81</v>
      </c>
      <c r="AY186" s="21" t="s">
        <v>137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21" t="s">
        <v>79</v>
      </c>
      <c r="BK186" s="182">
        <f>ROUND(I186*H186,2)</f>
        <v>0</v>
      </c>
      <c r="BL186" s="21" t="s">
        <v>144</v>
      </c>
      <c r="BM186" s="21" t="s">
        <v>292</v>
      </c>
    </row>
    <row r="187" spans="2:47" s="1" customFormat="1" ht="54">
      <c r="B187" s="37"/>
      <c r="D187" s="183" t="s">
        <v>146</v>
      </c>
      <c r="F187" s="184" t="s">
        <v>265</v>
      </c>
      <c r="I187" s="145"/>
      <c r="L187" s="37"/>
      <c r="M187" s="185"/>
      <c r="N187" s="38"/>
      <c r="O187" s="38"/>
      <c r="P187" s="38"/>
      <c r="Q187" s="38"/>
      <c r="R187" s="38"/>
      <c r="S187" s="38"/>
      <c r="T187" s="66"/>
      <c r="AT187" s="21" t="s">
        <v>146</v>
      </c>
      <c r="AU187" s="21" t="s">
        <v>81</v>
      </c>
    </row>
    <row r="188" spans="2:47" s="1" customFormat="1" ht="27">
      <c r="B188" s="37"/>
      <c r="D188" s="183" t="s">
        <v>148</v>
      </c>
      <c r="F188" s="186" t="s">
        <v>290</v>
      </c>
      <c r="I188" s="145"/>
      <c r="L188" s="37"/>
      <c r="M188" s="185"/>
      <c r="N188" s="38"/>
      <c r="O188" s="38"/>
      <c r="P188" s="38"/>
      <c r="Q188" s="38"/>
      <c r="R188" s="38"/>
      <c r="S188" s="38"/>
      <c r="T188" s="66"/>
      <c r="AT188" s="21" t="s">
        <v>148</v>
      </c>
      <c r="AU188" s="21" t="s">
        <v>81</v>
      </c>
    </row>
    <row r="189" spans="2:65" s="1" customFormat="1" ht="14.45" customHeight="1">
      <c r="B189" s="170"/>
      <c r="C189" s="171" t="s">
        <v>293</v>
      </c>
      <c r="D189" s="171" t="s">
        <v>139</v>
      </c>
      <c r="E189" s="172" t="s">
        <v>270</v>
      </c>
      <c r="F189" s="173" t="s">
        <v>271</v>
      </c>
      <c r="G189" s="174" t="s">
        <v>177</v>
      </c>
      <c r="H189" s="175">
        <v>31.5</v>
      </c>
      <c r="I189" s="176"/>
      <c r="J189" s="177">
        <f>ROUND(I189*H189,2)</f>
        <v>0</v>
      </c>
      <c r="K189" s="173" t="s">
        <v>143</v>
      </c>
      <c r="L189" s="37"/>
      <c r="M189" s="178" t="s">
        <v>5</v>
      </c>
      <c r="N189" s="179" t="s">
        <v>42</v>
      </c>
      <c r="O189" s="38"/>
      <c r="P189" s="180">
        <f>O189*H189</f>
        <v>0</v>
      </c>
      <c r="Q189" s="180">
        <v>0.00726</v>
      </c>
      <c r="R189" s="180">
        <f>Q189*H189</f>
        <v>0.22869</v>
      </c>
      <c r="S189" s="180">
        <v>0</v>
      </c>
      <c r="T189" s="181">
        <f>S189*H189</f>
        <v>0</v>
      </c>
      <c r="AR189" s="21" t="s">
        <v>144</v>
      </c>
      <c r="AT189" s="21" t="s">
        <v>139</v>
      </c>
      <c r="AU189" s="21" t="s">
        <v>81</v>
      </c>
      <c r="AY189" s="21" t="s">
        <v>137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21" t="s">
        <v>79</v>
      </c>
      <c r="BK189" s="182">
        <f>ROUND(I189*H189,2)</f>
        <v>0</v>
      </c>
      <c r="BL189" s="21" t="s">
        <v>144</v>
      </c>
      <c r="BM189" s="21" t="s">
        <v>294</v>
      </c>
    </row>
    <row r="190" spans="2:47" s="1" customFormat="1" ht="54">
      <c r="B190" s="37"/>
      <c r="D190" s="183" t="s">
        <v>146</v>
      </c>
      <c r="F190" s="184" t="s">
        <v>273</v>
      </c>
      <c r="I190" s="145"/>
      <c r="L190" s="37"/>
      <c r="M190" s="185"/>
      <c r="N190" s="38"/>
      <c r="O190" s="38"/>
      <c r="P190" s="38"/>
      <c r="Q190" s="38"/>
      <c r="R190" s="38"/>
      <c r="S190" s="38"/>
      <c r="T190" s="66"/>
      <c r="AT190" s="21" t="s">
        <v>146</v>
      </c>
      <c r="AU190" s="21" t="s">
        <v>81</v>
      </c>
    </row>
    <row r="191" spans="2:47" s="1" customFormat="1" ht="27">
      <c r="B191" s="37"/>
      <c r="D191" s="183" t="s">
        <v>148</v>
      </c>
      <c r="F191" s="186" t="s">
        <v>290</v>
      </c>
      <c r="I191" s="145"/>
      <c r="L191" s="37"/>
      <c r="M191" s="185"/>
      <c r="N191" s="38"/>
      <c r="O191" s="38"/>
      <c r="P191" s="38"/>
      <c r="Q191" s="38"/>
      <c r="R191" s="38"/>
      <c r="S191" s="38"/>
      <c r="T191" s="66"/>
      <c r="AT191" s="21" t="s">
        <v>148</v>
      </c>
      <c r="AU191" s="21" t="s">
        <v>81</v>
      </c>
    </row>
    <row r="192" spans="2:65" s="1" customFormat="1" ht="14.45" customHeight="1">
      <c r="B192" s="170"/>
      <c r="C192" s="171" t="s">
        <v>295</v>
      </c>
      <c r="D192" s="171" t="s">
        <v>139</v>
      </c>
      <c r="E192" s="172" t="s">
        <v>277</v>
      </c>
      <c r="F192" s="173" t="s">
        <v>278</v>
      </c>
      <c r="G192" s="174" t="s">
        <v>177</v>
      </c>
      <c r="H192" s="175">
        <v>31.5</v>
      </c>
      <c r="I192" s="176"/>
      <c r="J192" s="177">
        <f>ROUND(I192*H192,2)</f>
        <v>0</v>
      </c>
      <c r="K192" s="173" t="s">
        <v>143</v>
      </c>
      <c r="L192" s="37"/>
      <c r="M192" s="178" t="s">
        <v>5</v>
      </c>
      <c r="N192" s="179" t="s">
        <v>42</v>
      </c>
      <c r="O192" s="38"/>
      <c r="P192" s="180">
        <f>O192*H192</f>
        <v>0</v>
      </c>
      <c r="Q192" s="180">
        <v>0.00086</v>
      </c>
      <c r="R192" s="180">
        <f>Q192*H192</f>
        <v>0.02709</v>
      </c>
      <c r="S192" s="180">
        <v>0</v>
      </c>
      <c r="T192" s="181">
        <f>S192*H192</f>
        <v>0</v>
      </c>
      <c r="AR192" s="21" t="s">
        <v>144</v>
      </c>
      <c r="AT192" s="21" t="s">
        <v>139</v>
      </c>
      <c r="AU192" s="21" t="s">
        <v>81</v>
      </c>
      <c r="AY192" s="21" t="s">
        <v>137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21" t="s">
        <v>79</v>
      </c>
      <c r="BK192" s="182">
        <f>ROUND(I192*H192,2)</f>
        <v>0</v>
      </c>
      <c r="BL192" s="21" t="s">
        <v>144</v>
      </c>
      <c r="BM192" s="21" t="s">
        <v>296</v>
      </c>
    </row>
    <row r="193" spans="2:47" s="1" customFormat="1" ht="54">
      <c r="B193" s="37"/>
      <c r="D193" s="183" t="s">
        <v>146</v>
      </c>
      <c r="F193" s="184" t="s">
        <v>280</v>
      </c>
      <c r="I193" s="145"/>
      <c r="L193" s="37"/>
      <c r="M193" s="185"/>
      <c r="N193" s="38"/>
      <c r="O193" s="38"/>
      <c r="P193" s="38"/>
      <c r="Q193" s="38"/>
      <c r="R193" s="38"/>
      <c r="S193" s="38"/>
      <c r="T193" s="66"/>
      <c r="AT193" s="21" t="s">
        <v>146</v>
      </c>
      <c r="AU193" s="21" t="s">
        <v>81</v>
      </c>
    </row>
    <row r="194" spans="2:47" s="1" customFormat="1" ht="27">
      <c r="B194" s="37"/>
      <c r="D194" s="183" t="s">
        <v>148</v>
      </c>
      <c r="F194" s="186" t="s">
        <v>290</v>
      </c>
      <c r="I194" s="145"/>
      <c r="L194" s="37"/>
      <c r="M194" s="185"/>
      <c r="N194" s="38"/>
      <c r="O194" s="38"/>
      <c r="P194" s="38"/>
      <c r="Q194" s="38"/>
      <c r="R194" s="38"/>
      <c r="S194" s="38"/>
      <c r="T194" s="66"/>
      <c r="AT194" s="21" t="s">
        <v>148</v>
      </c>
      <c r="AU194" s="21" t="s">
        <v>81</v>
      </c>
    </row>
    <row r="195" spans="2:65" s="1" customFormat="1" ht="22.9" customHeight="1">
      <c r="B195" s="170"/>
      <c r="C195" s="171" t="s">
        <v>297</v>
      </c>
      <c r="D195" s="171" t="s">
        <v>139</v>
      </c>
      <c r="E195" s="172" t="s">
        <v>282</v>
      </c>
      <c r="F195" s="173" t="s">
        <v>283</v>
      </c>
      <c r="G195" s="174" t="s">
        <v>284</v>
      </c>
      <c r="H195" s="175">
        <v>0.127</v>
      </c>
      <c r="I195" s="176"/>
      <c r="J195" s="177">
        <f>ROUND(I195*H195,2)</f>
        <v>0</v>
      </c>
      <c r="K195" s="173" t="s">
        <v>143</v>
      </c>
      <c r="L195" s="37"/>
      <c r="M195" s="178" t="s">
        <v>5</v>
      </c>
      <c r="N195" s="179" t="s">
        <v>42</v>
      </c>
      <c r="O195" s="38"/>
      <c r="P195" s="180">
        <f>O195*H195</f>
        <v>0</v>
      </c>
      <c r="Q195" s="180">
        <v>1.03951</v>
      </c>
      <c r="R195" s="180">
        <f>Q195*H195</f>
        <v>0.13201777</v>
      </c>
      <c r="S195" s="180">
        <v>0</v>
      </c>
      <c r="T195" s="181">
        <f>S195*H195</f>
        <v>0</v>
      </c>
      <c r="AR195" s="21" t="s">
        <v>144</v>
      </c>
      <c r="AT195" s="21" t="s">
        <v>139</v>
      </c>
      <c r="AU195" s="21" t="s">
        <v>81</v>
      </c>
      <c r="AY195" s="21" t="s">
        <v>137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21" t="s">
        <v>79</v>
      </c>
      <c r="BK195" s="182">
        <f>ROUND(I195*H195,2)</f>
        <v>0</v>
      </c>
      <c r="BL195" s="21" t="s">
        <v>144</v>
      </c>
      <c r="BM195" s="21" t="s">
        <v>298</v>
      </c>
    </row>
    <row r="196" spans="2:47" s="1" customFormat="1" ht="67.5">
      <c r="B196" s="37"/>
      <c r="D196" s="183" t="s">
        <v>146</v>
      </c>
      <c r="F196" s="184" t="s">
        <v>286</v>
      </c>
      <c r="I196" s="145"/>
      <c r="L196" s="37"/>
      <c r="M196" s="185"/>
      <c r="N196" s="38"/>
      <c r="O196" s="38"/>
      <c r="P196" s="38"/>
      <c r="Q196" s="38"/>
      <c r="R196" s="38"/>
      <c r="S196" s="38"/>
      <c r="T196" s="66"/>
      <c r="AT196" s="21" t="s">
        <v>146</v>
      </c>
      <c r="AU196" s="21" t="s">
        <v>81</v>
      </c>
    </row>
    <row r="197" spans="2:47" s="1" customFormat="1" ht="40.5">
      <c r="B197" s="37"/>
      <c r="D197" s="183" t="s">
        <v>148</v>
      </c>
      <c r="F197" s="186" t="s">
        <v>299</v>
      </c>
      <c r="I197" s="145"/>
      <c r="L197" s="37"/>
      <c r="M197" s="185"/>
      <c r="N197" s="38"/>
      <c r="O197" s="38"/>
      <c r="P197" s="38"/>
      <c r="Q197" s="38"/>
      <c r="R197" s="38"/>
      <c r="S197" s="38"/>
      <c r="T197" s="66"/>
      <c r="AT197" s="21" t="s">
        <v>148</v>
      </c>
      <c r="AU197" s="21" t="s">
        <v>81</v>
      </c>
    </row>
    <row r="198" spans="2:65" s="1" customFormat="1" ht="22.9" customHeight="1">
      <c r="B198" s="170"/>
      <c r="C198" s="171" t="s">
        <v>300</v>
      </c>
      <c r="D198" s="171" t="s">
        <v>139</v>
      </c>
      <c r="E198" s="172" t="s">
        <v>262</v>
      </c>
      <c r="F198" s="173" t="s">
        <v>263</v>
      </c>
      <c r="G198" s="174" t="s">
        <v>142</v>
      </c>
      <c r="H198" s="175">
        <v>12.5</v>
      </c>
      <c r="I198" s="176"/>
      <c r="J198" s="177">
        <f>ROUND(I198*H198,2)</f>
        <v>0</v>
      </c>
      <c r="K198" s="173" t="s">
        <v>143</v>
      </c>
      <c r="L198" s="37"/>
      <c r="M198" s="178" t="s">
        <v>5</v>
      </c>
      <c r="N198" s="179" t="s">
        <v>42</v>
      </c>
      <c r="O198" s="38"/>
      <c r="P198" s="180">
        <f>O198*H198</f>
        <v>0</v>
      </c>
      <c r="Q198" s="180">
        <v>2.80894</v>
      </c>
      <c r="R198" s="180">
        <f>Q198*H198</f>
        <v>35.11175</v>
      </c>
      <c r="S198" s="180">
        <v>0</v>
      </c>
      <c r="T198" s="181">
        <f>S198*H198</f>
        <v>0</v>
      </c>
      <c r="AR198" s="21" t="s">
        <v>144</v>
      </c>
      <c r="AT198" s="21" t="s">
        <v>139</v>
      </c>
      <c r="AU198" s="21" t="s">
        <v>81</v>
      </c>
      <c r="AY198" s="21" t="s">
        <v>137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21" t="s">
        <v>79</v>
      </c>
      <c r="BK198" s="182">
        <f>ROUND(I198*H198,2)</f>
        <v>0</v>
      </c>
      <c r="BL198" s="21" t="s">
        <v>144</v>
      </c>
      <c r="BM198" s="21" t="s">
        <v>301</v>
      </c>
    </row>
    <row r="199" spans="2:47" s="1" customFormat="1" ht="54">
      <c r="B199" s="37"/>
      <c r="D199" s="183" t="s">
        <v>146</v>
      </c>
      <c r="F199" s="184" t="s">
        <v>265</v>
      </c>
      <c r="I199" s="145"/>
      <c r="L199" s="37"/>
      <c r="M199" s="185"/>
      <c r="N199" s="38"/>
      <c r="O199" s="38"/>
      <c r="P199" s="38"/>
      <c r="Q199" s="38"/>
      <c r="R199" s="38"/>
      <c r="S199" s="38"/>
      <c r="T199" s="66"/>
      <c r="AT199" s="21" t="s">
        <v>146</v>
      </c>
      <c r="AU199" s="21" t="s">
        <v>81</v>
      </c>
    </row>
    <row r="200" spans="2:47" s="1" customFormat="1" ht="27">
      <c r="B200" s="37"/>
      <c r="D200" s="183" t="s">
        <v>148</v>
      </c>
      <c r="F200" s="186" t="s">
        <v>237</v>
      </c>
      <c r="I200" s="145"/>
      <c r="L200" s="37"/>
      <c r="M200" s="185"/>
      <c r="N200" s="38"/>
      <c r="O200" s="38"/>
      <c r="P200" s="38"/>
      <c r="Q200" s="38"/>
      <c r="R200" s="38"/>
      <c r="S200" s="38"/>
      <c r="T200" s="66"/>
      <c r="AT200" s="21" t="s">
        <v>148</v>
      </c>
      <c r="AU200" s="21" t="s">
        <v>81</v>
      </c>
    </row>
    <row r="201" spans="2:65" s="1" customFormat="1" ht="14.45" customHeight="1">
      <c r="B201" s="170"/>
      <c r="C201" s="171" t="s">
        <v>302</v>
      </c>
      <c r="D201" s="171" t="s">
        <v>139</v>
      </c>
      <c r="E201" s="172" t="s">
        <v>270</v>
      </c>
      <c r="F201" s="173" t="s">
        <v>271</v>
      </c>
      <c r="G201" s="174" t="s">
        <v>177</v>
      </c>
      <c r="H201" s="175">
        <v>50</v>
      </c>
      <c r="I201" s="176"/>
      <c r="J201" s="177">
        <f>ROUND(I201*H201,2)</f>
        <v>0</v>
      </c>
      <c r="K201" s="173" t="s">
        <v>143</v>
      </c>
      <c r="L201" s="37"/>
      <c r="M201" s="178" t="s">
        <v>5</v>
      </c>
      <c r="N201" s="179" t="s">
        <v>42</v>
      </c>
      <c r="O201" s="38"/>
      <c r="P201" s="180">
        <f>O201*H201</f>
        <v>0</v>
      </c>
      <c r="Q201" s="180">
        <v>0.00726</v>
      </c>
      <c r="R201" s="180">
        <f>Q201*H201</f>
        <v>0.363</v>
      </c>
      <c r="S201" s="180">
        <v>0</v>
      </c>
      <c r="T201" s="181">
        <f>S201*H201</f>
        <v>0</v>
      </c>
      <c r="AR201" s="21" t="s">
        <v>144</v>
      </c>
      <c r="AT201" s="21" t="s">
        <v>139</v>
      </c>
      <c r="AU201" s="21" t="s">
        <v>81</v>
      </c>
      <c r="AY201" s="21" t="s">
        <v>137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21" t="s">
        <v>79</v>
      </c>
      <c r="BK201" s="182">
        <f>ROUND(I201*H201,2)</f>
        <v>0</v>
      </c>
      <c r="BL201" s="21" t="s">
        <v>144</v>
      </c>
      <c r="BM201" s="21" t="s">
        <v>303</v>
      </c>
    </row>
    <row r="202" spans="2:47" s="1" customFormat="1" ht="54">
      <c r="B202" s="37"/>
      <c r="D202" s="183" t="s">
        <v>146</v>
      </c>
      <c r="F202" s="184" t="s">
        <v>273</v>
      </c>
      <c r="I202" s="145"/>
      <c r="L202" s="37"/>
      <c r="M202" s="185"/>
      <c r="N202" s="38"/>
      <c r="O202" s="38"/>
      <c r="P202" s="38"/>
      <c r="Q202" s="38"/>
      <c r="R202" s="38"/>
      <c r="S202" s="38"/>
      <c r="T202" s="66"/>
      <c r="AT202" s="21" t="s">
        <v>146</v>
      </c>
      <c r="AU202" s="21" t="s">
        <v>81</v>
      </c>
    </row>
    <row r="203" spans="2:47" s="1" customFormat="1" ht="27">
      <c r="B203" s="37"/>
      <c r="D203" s="183" t="s">
        <v>148</v>
      </c>
      <c r="F203" s="186" t="s">
        <v>304</v>
      </c>
      <c r="I203" s="145"/>
      <c r="L203" s="37"/>
      <c r="M203" s="185"/>
      <c r="N203" s="38"/>
      <c r="O203" s="38"/>
      <c r="P203" s="38"/>
      <c r="Q203" s="38"/>
      <c r="R203" s="38"/>
      <c r="S203" s="38"/>
      <c r="T203" s="66"/>
      <c r="AT203" s="21" t="s">
        <v>148</v>
      </c>
      <c r="AU203" s="21" t="s">
        <v>81</v>
      </c>
    </row>
    <row r="204" spans="2:65" s="1" customFormat="1" ht="14.45" customHeight="1">
      <c r="B204" s="170"/>
      <c r="C204" s="171" t="s">
        <v>305</v>
      </c>
      <c r="D204" s="171" t="s">
        <v>139</v>
      </c>
      <c r="E204" s="172" t="s">
        <v>277</v>
      </c>
      <c r="F204" s="173" t="s">
        <v>278</v>
      </c>
      <c r="G204" s="174" t="s">
        <v>177</v>
      </c>
      <c r="H204" s="175">
        <v>50</v>
      </c>
      <c r="I204" s="176"/>
      <c r="J204" s="177">
        <f>ROUND(I204*H204,2)</f>
        <v>0</v>
      </c>
      <c r="K204" s="173" t="s">
        <v>143</v>
      </c>
      <c r="L204" s="37"/>
      <c r="M204" s="178" t="s">
        <v>5</v>
      </c>
      <c r="N204" s="179" t="s">
        <v>42</v>
      </c>
      <c r="O204" s="38"/>
      <c r="P204" s="180">
        <f>O204*H204</f>
        <v>0</v>
      </c>
      <c r="Q204" s="180">
        <v>0.00086</v>
      </c>
      <c r="R204" s="180">
        <f>Q204*H204</f>
        <v>0.043</v>
      </c>
      <c r="S204" s="180">
        <v>0</v>
      </c>
      <c r="T204" s="181">
        <f>S204*H204</f>
        <v>0</v>
      </c>
      <c r="AR204" s="21" t="s">
        <v>144</v>
      </c>
      <c r="AT204" s="21" t="s">
        <v>139</v>
      </c>
      <c r="AU204" s="21" t="s">
        <v>81</v>
      </c>
      <c r="AY204" s="21" t="s">
        <v>137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21" t="s">
        <v>79</v>
      </c>
      <c r="BK204" s="182">
        <f>ROUND(I204*H204,2)</f>
        <v>0</v>
      </c>
      <c r="BL204" s="21" t="s">
        <v>144</v>
      </c>
      <c r="BM204" s="21" t="s">
        <v>306</v>
      </c>
    </row>
    <row r="205" spans="2:47" s="1" customFormat="1" ht="54">
      <c r="B205" s="37"/>
      <c r="D205" s="183" t="s">
        <v>146</v>
      </c>
      <c r="F205" s="184" t="s">
        <v>280</v>
      </c>
      <c r="I205" s="145"/>
      <c r="L205" s="37"/>
      <c r="M205" s="185"/>
      <c r="N205" s="38"/>
      <c r="O205" s="38"/>
      <c r="P205" s="38"/>
      <c r="Q205" s="38"/>
      <c r="R205" s="38"/>
      <c r="S205" s="38"/>
      <c r="T205" s="66"/>
      <c r="AT205" s="21" t="s">
        <v>146</v>
      </c>
      <c r="AU205" s="21" t="s">
        <v>81</v>
      </c>
    </row>
    <row r="206" spans="2:47" s="1" customFormat="1" ht="27">
      <c r="B206" s="37"/>
      <c r="D206" s="183" t="s">
        <v>148</v>
      </c>
      <c r="F206" s="186" t="s">
        <v>237</v>
      </c>
      <c r="I206" s="145"/>
      <c r="L206" s="37"/>
      <c r="M206" s="185"/>
      <c r="N206" s="38"/>
      <c r="O206" s="38"/>
      <c r="P206" s="38"/>
      <c r="Q206" s="38"/>
      <c r="R206" s="38"/>
      <c r="S206" s="38"/>
      <c r="T206" s="66"/>
      <c r="AT206" s="21" t="s">
        <v>148</v>
      </c>
      <c r="AU206" s="21" t="s">
        <v>81</v>
      </c>
    </row>
    <row r="207" spans="2:65" s="1" customFormat="1" ht="22.9" customHeight="1">
      <c r="B207" s="170"/>
      <c r="C207" s="171" t="s">
        <v>307</v>
      </c>
      <c r="D207" s="171" t="s">
        <v>139</v>
      </c>
      <c r="E207" s="172" t="s">
        <v>282</v>
      </c>
      <c r="F207" s="173" t="s">
        <v>283</v>
      </c>
      <c r="G207" s="174" t="s">
        <v>284</v>
      </c>
      <c r="H207" s="175">
        <v>135</v>
      </c>
      <c r="I207" s="176"/>
      <c r="J207" s="177">
        <f>ROUND(I207*H207,2)</f>
        <v>0</v>
      </c>
      <c r="K207" s="173" t="s">
        <v>143</v>
      </c>
      <c r="L207" s="37"/>
      <c r="M207" s="178" t="s">
        <v>5</v>
      </c>
      <c r="N207" s="179" t="s">
        <v>42</v>
      </c>
      <c r="O207" s="38"/>
      <c r="P207" s="180">
        <f>O207*H207</f>
        <v>0</v>
      </c>
      <c r="Q207" s="180">
        <v>1.03951</v>
      </c>
      <c r="R207" s="180">
        <f>Q207*H207</f>
        <v>140.33384999999998</v>
      </c>
      <c r="S207" s="180">
        <v>0</v>
      </c>
      <c r="T207" s="181">
        <f>S207*H207</f>
        <v>0</v>
      </c>
      <c r="AR207" s="21" t="s">
        <v>144</v>
      </c>
      <c r="AT207" s="21" t="s">
        <v>139</v>
      </c>
      <c r="AU207" s="21" t="s">
        <v>81</v>
      </c>
      <c r="AY207" s="21" t="s">
        <v>137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21" t="s">
        <v>79</v>
      </c>
      <c r="BK207" s="182">
        <f>ROUND(I207*H207,2)</f>
        <v>0</v>
      </c>
      <c r="BL207" s="21" t="s">
        <v>144</v>
      </c>
      <c r="BM207" s="21" t="s">
        <v>308</v>
      </c>
    </row>
    <row r="208" spans="2:47" s="1" customFormat="1" ht="67.5">
      <c r="B208" s="37"/>
      <c r="D208" s="183" t="s">
        <v>146</v>
      </c>
      <c r="F208" s="184" t="s">
        <v>286</v>
      </c>
      <c r="I208" s="145"/>
      <c r="L208" s="37"/>
      <c r="M208" s="185"/>
      <c r="N208" s="38"/>
      <c r="O208" s="38"/>
      <c r="P208" s="38"/>
      <c r="Q208" s="38"/>
      <c r="R208" s="38"/>
      <c r="S208" s="38"/>
      <c r="T208" s="66"/>
      <c r="AT208" s="21" t="s">
        <v>146</v>
      </c>
      <c r="AU208" s="21" t="s">
        <v>81</v>
      </c>
    </row>
    <row r="209" spans="2:47" s="1" customFormat="1" ht="40.5">
      <c r="B209" s="37"/>
      <c r="D209" s="183" t="s">
        <v>148</v>
      </c>
      <c r="F209" s="186" t="s">
        <v>309</v>
      </c>
      <c r="I209" s="145"/>
      <c r="L209" s="37"/>
      <c r="M209" s="185"/>
      <c r="N209" s="38"/>
      <c r="O209" s="38"/>
      <c r="P209" s="38"/>
      <c r="Q209" s="38"/>
      <c r="R209" s="38"/>
      <c r="S209" s="38"/>
      <c r="T209" s="66"/>
      <c r="AT209" s="21" t="s">
        <v>148</v>
      </c>
      <c r="AU209" s="21" t="s">
        <v>81</v>
      </c>
    </row>
    <row r="210" spans="2:63" s="10" customFormat="1" ht="29.85" customHeight="1">
      <c r="B210" s="157"/>
      <c r="D210" s="158" t="s">
        <v>70</v>
      </c>
      <c r="E210" s="168" t="s">
        <v>144</v>
      </c>
      <c r="F210" s="168" t="s">
        <v>310</v>
      </c>
      <c r="I210" s="160"/>
      <c r="J210" s="169">
        <f>BK210</f>
        <v>0</v>
      </c>
      <c r="L210" s="157"/>
      <c r="M210" s="162"/>
      <c r="N210" s="163"/>
      <c r="O210" s="163"/>
      <c r="P210" s="164">
        <f>SUM(P211:P230)</f>
        <v>0</v>
      </c>
      <c r="Q210" s="163"/>
      <c r="R210" s="164">
        <f>SUM(R211:R230)</f>
        <v>136.43040000000002</v>
      </c>
      <c r="S210" s="163"/>
      <c r="T210" s="165">
        <f>SUM(T211:T230)</f>
        <v>0</v>
      </c>
      <c r="AR210" s="158" t="s">
        <v>79</v>
      </c>
      <c r="AT210" s="166" t="s">
        <v>70</v>
      </c>
      <c r="AU210" s="166" t="s">
        <v>79</v>
      </c>
      <c r="AY210" s="158" t="s">
        <v>137</v>
      </c>
      <c r="BK210" s="167">
        <f>SUM(BK211:BK230)</f>
        <v>0</v>
      </c>
    </row>
    <row r="211" spans="2:65" s="1" customFormat="1" ht="22.9" customHeight="1">
      <c r="B211" s="170"/>
      <c r="C211" s="171" t="s">
        <v>311</v>
      </c>
      <c r="D211" s="171" t="s">
        <v>139</v>
      </c>
      <c r="E211" s="172" t="s">
        <v>312</v>
      </c>
      <c r="F211" s="173" t="s">
        <v>313</v>
      </c>
      <c r="G211" s="174" t="s">
        <v>142</v>
      </c>
      <c r="H211" s="175">
        <v>39.6</v>
      </c>
      <c r="I211" s="176"/>
      <c r="J211" s="177">
        <f>ROUND(I211*H211,2)</f>
        <v>0</v>
      </c>
      <c r="K211" s="173" t="s">
        <v>143</v>
      </c>
      <c r="L211" s="37"/>
      <c r="M211" s="178" t="s">
        <v>5</v>
      </c>
      <c r="N211" s="179" t="s">
        <v>42</v>
      </c>
      <c r="O211" s="38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AR211" s="21" t="s">
        <v>144</v>
      </c>
      <c r="AT211" s="21" t="s">
        <v>139</v>
      </c>
      <c r="AU211" s="21" t="s">
        <v>81</v>
      </c>
      <c r="AY211" s="21" t="s">
        <v>137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21" t="s">
        <v>79</v>
      </c>
      <c r="BK211" s="182">
        <f>ROUND(I211*H211,2)</f>
        <v>0</v>
      </c>
      <c r="BL211" s="21" t="s">
        <v>144</v>
      </c>
      <c r="BM211" s="21" t="s">
        <v>314</v>
      </c>
    </row>
    <row r="212" spans="2:47" s="1" customFormat="1" ht="27">
      <c r="B212" s="37"/>
      <c r="D212" s="183" t="s">
        <v>146</v>
      </c>
      <c r="F212" s="184" t="s">
        <v>315</v>
      </c>
      <c r="I212" s="145"/>
      <c r="L212" s="37"/>
      <c r="M212" s="185"/>
      <c r="N212" s="38"/>
      <c r="O212" s="38"/>
      <c r="P212" s="38"/>
      <c r="Q212" s="38"/>
      <c r="R212" s="38"/>
      <c r="S212" s="38"/>
      <c r="T212" s="66"/>
      <c r="AT212" s="21" t="s">
        <v>146</v>
      </c>
      <c r="AU212" s="21" t="s">
        <v>81</v>
      </c>
    </row>
    <row r="213" spans="2:47" s="1" customFormat="1" ht="40.5">
      <c r="B213" s="37"/>
      <c r="D213" s="183" t="s">
        <v>148</v>
      </c>
      <c r="F213" s="186" t="s">
        <v>316</v>
      </c>
      <c r="I213" s="145"/>
      <c r="L213" s="37"/>
      <c r="M213" s="185"/>
      <c r="N213" s="38"/>
      <c r="O213" s="38"/>
      <c r="P213" s="38"/>
      <c r="Q213" s="38"/>
      <c r="R213" s="38"/>
      <c r="S213" s="38"/>
      <c r="T213" s="66"/>
      <c r="AT213" s="21" t="s">
        <v>148</v>
      </c>
      <c r="AU213" s="21" t="s">
        <v>81</v>
      </c>
    </row>
    <row r="214" spans="2:65" s="1" customFormat="1" ht="22.9" customHeight="1">
      <c r="B214" s="170"/>
      <c r="C214" s="171" t="s">
        <v>317</v>
      </c>
      <c r="D214" s="171" t="s">
        <v>139</v>
      </c>
      <c r="E214" s="172" t="s">
        <v>318</v>
      </c>
      <c r="F214" s="173" t="s">
        <v>319</v>
      </c>
      <c r="G214" s="174" t="s">
        <v>142</v>
      </c>
      <c r="H214" s="175">
        <v>19.8</v>
      </c>
      <c r="I214" s="176"/>
      <c r="J214" s="177">
        <f>ROUND(I214*H214,2)</f>
        <v>0</v>
      </c>
      <c r="K214" s="173" t="s">
        <v>143</v>
      </c>
      <c r="L214" s="37"/>
      <c r="M214" s="178" t="s">
        <v>5</v>
      </c>
      <c r="N214" s="179" t="s">
        <v>42</v>
      </c>
      <c r="O214" s="38"/>
      <c r="P214" s="180">
        <f>O214*H214</f>
        <v>0</v>
      </c>
      <c r="Q214" s="180">
        <v>1.848</v>
      </c>
      <c r="R214" s="180">
        <f>Q214*H214</f>
        <v>36.5904</v>
      </c>
      <c r="S214" s="180">
        <v>0</v>
      </c>
      <c r="T214" s="181">
        <f>S214*H214</f>
        <v>0</v>
      </c>
      <c r="AR214" s="21" t="s">
        <v>144</v>
      </c>
      <c r="AT214" s="21" t="s">
        <v>139</v>
      </c>
      <c r="AU214" s="21" t="s">
        <v>81</v>
      </c>
      <c r="AY214" s="21" t="s">
        <v>137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21" t="s">
        <v>79</v>
      </c>
      <c r="BK214" s="182">
        <f>ROUND(I214*H214,2)</f>
        <v>0</v>
      </c>
      <c r="BL214" s="21" t="s">
        <v>144</v>
      </c>
      <c r="BM214" s="21" t="s">
        <v>320</v>
      </c>
    </row>
    <row r="215" spans="2:47" s="1" customFormat="1" ht="40.5">
      <c r="B215" s="37"/>
      <c r="D215" s="183" t="s">
        <v>146</v>
      </c>
      <c r="F215" s="184" t="s">
        <v>321</v>
      </c>
      <c r="I215" s="145"/>
      <c r="L215" s="37"/>
      <c r="M215" s="185"/>
      <c r="N215" s="38"/>
      <c r="O215" s="38"/>
      <c r="P215" s="38"/>
      <c r="Q215" s="38"/>
      <c r="R215" s="38"/>
      <c r="S215" s="38"/>
      <c r="T215" s="66"/>
      <c r="AT215" s="21" t="s">
        <v>146</v>
      </c>
      <c r="AU215" s="21" t="s">
        <v>81</v>
      </c>
    </row>
    <row r="216" spans="2:47" s="1" customFormat="1" ht="27">
      <c r="B216" s="37"/>
      <c r="D216" s="183" t="s">
        <v>148</v>
      </c>
      <c r="F216" s="186" t="s">
        <v>322</v>
      </c>
      <c r="I216" s="145"/>
      <c r="L216" s="37"/>
      <c r="M216" s="185"/>
      <c r="N216" s="38"/>
      <c r="O216" s="38"/>
      <c r="P216" s="38"/>
      <c r="Q216" s="38"/>
      <c r="R216" s="38"/>
      <c r="S216" s="38"/>
      <c r="T216" s="66"/>
      <c r="AT216" s="21" t="s">
        <v>148</v>
      </c>
      <c r="AU216" s="21" t="s">
        <v>81</v>
      </c>
    </row>
    <row r="217" spans="2:51" s="11" customFormat="1" ht="13.5">
      <c r="B217" s="187"/>
      <c r="D217" s="183" t="s">
        <v>171</v>
      </c>
      <c r="E217" s="188" t="s">
        <v>5</v>
      </c>
      <c r="F217" s="189" t="s">
        <v>323</v>
      </c>
      <c r="H217" s="190">
        <v>19.8</v>
      </c>
      <c r="I217" s="191"/>
      <c r="L217" s="187"/>
      <c r="M217" s="192"/>
      <c r="N217" s="193"/>
      <c r="O217" s="193"/>
      <c r="P217" s="193"/>
      <c r="Q217" s="193"/>
      <c r="R217" s="193"/>
      <c r="S217" s="193"/>
      <c r="T217" s="194"/>
      <c r="AT217" s="188" t="s">
        <v>171</v>
      </c>
      <c r="AU217" s="188" t="s">
        <v>81</v>
      </c>
      <c r="AV217" s="11" t="s">
        <v>81</v>
      </c>
      <c r="AW217" s="11" t="s">
        <v>35</v>
      </c>
      <c r="AX217" s="11" t="s">
        <v>71</v>
      </c>
      <c r="AY217" s="188" t="s">
        <v>137</v>
      </c>
    </row>
    <row r="218" spans="2:65" s="1" customFormat="1" ht="22.9" customHeight="1">
      <c r="B218" s="170"/>
      <c r="C218" s="171" t="s">
        <v>324</v>
      </c>
      <c r="D218" s="171" t="s">
        <v>139</v>
      </c>
      <c r="E218" s="172" t="s">
        <v>325</v>
      </c>
      <c r="F218" s="173" t="s">
        <v>326</v>
      </c>
      <c r="G218" s="174" t="s">
        <v>142</v>
      </c>
      <c r="H218" s="175">
        <v>79.2</v>
      </c>
      <c r="I218" s="176"/>
      <c r="J218" s="177">
        <f>ROUND(I218*H218,2)</f>
        <v>0</v>
      </c>
      <c r="K218" s="173" t="s">
        <v>143</v>
      </c>
      <c r="L218" s="37"/>
      <c r="M218" s="178" t="s">
        <v>5</v>
      </c>
      <c r="N218" s="179" t="s">
        <v>42</v>
      </c>
      <c r="O218" s="38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AR218" s="21" t="s">
        <v>144</v>
      </c>
      <c r="AT218" s="21" t="s">
        <v>139</v>
      </c>
      <c r="AU218" s="21" t="s">
        <v>81</v>
      </c>
      <c r="AY218" s="21" t="s">
        <v>137</v>
      </c>
      <c r="BE218" s="182">
        <f>IF(N218="základní",J218,0)</f>
        <v>0</v>
      </c>
      <c r="BF218" s="182">
        <f>IF(N218="snížená",J218,0)</f>
        <v>0</v>
      </c>
      <c r="BG218" s="182">
        <f>IF(N218="zákl. přenesená",J218,0)</f>
        <v>0</v>
      </c>
      <c r="BH218" s="182">
        <f>IF(N218="sníž. přenesená",J218,0)</f>
        <v>0</v>
      </c>
      <c r="BI218" s="182">
        <f>IF(N218="nulová",J218,0)</f>
        <v>0</v>
      </c>
      <c r="BJ218" s="21" t="s">
        <v>79</v>
      </c>
      <c r="BK218" s="182">
        <f>ROUND(I218*H218,2)</f>
        <v>0</v>
      </c>
      <c r="BL218" s="21" t="s">
        <v>144</v>
      </c>
      <c r="BM218" s="21" t="s">
        <v>327</v>
      </c>
    </row>
    <row r="219" spans="2:47" s="1" customFormat="1" ht="27">
      <c r="B219" s="37"/>
      <c r="D219" s="183" t="s">
        <v>146</v>
      </c>
      <c r="F219" s="184" t="s">
        <v>328</v>
      </c>
      <c r="I219" s="145"/>
      <c r="L219" s="37"/>
      <c r="M219" s="185"/>
      <c r="N219" s="38"/>
      <c r="O219" s="38"/>
      <c r="P219" s="38"/>
      <c r="Q219" s="38"/>
      <c r="R219" s="38"/>
      <c r="S219" s="38"/>
      <c r="T219" s="66"/>
      <c r="AT219" s="21" t="s">
        <v>146</v>
      </c>
      <c r="AU219" s="21" t="s">
        <v>81</v>
      </c>
    </row>
    <row r="220" spans="2:47" s="1" customFormat="1" ht="27">
      <c r="B220" s="37"/>
      <c r="D220" s="183" t="s">
        <v>148</v>
      </c>
      <c r="F220" s="186" t="s">
        <v>329</v>
      </c>
      <c r="I220" s="145"/>
      <c r="L220" s="37"/>
      <c r="M220" s="185"/>
      <c r="N220" s="38"/>
      <c r="O220" s="38"/>
      <c r="P220" s="38"/>
      <c r="Q220" s="38"/>
      <c r="R220" s="38"/>
      <c r="S220" s="38"/>
      <c r="T220" s="66"/>
      <c r="AT220" s="21" t="s">
        <v>148</v>
      </c>
      <c r="AU220" s="21" t="s">
        <v>81</v>
      </c>
    </row>
    <row r="221" spans="2:51" s="11" customFormat="1" ht="13.5">
      <c r="B221" s="187"/>
      <c r="D221" s="183" t="s">
        <v>171</v>
      </c>
      <c r="E221" s="188" t="s">
        <v>5</v>
      </c>
      <c r="F221" s="189" t="s">
        <v>330</v>
      </c>
      <c r="H221" s="190">
        <v>79.2</v>
      </c>
      <c r="I221" s="191"/>
      <c r="L221" s="187"/>
      <c r="M221" s="192"/>
      <c r="N221" s="193"/>
      <c r="O221" s="193"/>
      <c r="P221" s="193"/>
      <c r="Q221" s="193"/>
      <c r="R221" s="193"/>
      <c r="S221" s="193"/>
      <c r="T221" s="194"/>
      <c r="AT221" s="188" t="s">
        <v>171</v>
      </c>
      <c r="AU221" s="188" t="s">
        <v>81</v>
      </c>
      <c r="AV221" s="11" t="s">
        <v>81</v>
      </c>
      <c r="AW221" s="11" t="s">
        <v>35</v>
      </c>
      <c r="AX221" s="11" t="s">
        <v>71</v>
      </c>
      <c r="AY221" s="188" t="s">
        <v>137</v>
      </c>
    </row>
    <row r="222" spans="2:65" s="1" customFormat="1" ht="22.9" customHeight="1">
      <c r="B222" s="170"/>
      <c r="C222" s="171" t="s">
        <v>331</v>
      </c>
      <c r="D222" s="171" t="s">
        <v>139</v>
      </c>
      <c r="E222" s="172" t="s">
        <v>318</v>
      </c>
      <c r="F222" s="173" t="s">
        <v>319</v>
      </c>
      <c r="G222" s="174" t="s">
        <v>142</v>
      </c>
      <c r="H222" s="175">
        <v>11.25</v>
      </c>
      <c r="I222" s="176"/>
      <c r="J222" s="177">
        <f>ROUND(I222*H222,2)</f>
        <v>0</v>
      </c>
      <c r="K222" s="173" t="s">
        <v>143</v>
      </c>
      <c r="L222" s="37"/>
      <c r="M222" s="178" t="s">
        <v>5</v>
      </c>
      <c r="N222" s="179" t="s">
        <v>42</v>
      </c>
      <c r="O222" s="38"/>
      <c r="P222" s="180">
        <f>O222*H222</f>
        <v>0</v>
      </c>
      <c r="Q222" s="180">
        <v>1.848</v>
      </c>
      <c r="R222" s="180">
        <f>Q222*H222</f>
        <v>20.790000000000003</v>
      </c>
      <c r="S222" s="180">
        <v>0</v>
      </c>
      <c r="T222" s="181">
        <f>S222*H222</f>
        <v>0</v>
      </c>
      <c r="AR222" s="21" t="s">
        <v>144</v>
      </c>
      <c r="AT222" s="21" t="s">
        <v>139</v>
      </c>
      <c r="AU222" s="21" t="s">
        <v>81</v>
      </c>
      <c r="AY222" s="21" t="s">
        <v>137</v>
      </c>
      <c r="BE222" s="182">
        <f>IF(N222="základní",J222,0)</f>
        <v>0</v>
      </c>
      <c r="BF222" s="182">
        <f>IF(N222="snížená",J222,0)</f>
        <v>0</v>
      </c>
      <c r="BG222" s="182">
        <f>IF(N222="zákl. přenesená",J222,0)</f>
        <v>0</v>
      </c>
      <c r="BH222" s="182">
        <f>IF(N222="sníž. přenesená",J222,0)</f>
        <v>0</v>
      </c>
      <c r="BI222" s="182">
        <f>IF(N222="nulová",J222,0)</f>
        <v>0</v>
      </c>
      <c r="BJ222" s="21" t="s">
        <v>79</v>
      </c>
      <c r="BK222" s="182">
        <f>ROUND(I222*H222,2)</f>
        <v>0</v>
      </c>
      <c r="BL222" s="21" t="s">
        <v>144</v>
      </c>
      <c r="BM222" s="21" t="s">
        <v>332</v>
      </c>
    </row>
    <row r="223" spans="2:47" s="1" customFormat="1" ht="40.5">
      <c r="B223" s="37"/>
      <c r="D223" s="183" t="s">
        <v>146</v>
      </c>
      <c r="F223" s="184" t="s">
        <v>321</v>
      </c>
      <c r="I223" s="145"/>
      <c r="L223" s="37"/>
      <c r="M223" s="185"/>
      <c r="N223" s="38"/>
      <c r="O223" s="38"/>
      <c r="P223" s="38"/>
      <c r="Q223" s="38"/>
      <c r="R223" s="38"/>
      <c r="S223" s="38"/>
      <c r="T223" s="66"/>
      <c r="AT223" s="21" t="s">
        <v>146</v>
      </c>
      <c r="AU223" s="21" t="s">
        <v>81</v>
      </c>
    </row>
    <row r="224" spans="2:47" s="1" customFormat="1" ht="27">
      <c r="B224" s="37"/>
      <c r="D224" s="183" t="s">
        <v>148</v>
      </c>
      <c r="F224" s="186" t="s">
        <v>333</v>
      </c>
      <c r="I224" s="145"/>
      <c r="L224" s="37"/>
      <c r="M224" s="185"/>
      <c r="N224" s="38"/>
      <c r="O224" s="38"/>
      <c r="P224" s="38"/>
      <c r="Q224" s="38"/>
      <c r="R224" s="38"/>
      <c r="S224" s="38"/>
      <c r="T224" s="66"/>
      <c r="AT224" s="21" t="s">
        <v>148</v>
      </c>
      <c r="AU224" s="21" t="s">
        <v>81</v>
      </c>
    </row>
    <row r="225" spans="2:65" s="1" customFormat="1" ht="22.9" customHeight="1">
      <c r="B225" s="170"/>
      <c r="C225" s="171" t="s">
        <v>334</v>
      </c>
      <c r="D225" s="171" t="s">
        <v>139</v>
      </c>
      <c r="E225" s="172" t="s">
        <v>335</v>
      </c>
      <c r="F225" s="173" t="s">
        <v>336</v>
      </c>
      <c r="G225" s="174" t="s">
        <v>142</v>
      </c>
      <c r="H225" s="175">
        <v>2.5</v>
      </c>
      <c r="I225" s="176"/>
      <c r="J225" s="177">
        <f>ROUND(I225*H225,2)</f>
        <v>0</v>
      </c>
      <c r="K225" s="173" t="s">
        <v>143</v>
      </c>
      <c r="L225" s="37"/>
      <c r="M225" s="178" t="s">
        <v>5</v>
      </c>
      <c r="N225" s="179" t="s">
        <v>42</v>
      </c>
      <c r="O225" s="38"/>
      <c r="P225" s="180">
        <f>O225*H225</f>
        <v>0</v>
      </c>
      <c r="Q225" s="180">
        <v>2.052</v>
      </c>
      <c r="R225" s="180">
        <f>Q225*H225</f>
        <v>5.13</v>
      </c>
      <c r="S225" s="180">
        <v>0</v>
      </c>
      <c r="T225" s="181">
        <f>S225*H225</f>
        <v>0</v>
      </c>
      <c r="AR225" s="21" t="s">
        <v>144</v>
      </c>
      <c r="AT225" s="21" t="s">
        <v>139</v>
      </c>
      <c r="AU225" s="21" t="s">
        <v>81</v>
      </c>
      <c r="AY225" s="21" t="s">
        <v>137</v>
      </c>
      <c r="BE225" s="182">
        <f>IF(N225="základní",J225,0)</f>
        <v>0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21" t="s">
        <v>79</v>
      </c>
      <c r="BK225" s="182">
        <f>ROUND(I225*H225,2)</f>
        <v>0</v>
      </c>
      <c r="BL225" s="21" t="s">
        <v>144</v>
      </c>
      <c r="BM225" s="21" t="s">
        <v>337</v>
      </c>
    </row>
    <row r="226" spans="2:47" s="1" customFormat="1" ht="27">
      <c r="B226" s="37"/>
      <c r="D226" s="183" t="s">
        <v>146</v>
      </c>
      <c r="F226" s="184" t="s">
        <v>338</v>
      </c>
      <c r="I226" s="145"/>
      <c r="L226" s="37"/>
      <c r="M226" s="185"/>
      <c r="N226" s="38"/>
      <c r="O226" s="38"/>
      <c r="P226" s="38"/>
      <c r="Q226" s="38"/>
      <c r="R226" s="38"/>
      <c r="S226" s="38"/>
      <c r="T226" s="66"/>
      <c r="AT226" s="21" t="s">
        <v>146</v>
      </c>
      <c r="AU226" s="21" t="s">
        <v>81</v>
      </c>
    </row>
    <row r="227" spans="2:47" s="1" customFormat="1" ht="27">
      <c r="B227" s="37"/>
      <c r="D227" s="183" t="s">
        <v>148</v>
      </c>
      <c r="F227" s="186" t="s">
        <v>339</v>
      </c>
      <c r="I227" s="145"/>
      <c r="L227" s="37"/>
      <c r="M227" s="185"/>
      <c r="N227" s="38"/>
      <c r="O227" s="38"/>
      <c r="P227" s="38"/>
      <c r="Q227" s="38"/>
      <c r="R227" s="38"/>
      <c r="S227" s="38"/>
      <c r="T227" s="66"/>
      <c r="AT227" s="21" t="s">
        <v>148</v>
      </c>
      <c r="AU227" s="21" t="s">
        <v>81</v>
      </c>
    </row>
    <row r="228" spans="2:65" s="1" customFormat="1" ht="22.9" customHeight="1">
      <c r="B228" s="170"/>
      <c r="C228" s="171" t="s">
        <v>340</v>
      </c>
      <c r="D228" s="171" t="s">
        <v>139</v>
      </c>
      <c r="E228" s="172" t="s">
        <v>318</v>
      </c>
      <c r="F228" s="173" t="s">
        <v>319</v>
      </c>
      <c r="G228" s="174" t="s">
        <v>142</v>
      </c>
      <c r="H228" s="175">
        <v>40</v>
      </c>
      <c r="I228" s="176"/>
      <c r="J228" s="177">
        <f>ROUND(I228*H228,2)</f>
        <v>0</v>
      </c>
      <c r="K228" s="173" t="s">
        <v>143</v>
      </c>
      <c r="L228" s="37"/>
      <c r="M228" s="178" t="s">
        <v>5</v>
      </c>
      <c r="N228" s="179" t="s">
        <v>42</v>
      </c>
      <c r="O228" s="38"/>
      <c r="P228" s="180">
        <f>O228*H228</f>
        <v>0</v>
      </c>
      <c r="Q228" s="180">
        <v>1.848</v>
      </c>
      <c r="R228" s="180">
        <f>Q228*H228</f>
        <v>73.92</v>
      </c>
      <c r="S228" s="180">
        <v>0</v>
      </c>
      <c r="T228" s="181">
        <f>S228*H228</f>
        <v>0</v>
      </c>
      <c r="AR228" s="21" t="s">
        <v>144</v>
      </c>
      <c r="AT228" s="21" t="s">
        <v>139</v>
      </c>
      <c r="AU228" s="21" t="s">
        <v>81</v>
      </c>
      <c r="AY228" s="21" t="s">
        <v>137</v>
      </c>
      <c r="BE228" s="182">
        <f>IF(N228="základní",J228,0)</f>
        <v>0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21" t="s">
        <v>79</v>
      </c>
      <c r="BK228" s="182">
        <f>ROUND(I228*H228,2)</f>
        <v>0</v>
      </c>
      <c r="BL228" s="21" t="s">
        <v>144</v>
      </c>
      <c r="BM228" s="21" t="s">
        <v>341</v>
      </c>
    </row>
    <row r="229" spans="2:47" s="1" customFormat="1" ht="40.5">
      <c r="B229" s="37"/>
      <c r="D229" s="183" t="s">
        <v>146</v>
      </c>
      <c r="F229" s="184" t="s">
        <v>321</v>
      </c>
      <c r="I229" s="145"/>
      <c r="L229" s="37"/>
      <c r="M229" s="185"/>
      <c r="N229" s="38"/>
      <c r="O229" s="38"/>
      <c r="P229" s="38"/>
      <c r="Q229" s="38"/>
      <c r="R229" s="38"/>
      <c r="S229" s="38"/>
      <c r="T229" s="66"/>
      <c r="AT229" s="21" t="s">
        <v>146</v>
      </c>
      <c r="AU229" s="21" t="s">
        <v>81</v>
      </c>
    </row>
    <row r="230" spans="2:47" s="1" customFormat="1" ht="27">
      <c r="B230" s="37"/>
      <c r="D230" s="183" t="s">
        <v>148</v>
      </c>
      <c r="F230" s="186" t="s">
        <v>342</v>
      </c>
      <c r="I230" s="145"/>
      <c r="L230" s="37"/>
      <c r="M230" s="185"/>
      <c r="N230" s="38"/>
      <c r="O230" s="38"/>
      <c r="P230" s="38"/>
      <c r="Q230" s="38"/>
      <c r="R230" s="38"/>
      <c r="S230" s="38"/>
      <c r="T230" s="66"/>
      <c r="AT230" s="21" t="s">
        <v>148</v>
      </c>
      <c r="AU230" s="21" t="s">
        <v>81</v>
      </c>
    </row>
    <row r="231" spans="2:63" s="10" customFormat="1" ht="29.85" customHeight="1">
      <c r="B231" s="157"/>
      <c r="D231" s="158" t="s">
        <v>70</v>
      </c>
      <c r="E231" s="168" t="s">
        <v>165</v>
      </c>
      <c r="F231" s="168" t="s">
        <v>343</v>
      </c>
      <c r="I231" s="160"/>
      <c r="J231" s="169">
        <f>BK231</f>
        <v>0</v>
      </c>
      <c r="L231" s="157"/>
      <c r="M231" s="162"/>
      <c r="N231" s="163"/>
      <c r="O231" s="163"/>
      <c r="P231" s="164">
        <f>SUM(P232:P237)</f>
        <v>0</v>
      </c>
      <c r="Q231" s="163"/>
      <c r="R231" s="164">
        <f>SUM(R232:R237)</f>
        <v>0</v>
      </c>
      <c r="S231" s="163"/>
      <c r="T231" s="165">
        <f>SUM(T232:T237)</f>
        <v>0</v>
      </c>
      <c r="AR231" s="158" t="s">
        <v>79</v>
      </c>
      <c r="AT231" s="166" t="s">
        <v>70</v>
      </c>
      <c r="AU231" s="166" t="s">
        <v>79</v>
      </c>
      <c r="AY231" s="158" t="s">
        <v>137</v>
      </c>
      <c r="BK231" s="167">
        <f>SUM(BK232:BK237)</f>
        <v>0</v>
      </c>
    </row>
    <row r="232" spans="2:65" s="1" customFormat="1" ht="14.45" customHeight="1">
      <c r="B232" s="170"/>
      <c r="C232" s="171" t="s">
        <v>344</v>
      </c>
      <c r="D232" s="171" t="s">
        <v>139</v>
      </c>
      <c r="E232" s="172" t="s">
        <v>345</v>
      </c>
      <c r="F232" s="173" t="s">
        <v>346</v>
      </c>
      <c r="G232" s="174" t="s">
        <v>177</v>
      </c>
      <c r="H232" s="175">
        <v>129.5</v>
      </c>
      <c r="I232" s="176"/>
      <c r="J232" s="177">
        <f>ROUND(I232*H232,2)</f>
        <v>0</v>
      </c>
      <c r="K232" s="173" t="s">
        <v>143</v>
      </c>
      <c r="L232" s="37"/>
      <c r="M232" s="178" t="s">
        <v>5</v>
      </c>
      <c r="N232" s="179" t="s">
        <v>42</v>
      </c>
      <c r="O232" s="38"/>
      <c r="P232" s="180">
        <f>O232*H232</f>
        <v>0</v>
      </c>
      <c r="Q232" s="180">
        <v>0</v>
      </c>
      <c r="R232" s="180">
        <f>Q232*H232</f>
        <v>0</v>
      </c>
      <c r="S232" s="180">
        <v>0</v>
      </c>
      <c r="T232" s="181">
        <f>S232*H232</f>
        <v>0</v>
      </c>
      <c r="AR232" s="21" t="s">
        <v>144</v>
      </c>
      <c r="AT232" s="21" t="s">
        <v>139</v>
      </c>
      <c r="AU232" s="21" t="s">
        <v>81</v>
      </c>
      <c r="AY232" s="21" t="s">
        <v>137</v>
      </c>
      <c r="BE232" s="182">
        <f>IF(N232="základní",J232,0)</f>
        <v>0</v>
      </c>
      <c r="BF232" s="182">
        <f>IF(N232="snížená",J232,0)</f>
        <v>0</v>
      </c>
      <c r="BG232" s="182">
        <f>IF(N232="zákl. přenesená",J232,0)</f>
        <v>0</v>
      </c>
      <c r="BH232" s="182">
        <f>IF(N232="sníž. přenesená",J232,0)</f>
        <v>0</v>
      </c>
      <c r="BI232" s="182">
        <f>IF(N232="nulová",J232,0)</f>
        <v>0</v>
      </c>
      <c r="BJ232" s="21" t="s">
        <v>79</v>
      </c>
      <c r="BK232" s="182">
        <f>ROUND(I232*H232,2)</f>
        <v>0</v>
      </c>
      <c r="BL232" s="21" t="s">
        <v>144</v>
      </c>
      <c r="BM232" s="21" t="s">
        <v>347</v>
      </c>
    </row>
    <row r="233" spans="2:47" s="1" customFormat="1" ht="27">
      <c r="B233" s="37"/>
      <c r="D233" s="183" t="s">
        <v>146</v>
      </c>
      <c r="F233" s="184" t="s">
        <v>348</v>
      </c>
      <c r="I233" s="145"/>
      <c r="L233" s="37"/>
      <c r="M233" s="185"/>
      <c r="N233" s="38"/>
      <c r="O233" s="38"/>
      <c r="P233" s="38"/>
      <c r="Q233" s="38"/>
      <c r="R233" s="38"/>
      <c r="S233" s="38"/>
      <c r="T233" s="66"/>
      <c r="AT233" s="21" t="s">
        <v>146</v>
      </c>
      <c r="AU233" s="21" t="s">
        <v>81</v>
      </c>
    </row>
    <row r="234" spans="2:47" s="1" customFormat="1" ht="27">
      <c r="B234" s="37"/>
      <c r="D234" s="183" t="s">
        <v>148</v>
      </c>
      <c r="F234" s="186" t="s">
        <v>349</v>
      </c>
      <c r="I234" s="145"/>
      <c r="L234" s="37"/>
      <c r="M234" s="185"/>
      <c r="N234" s="38"/>
      <c r="O234" s="38"/>
      <c r="P234" s="38"/>
      <c r="Q234" s="38"/>
      <c r="R234" s="38"/>
      <c r="S234" s="38"/>
      <c r="T234" s="66"/>
      <c r="AT234" s="21" t="s">
        <v>148</v>
      </c>
      <c r="AU234" s="21" t="s">
        <v>81</v>
      </c>
    </row>
    <row r="235" spans="2:65" s="1" customFormat="1" ht="14.45" customHeight="1">
      <c r="B235" s="170"/>
      <c r="C235" s="171" t="s">
        <v>350</v>
      </c>
      <c r="D235" s="171" t="s">
        <v>139</v>
      </c>
      <c r="E235" s="172" t="s">
        <v>351</v>
      </c>
      <c r="F235" s="173" t="s">
        <v>352</v>
      </c>
      <c r="G235" s="174" t="s">
        <v>177</v>
      </c>
      <c r="H235" s="175">
        <v>129.5</v>
      </c>
      <c r="I235" s="176"/>
      <c r="J235" s="177">
        <f>ROUND(I235*H235,2)</f>
        <v>0</v>
      </c>
      <c r="K235" s="173" t="s">
        <v>143</v>
      </c>
      <c r="L235" s="37"/>
      <c r="M235" s="178" t="s">
        <v>5</v>
      </c>
      <c r="N235" s="179" t="s">
        <v>42</v>
      </c>
      <c r="O235" s="38"/>
      <c r="P235" s="180">
        <f>O235*H235</f>
        <v>0</v>
      </c>
      <c r="Q235" s="180">
        <v>0</v>
      </c>
      <c r="R235" s="180">
        <f>Q235*H235</f>
        <v>0</v>
      </c>
      <c r="S235" s="180">
        <v>0</v>
      </c>
      <c r="T235" s="181">
        <f>S235*H235</f>
        <v>0</v>
      </c>
      <c r="AR235" s="21" t="s">
        <v>144</v>
      </c>
      <c r="AT235" s="21" t="s">
        <v>139</v>
      </c>
      <c r="AU235" s="21" t="s">
        <v>81</v>
      </c>
      <c r="AY235" s="21" t="s">
        <v>137</v>
      </c>
      <c r="BE235" s="182">
        <f>IF(N235="základní",J235,0)</f>
        <v>0</v>
      </c>
      <c r="BF235" s="182">
        <f>IF(N235="snížená",J235,0)</f>
        <v>0</v>
      </c>
      <c r="BG235" s="182">
        <f>IF(N235="zákl. přenesená",J235,0)</f>
        <v>0</v>
      </c>
      <c r="BH235" s="182">
        <f>IF(N235="sníž. přenesená",J235,0)</f>
        <v>0</v>
      </c>
      <c r="BI235" s="182">
        <f>IF(N235="nulová",J235,0)</f>
        <v>0</v>
      </c>
      <c r="BJ235" s="21" t="s">
        <v>79</v>
      </c>
      <c r="BK235" s="182">
        <f>ROUND(I235*H235,2)</f>
        <v>0</v>
      </c>
      <c r="BL235" s="21" t="s">
        <v>144</v>
      </c>
      <c r="BM235" s="21" t="s">
        <v>353</v>
      </c>
    </row>
    <row r="236" spans="2:47" s="1" customFormat="1" ht="13.5">
      <c r="B236" s="37"/>
      <c r="D236" s="183" t="s">
        <v>146</v>
      </c>
      <c r="F236" s="184" t="s">
        <v>354</v>
      </c>
      <c r="I236" s="145"/>
      <c r="L236" s="37"/>
      <c r="M236" s="185"/>
      <c r="N236" s="38"/>
      <c r="O236" s="38"/>
      <c r="P236" s="38"/>
      <c r="Q236" s="38"/>
      <c r="R236" s="38"/>
      <c r="S236" s="38"/>
      <c r="T236" s="66"/>
      <c r="AT236" s="21" t="s">
        <v>146</v>
      </c>
      <c r="AU236" s="21" t="s">
        <v>81</v>
      </c>
    </row>
    <row r="237" spans="2:47" s="1" customFormat="1" ht="27">
      <c r="B237" s="37"/>
      <c r="D237" s="183" t="s">
        <v>148</v>
      </c>
      <c r="F237" s="186" t="s">
        <v>349</v>
      </c>
      <c r="I237" s="145"/>
      <c r="L237" s="37"/>
      <c r="M237" s="185"/>
      <c r="N237" s="38"/>
      <c r="O237" s="38"/>
      <c r="P237" s="38"/>
      <c r="Q237" s="38"/>
      <c r="R237" s="38"/>
      <c r="S237" s="38"/>
      <c r="T237" s="66"/>
      <c r="AT237" s="21" t="s">
        <v>148</v>
      </c>
      <c r="AU237" s="21" t="s">
        <v>81</v>
      </c>
    </row>
    <row r="238" spans="2:63" s="10" customFormat="1" ht="29.85" customHeight="1">
      <c r="B238" s="157"/>
      <c r="D238" s="158" t="s">
        <v>70</v>
      </c>
      <c r="E238" s="168" t="s">
        <v>186</v>
      </c>
      <c r="F238" s="168" t="s">
        <v>355</v>
      </c>
      <c r="I238" s="160"/>
      <c r="J238" s="169">
        <f>BK238</f>
        <v>0</v>
      </c>
      <c r="L238" s="157"/>
      <c r="M238" s="162"/>
      <c r="N238" s="163"/>
      <c r="O238" s="163"/>
      <c r="P238" s="164">
        <f>SUM(P239:P252)</f>
        <v>0</v>
      </c>
      <c r="Q238" s="163"/>
      <c r="R238" s="164">
        <f>SUM(R239:R252)</f>
        <v>0.75781</v>
      </c>
      <c r="S238" s="163"/>
      <c r="T238" s="165">
        <f>SUM(T239:T252)</f>
        <v>0</v>
      </c>
      <c r="AR238" s="158" t="s">
        <v>79</v>
      </c>
      <c r="AT238" s="166" t="s">
        <v>70</v>
      </c>
      <c r="AU238" s="166" t="s">
        <v>79</v>
      </c>
      <c r="AY238" s="158" t="s">
        <v>137</v>
      </c>
      <c r="BK238" s="167">
        <f>SUM(BK239:BK252)</f>
        <v>0</v>
      </c>
    </row>
    <row r="239" spans="2:65" s="1" customFormat="1" ht="22.9" customHeight="1">
      <c r="B239" s="170"/>
      <c r="C239" s="171" t="s">
        <v>356</v>
      </c>
      <c r="D239" s="171" t="s">
        <v>139</v>
      </c>
      <c r="E239" s="172" t="s">
        <v>357</v>
      </c>
      <c r="F239" s="173" t="s">
        <v>358</v>
      </c>
      <c r="G239" s="174" t="s">
        <v>359</v>
      </c>
      <c r="H239" s="175">
        <v>23</v>
      </c>
      <c r="I239" s="176"/>
      <c r="J239" s="177">
        <f>ROUND(I239*H239,2)</f>
        <v>0</v>
      </c>
      <c r="K239" s="173" t="s">
        <v>143</v>
      </c>
      <c r="L239" s="37"/>
      <c r="M239" s="178" t="s">
        <v>5</v>
      </c>
      <c r="N239" s="179" t="s">
        <v>42</v>
      </c>
      <c r="O239" s="38"/>
      <c r="P239" s="180">
        <f>O239*H239</f>
        <v>0</v>
      </c>
      <c r="Q239" s="180">
        <v>3E-05</v>
      </c>
      <c r="R239" s="180">
        <f>Q239*H239</f>
        <v>0.00069</v>
      </c>
      <c r="S239" s="180">
        <v>0</v>
      </c>
      <c r="T239" s="181">
        <f>S239*H239</f>
        <v>0</v>
      </c>
      <c r="AR239" s="21" t="s">
        <v>144</v>
      </c>
      <c r="AT239" s="21" t="s">
        <v>139</v>
      </c>
      <c r="AU239" s="21" t="s">
        <v>81</v>
      </c>
      <c r="AY239" s="21" t="s">
        <v>137</v>
      </c>
      <c r="BE239" s="182">
        <f>IF(N239="základní",J239,0)</f>
        <v>0</v>
      </c>
      <c r="BF239" s="182">
        <f>IF(N239="snížená",J239,0)</f>
        <v>0</v>
      </c>
      <c r="BG239" s="182">
        <f>IF(N239="zákl. přenesená",J239,0)</f>
        <v>0</v>
      </c>
      <c r="BH239" s="182">
        <f>IF(N239="sníž. přenesená",J239,0)</f>
        <v>0</v>
      </c>
      <c r="BI239" s="182">
        <f>IF(N239="nulová",J239,0)</f>
        <v>0</v>
      </c>
      <c r="BJ239" s="21" t="s">
        <v>79</v>
      </c>
      <c r="BK239" s="182">
        <f>ROUND(I239*H239,2)</f>
        <v>0</v>
      </c>
      <c r="BL239" s="21" t="s">
        <v>144</v>
      </c>
      <c r="BM239" s="21" t="s">
        <v>360</v>
      </c>
    </row>
    <row r="240" spans="2:47" s="1" customFormat="1" ht="27">
      <c r="B240" s="37"/>
      <c r="D240" s="183" t="s">
        <v>146</v>
      </c>
      <c r="F240" s="184" t="s">
        <v>361</v>
      </c>
      <c r="I240" s="145"/>
      <c r="L240" s="37"/>
      <c r="M240" s="185"/>
      <c r="N240" s="38"/>
      <c r="O240" s="38"/>
      <c r="P240" s="38"/>
      <c r="Q240" s="38"/>
      <c r="R240" s="38"/>
      <c r="S240" s="38"/>
      <c r="T240" s="66"/>
      <c r="AT240" s="21" t="s">
        <v>146</v>
      </c>
      <c r="AU240" s="21" t="s">
        <v>81</v>
      </c>
    </row>
    <row r="241" spans="2:47" s="1" customFormat="1" ht="27">
      <c r="B241" s="37"/>
      <c r="D241" s="183" t="s">
        <v>148</v>
      </c>
      <c r="F241" s="186" t="s">
        <v>362</v>
      </c>
      <c r="I241" s="145"/>
      <c r="L241" s="37"/>
      <c r="M241" s="185"/>
      <c r="N241" s="38"/>
      <c r="O241" s="38"/>
      <c r="P241" s="38"/>
      <c r="Q241" s="38"/>
      <c r="R241" s="38"/>
      <c r="S241" s="38"/>
      <c r="T241" s="66"/>
      <c r="AT241" s="21" t="s">
        <v>148</v>
      </c>
      <c r="AU241" s="21" t="s">
        <v>81</v>
      </c>
    </row>
    <row r="242" spans="2:65" s="1" customFormat="1" ht="14.45" customHeight="1">
      <c r="B242" s="170"/>
      <c r="C242" s="195" t="s">
        <v>363</v>
      </c>
      <c r="D242" s="195" t="s">
        <v>187</v>
      </c>
      <c r="E242" s="196" t="s">
        <v>364</v>
      </c>
      <c r="F242" s="197" t="s">
        <v>365</v>
      </c>
      <c r="G242" s="198" t="s">
        <v>359</v>
      </c>
      <c r="H242" s="199">
        <v>23</v>
      </c>
      <c r="I242" s="200"/>
      <c r="J242" s="201">
        <f>ROUND(I242*H242,2)</f>
        <v>0</v>
      </c>
      <c r="K242" s="197" t="s">
        <v>143</v>
      </c>
      <c r="L242" s="202"/>
      <c r="M242" s="203" t="s">
        <v>5</v>
      </c>
      <c r="N242" s="204" t="s">
        <v>42</v>
      </c>
      <c r="O242" s="38"/>
      <c r="P242" s="180">
        <f>O242*H242</f>
        <v>0</v>
      </c>
      <c r="Q242" s="180">
        <v>0.0215</v>
      </c>
      <c r="R242" s="180">
        <f>Q242*H242</f>
        <v>0.49449999999999994</v>
      </c>
      <c r="S242" s="180">
        <v>0</v>
      </c>
      <c r="T242" s="181">
        <f>S242*H242</f>
        <v>0</v>
      </c>
      <c r="AR242" s="21" t="s">
        <v>186</v>
      </c>
      <c r="AT242" s="21" t="s">
        <v>187</v>
      </c>
      <c r="AU242" s="21" t="s">
        <v>81</v>
      </c>
      <c r="AY242" s="21" t="s">
        <v>137</v>
      </c>
      <c r="BE242" s="182">
        <f>IF(N242="základní",J242,0)</f>
        <v>0</v>
      </c>
      <c r="BF242" s="182">
        <f>IF(N242="snížená",J242,0)</f>
        <v>0</v>
      </c>
      <c r="BG242" s="182">
        <f>IF(N242="zákl. přenesená",J242,0)</f>
        <v>0</v>
      </c>
      <c r="BH242" s="182">
        <f>IF(N242="sníž. přenesená",J242,0)</f>
        <v>0</v>
      </c>
      <c r="BI242" s="182">
        <f>IF(N242="nulová",J242,0)</f>
        <v>0</v>
      </c>
      <c r="BJ242" s="21" t="s">
        <v>79</v>
      </c>
      <c r="BK242" s="182">
        <f>ROUND(I242*H242,2)</f>
        <v>0</v>
      </c>
      <c r="BL242" s="21" t="s">
        <v>144</v>
      </c>
      <c r="BM242" s="21" t="s">
        <v>366</v>
      </c>
    </row>
    <row r="243" spans="2:47" s="1" customFormat="1" ht="13.5">
      <c r="B243" s="37"/>
      <c r="D243" s="183" t="s">
        <v>146</v>
      </c>
      <c r="F243" s="184" t="s">
        <v>365</v>
      </c>
      <c r="I243" s="145"/>
      <c r="L243" s="37"/>
      <c r="M243" s="185"/>
      <c r="N243" s="38"/>
      <c r="O243" s="38"/>
      <c r="P243" s="38"/>
      <c r="Q243" s="38"/>
      <c r="R243" s="38"/>
      <c r="S243" s="38"/>
      <c r="T243" s="66"/>
      <c r="AT243" s="21" t="s">
        <v>146</v>
      </c>
      <c r="AU243" s="21" t="s">
        <v>81</v>
      </c>
    </row>
    <row r="244" spans="2:47" s="1" customFormat="1" ht="27">
      <c r="B244" s="37"/>
      <c r="D244" s="183" t="s">
        <v>148</v>
      </c>
      <c r="F244" s="186" t="s">
        <v>362</v>
      </c>
      <c r="I244" s="145"/>
      <c r="L244" s="37"/>
      <c r="M244" s="185"/>
      <c r="N244" s="38"/>
      <c r="O244" s="38"/>
      <c r="P244" s="38"/>
      <c r="Q244" s="38"/>
      <c r="R244" s="38"/>
      <c r="S244" s="38"/>
      <c r="T244" s="66"/>
      <c r="AT244" s="21" t="s">
        <v>148</v>
      </c>
      <c r="AU244" s="21" t="s">
        <v>81</v>
      </c>
    </row>
    <row r="245" spans="2:65" s="1" customFormat="1" ht="22.9" customHeight="1">
      <c r="B245" s="170"/>
      <c r="C245" s="171" t="s">
        <v>367</v>
      </c>
      <c r="D245" s="171" t="s">
        <v>139</v>
      </c>
      <c r="E245" s="172" t="s">
        <v>368</v>
      </c>
      <c r="F245" s="173" t="s">
        <v>369</v>
      </c>
      <c r="G245" s="174" t="s">
        <v>370</v>
      </c>
      <c r="H245" s="175">
        <v>1</v>
      </c>
      <c r="I245" s="176"/>
      <c r="J245" s="177">
        <f>ROUND(I245*H245,2)</f>
        <v>0</v>
      </c>
      <c r="K245" s="173" t="s">
        <v>143</v>
      </c>
      <c r="L245" s="37"/>
      <c r="M245" s="178" t="s">
        <v>5</v>
      </c>
      <c r="N245" s="179" t="s">
        <v>42</v>
      </c>
      <c r="O245" s="38"/>
      <c r="P245" s="180">
        <f>O245*H245</f>
        <v>0</v>
      </c>
      <c r="Q245" s="180">
        <v>0.21734</v>
      </c>
      <c r="R245" s="180">
        <f>Q245*H245</f>
        <v>0.21734</v>
      </c>
      <c r="S245" s="180">
        <v>0</v>
      </c>
      <c r="T245" s="181">
        <f>S245*H245</f>
        <v>0</v>
      </c>
      <c r="AR245" s="21" t="s">
        <v>144</v>
      </c>
      <c r="AT245" s="21" t="s">
        <v>139</v>
      </c>
      <c r="AU245" s="21" t="s">
        <v>81</v>
      </c>
      <c r="AY245" s="21" t="s">
        <v>137</v>
      </c>
      <c r="BE245" s="182">
        <f>IF(N245="základní",J245,0)</f>
        <v>0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21" t="s">
        <v>79</v>
      </c>
      <c r="BK245" s="182">
        <f>ROUND(I245*H245,2)</f>
        <v>0</v>
      </c>
      <c r="BL245" s="21" t="s">
        <v>144</v>
      </c>
      <c r="BM245" s="21" t="s">
        <v>371</v>
      </c>
    </row>
    <row r="246" spans="2:47" s="1" customFormat="1" ht="13.5">
      <c r="B246" s="37"/>
      <c r="D246" s="183" t="s">
        <v>146</v>
      </c>
      <c r="F246" s="184" t="s">
        <v>372</v>
      </c>
      <c r="I246" s="145"/>
      <c r="L246" s="37"/>
      <c r="M246" s="185"/>
      <c r="N246" s="38"/>
      <c r="O246" s="38"/>
      <c r="P246" s="38"/>
      <c r="Q246" s="38"/>
      <c r="R246" s="38"/>
      <c r="S246" s="38"/>
      <c r="T246" s="66"/>
      <c r="AT246" s="21" t="s">
        <v>146</v>
      </c>
      <c r="AU246" s="21" t="s">
        <v>81</v>
      </c>
    </row>
    <row r="247" spans="2:47" s="1" customFormat="1" ht="27">
      <c r="B247" s="37"/>
      <c r="D247" s="183" t="s">
        <v>148</v>
      </c>
      <c r="F247" s="186" t="s">
        <v>373</v>
      </c>
      <c r="I247" s="145"/>
      <c r="L247" s="37"/>
      <c r="M247" s="185"/>
      <c r="N247" s="38"/>
      <c r="O247" s="38"/>
      <c r="P247" s="38"/>
      <c r="Q247" s="38"/>
      <c r="R247" s="38"/>
      <c r="S247" s="38"/>
      <c r="T247" s="66"/>
      <c r="AT247" s="21" t="s">
        <v>148</v>
      </c>
      <c r="AU247" s="21" t="s">
        <v>81</v>
      </c>
    </row>
    <row r="248" spans="2:65" s="1" customFormat="1" ht="14.45" customHeight="1">
      <c r="B248" s="170"/>
      <c r="C248" s="195" t="s">
        <v>374</v>
      </c>
      <c r="D248" s="195" t="s">
        <v>187</v>
      </c>
      <c r="E248" s="196" t="s">
        <v>375</v>
      </c>
      <c r="F248" s="197" t="s">
        <v>376</v>
      </c>
      <c r="G248" s="198" t="s">
        <v>370</v>
      </c>
      <c r="H248" s="199">
        <v>1</v>
      </c>
      <c r="I248" s="200"/>
      <c r="J248" s="201">
        <f>ROUND(I248*H248,2)</f>
        <v>0</v>
      </c>
      <c r="K248" s="197" t="s">
        <v>143</v>
      </c>
      <c r="L248" s="202"/>
      <c r="M248" s="203" t="s">
        <v>5</v>
      </c>
      <c r="N248" s="204" t="s">
        <v>42</v>
      </c>
      <c r="O248" s="38"/>
      <c r="P248" s="180">
        <f>O248*H248</f>
        <v>0</v>
      </c>
      <c r="Q248" s="180">
        <v>0.045</v>
      </c>
      <c r="R248" s="180">
        <f>Q248*H248</f>
        <v>0.045</v>
      </c>
      <c r="S248" s="180">
        <v>0</v>
      </c>
      <c r="T248" s="181">
        <f>S248*H248</f>
        <v>0</v>
      </c>
      <c r="AR248" s="21" t="s">
        <v>186</v>
      </c>
      <c r="AT248" s="21" t="s">
        <v>187</v>
      </c>
      <c r="AU248" s="21" t="s">
        <v>81</v>
      </c>
      <c r="AY248" s="21" t="s">
        <v>137</v>
      </c>
      <c r="BE248" s="182">
        <f>IF(N248="základní",J248,0)</f>
        <v>0</v>
      </c>
      <c r="BF248" s="182">
        <f>IF(N248="snížená",J248,0)</f>
        <v>0</v>
      </c>
      <c r="BG248" s="182">
        <f>IF(N248="zákl. přenesená",J248,0)</f>
        <v>0</v>
      </c>
      <c r="BH248" s="182">
        <f>IF(N248="sníž. přenesená",J248,0)</f>
        <v>0</v>
      </c>
      <c r="BI248" s="182">
        <f>IF(N248="nulová",J248,0)</f>
        <v>0</v>
      </c>
      <c r="BJ248" s="21" t="s">
        <v>79</v>
      </c>
      <c r="BK248" s="182">
        <f>ROUND(I248*H248,2)</f>
        <v>0</v>
      </c>
      <c r="BL248" s="21" t="s">
        <v>144</v>
      </c>
      <c r="BM248" s="21" t="s">
        <v>377</v>
      </c>
    </row>
    <row r="249" spans="2:47" s="1" customFormat="1" ht="13.5">
      <c r="B249" s="37"/>
      <c r="D249" s="183" t="s">
        <v>146</v>
      </c>
      <c r="F249" s="184" t="s">
        <v>376</v>
      </c>
      <c r="I249" s="145"/>
      <c r="L249" s="37"/>
      <c r="M249" s="185"/>
      <c r="N249" s="38"/>
      <c r="O249" s="38"/>
      <c r="P249" s="38"/>
      <c r="Q249" s="38"/>
      <c r="R249" s="38"/>
      <c r="S249" s="38"/>
      <c r="T249" s="66"/>
      <c r="AT249" s="21" t="s">
        <v>146</v>
      </c>
      <c r="AU249" s="21" t="s">
        <v>81</v>
      </c>
    </row>
    <row r="250" spans="2:65" s="1" customFormat="1" ht="14.45" customHeight="1">
      <c r="B250" s="170"/>
      <c r="C250" s="171" t="s">
        <v>378</v>
      </c>
      <c r="D250" s="171" t="s">
        <v>139</v>
      </c>
      <c r="E250" s="172" t="s">
        <v>379</v>
      </c>
      <c r="F250" s="173" t="s">
        <v>380</v>
      </c>
      <c r="G250" s="174" t="s">
        <v>370</v>
      </c>
      <c r="H250" s="175">
        <v>1</v>
      </c>
      <c r="I250" s="176"/>
      <c r="J250" s="177">
        <f>ROUND(I250*H250,2)</f>
        <v>0</v>
      </c>
      <c r="K250" s="173" t="s">
        <v>5</v>
      </c>
      <c r="L250" s="37"/>
      <c r="M250" s="178" t="s">
        <v>5</v>
      </c>
      <c r="N250" s="179" t="s">
        <v>42</v>
      </c>
      <c r="O250" s="38"/>
      <c r="P250" s="180">
        <f>O250*H250</f>
        <v>0</v>
      </c>
      <c r="Q250" s="180">
        <v>0.00028</v>
      </c>
      <c r="R250" s="180">
        <f>Q250*H250</f>
        <v>0.00028</v>
      </c>
      <c r="S250" s="180">
        <v>0</v>
      </c>
      <c r="T250" s="181">
        <f>S250*H250</f>
        <v>0</v>
      </c>
      <c r="AR250" s="21" t="s">
        <v>381</v>
      </c>
      <c r="AT250" s="21" t="s">
        <v>139</v>
      </c>
      <c r="AU250" s="21" t="s">
        <v>81</v>
      </c>
      <c r="AY250" s="21" t="s">
        <v>137</v>
      </c>
      <c r="BE250" s="182">
        <f>IF(N250="základní",J250,0)</f>
        <v>0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21" t="s">
        <v>79</v>
      </c>
      <c r="BK250" s="182">
        <f>ROUND(I250*H250,2)</f>
        <v>0</v>
      </c>
      <c r="BL250" s="21" t="s">
        <v>381</v>
      </c>
      <c r="BM250" s="21" t="s">
        <v>382</v>
      </c>
    </row>
    <row r="251" spans="2:47" s="1" customFormat="1" ht="13.5">
      <c r="B251" s="37"/>
      <c r="D251" s="183" t="s">
        <v>146</v>
      </c>
      <c r="F251" s="184" t="s">
        <v>380</v>
      </c>
      <c r="I251" s="145"/>
      <c r="L251" s="37"/>
      <c r="M251" s="185"/>
      <c r="N251" s="38"/>
      <c r="O251" s="38"/>
      <c r="P251" s="38"/>
      <c r="Q251" s="38"/>
      <c r="R251" s="38"/>
      <c r="S251" s="38"/>
      <c r="T251" s="66"/>
      <c r="AT251" s="21" t="s">
        <v>146</v>
      </c>
      <c r="AU251" s="21" t="s">
        <v>81</v>
      </c>
    </row>
    <row r="252" spans="2:47" s="1" customFormat="1" ht="27">
      <c r="B252" s="37"/>
      <c r="D252" s="183" t="s">
        <v>148</v>
      </c>
      <c r="F252" s="186" t="s">
        <v>383</v>
      </c>
      <c r="I252" s="145"/>
      <c r="L252" s="37"/>
      <c r="M252" s="185"/>
      <c r="N252" s="38"/>
      <c r="O252" s="38"/>
      <c r="P252" s="38"/>
      <c r="Q252" s="38"/>
      <c r="R252" s="38"/>
      <c r="S252" s="38"/>
      <c r="T252" s="66"/>
      <c r="AT252" s="21" t="s">
        <v>148</v>
      </c>
      <c r="AU252" s="21" t="s">
        <v>81</v>
      </c>
    </row>
    <row r="253" spans="2:63" s="10" customFormat="1" ht="29.85" customHeight="1">
      <c r="B253" s="157"/>
      <c r="D253" s="158" t="s">
        <v>70</v>
      </c>
      <c r="E253" s="168" t="s">
        <v>194</v>
      </c>
      <c r="F253" s="168" t="s">
        <v>384</v>
      </c>
      <c r="I253" s="160"/>
      <c r="J253" s="169">
        <f>BK253</f>
        <v>0</v>
      </c>
      <c r="L253" s="157"/>
      <c r="M253" s="162"/>
      <c r="N253" s="163"/>
      <c r="O253" s="163"/>
      <c r="P253" s="164">
        <v>0</v>
      </c>
      <c r="Q253" s="163"/>
      <c r="R253" s="164">
        <v>0</v>
      </c>
      <c r="S253" s="163"/>
      <c r="T253" s="165">
        <v>0</v>
      </c>
      <c r="AR253" s="158" t="s">
        <v>79</v>
      </c>
      <c r="AT253" s="166" t="s">
        <v>70</v>
      </c>
      <c r="AU253" s="166" t="s">
        <v>79</v>
      </c>
      <c r="AY253" s="158" t="s">
        <v>137</v>
      </c>
      <c r="BK253" s="167">
        <v>0</v>
      </c>
    </row>
    <row r="254" spans="2:63" s="10" customFormat="1" ht="19.9" customHeight="1">
      <c r="B254" s="157"/>
      <c r="D254" s="158" t="s">
        <v>70</v>
      </c>
      <c r="E254" s="168" t="s">
        <v>385</v>
      </c>
      <c r="F254" s="168" t="s">
        <v>386</v>
      </c>
      <c r="I254" s="160"/>
      <c r="J254" s="169">
        <f>BK254</f>
        <v>0</v>
      </c>
      <c r="L254" s="157"/>
      <c r="M254" s="162"/>
      <c r="N254" s="163"/>
      <c r="O254" s="163"/>
      <c r="P254" s="164">
        <f>SUM(P255:P256)</f>
        <v>0</v>
      </c>
      <c r="Q254" s="163"/>
      <c r="R254" s="164">
        <f>SUM(R255:R256)</f>
        <v>0</v>
      </c>
      <c r="S254" s="163"/>
      <c r="T254" s="165">
        <f>SUM(T255:T256)</f>
        <v>0</v>
      </c>
      <c r="AR254" s="158" t="s">
        <v>79</v>
      </c>
      <c r="AT254" s="166" t="s">
        <v>70</v>
      </c>
      <c r="AU254" s="166" t="s">
        <v>79</v>
      </c>
      <c r="AY254" s="158" t="s">
        <v>137</v>
      </c>
      <c r="BK254" s="167">
        <f>SUM(BK255:BK256)</f>
        <v>0</v>
      </c>
    </row>
    <row r="255" spans="2:65" s="1" customFormat="1" ht="14.45" customHeight="1">
      <c r="B255" s="170"/>
      <c r="C255" s="171" t="s">
        <v>387</v>
      </c>
      <c r="D255" s="171" t="s">
        <v>139</v>
      </c>
      <c r="E255" s="172" t="s">
        <v>388</v>
      </c>
      <c r="F255" s="173" t="s">
        <v>389</v>
      </c>
      <c r="G255" s="174" t="s">
        <v>284</v>
      </c>
      <c r="H255" s="175">
        <v>384.803</v>
      </c>
      <c r="I255" s="176"/>
      <c r="J255" s="177">
        <f>ROUND(I255*H255,2)</f>
        <v>0</v>
      </c>
      <c r="K255" s="173" t="s">
        <v>143</v>
      </c>
      <c r="L255" s="37"/>
      <c r="M255" s="178" t="s">
        <v>5</v>
      </c>
      <c r="N255" s="179" t="s">
        <v>42</v>
      </c>
      <c r="O255" s="38"/>
      <c r="P255" s="180">
        <f>O255*H255</f>
        <v>0</v>
      </c>
      <c r="Q255" s="180">
        <v>0</v>
      </c>
      <c r="R255" s="180">
        <f>Q255*H255</f>
        <v>0</v>
      </c>
      <c r="S255" s="180">
        <v>0</v>
      </c>
      <c r="T255" s="181">
        <f>S255*H255</f>
        <v>0</v>
      </c>
      <c r="AR255" s="21" t="s">
        <v>144</v>
      </c>
      <c r="AT255" s="21" t="s">
        <v>139</v>
      </c>
      <c r="AU255" s="21" t="s">
        <v>81</v>
      </c>
      <c r="AY255" s="21" t="s">
        <v>137</v>
      </c>
      <c r="BE255" s="182">
        <f>IF(N255="základní",J255,0)</f>
        <v>0</v>
      </c>
      <c r="BF255" s="182">
        <f>IF(N255="snížená",J255,0)</f>
        <v>0</v>
      </c>
      <c r="BG255" s="182">
        <f>IF(N255="zákl. přenesená",J255,0)</f>
        <v>0</v>
      </c>
      <c r="BH255" s="182">
        <f>IF(N255="sníž. přenesená",J255,0)</f>
        <v>0</v>
      </c>
      <c r="BI255" s="182">
        <f>IF(N255="nulová",J255,0)</f>
        <v>0</v>
      </c>
      <c r="BJ255" s="21" t="s">
        <v>79</v>
      </c>
      <c r="BK255" s="182">
        <f>ROUND(I255*H255,2)</f>
        <v>0</v>
      </c>
      <c r="BL255" s="21" t="s">
        <v>144</v>
      </c>
      <c r="BM255" s="21" t="s">
        <v>390</v>
      </c>
    </row>
    <row r="256" spans="2:47" s="1" customFormat="1" ht="27">
      <c r="B256" s="37"/>
      <c r="D256" s="183" t="s">
        <v>146</v>
      </c>
      <c r="F256" s="184" t="s">
        <v>391</v>
      </c>
      <c r="I256" s="145"/>
      <c r="L256" s="37"/>
      <c r="M256" s="205"/>
      <c r="N256" s="206"/>
      <c r="O256" s="206"/>
      <c r="P256" s="206"/>
      <c r="Q256" s="206"/>
      <c r="R256" s="206"/>
      <c r="S256" s="206"/>
      <c r="T256" s="207"/>
      <c r="AT256" s="21" t="s">
        <v>146</v>
      </c>
      <c r="AU256" s="21" t="s">
        <v>81</v>
      </c>
    </row>
    <row r="257" spans="2:12" s="1" customFormat="1" ht="6.95" customHeight="1">
      <c r="B257" s="52"/>
      <c r="C257" s="53"/>
      <c r="D257" s="53"/>
      <c r="E257" s="53"/>
      <c r="F257" s="53"/>
      <c r="G257" s="53"/>
      <c r="H257" s="53"/>
      <c r="I257" s="123"/>
      <c r="J257" s="53"/>
      <c r="K257" s="53"/>
      <c r="L257" s="37"/>
    </row>
  </sheetData>
  <autoFilter ref="C83:K256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5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96"/>
      <c r="C1" s="96"/>
      <c r="D1" s="97" t="s">
        <v>1</v>
      </c>
      <c r="E1" s="96"/>
      <c r="F1" s="98" t="s">
        <v>100</v>
      </c>
      <c r="G1" s="331" t="s">
        <v>101</v>
      </c>
      <c r="H1" s="331"/>
      <c r="I1" s="99"/>
      <c r="J1" s="98" t="s">
        <v>102</v>
      </c>
      <c r="K1" s="97" t="s">
        <v>103</v>
      </c>
      <c r="L1" s="98" t="s">
        <v>104</v>
      </c>
      <c r="M1" s="98"/>
      <c r="N1" s="98"/>
      <c r="O1" s="98"/>
      <c r="P1" s="98"/>
      <c r="Q1" s="98"/>
      <c r="R1" s="98"/>
      <c r="S1" s="98"/>
      <c r="T1" s="98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100"/>
      <c r="J3" s="23"/>
      <c r="K3" s="24"/>
      <c r="AT3" s="21" t="s">
        <v>81</v>
      </c>
    </row>
    <row r="4" spans="2:46" ht="36.95" customHeight="1">
      <c r="B4" s="25"/>
      <c r="C4" s="26"/>
      <c r="D4" s="27" t="s">
        <v>105</v>
      </c>
      <c r="E4" s="26"/>
      <c r="F4" s="26"/>
      <c r="G4" s="26"/>
      <c r="H4" s="26"/>
      <c r="I4" s="101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1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1"/>
      <c r="J6" s="26"/>
      <c r="K6" s="28"/>
    </row>
    <row r="7" spans="2:11" ht="14.45" customHeight="1">
      <c r="B7" s="25"/>
      <c r="C7" s="26"/>
      <c r="D7" s="26"/>
      <c r="E7" s="323" t="str">
        <f>'Rekapitulace stavby'!K6</f>
        <v>Protierozní opatření rokle Domažlice</v>
      </c>
      <c r="F7" s="324"/>
      <c r="G7" s="324"/>
      <c r="H7" s="324"/>
      <c r="I7" s="101"/>
      <c r="J7" s="26"/>
      <c r="K7" s="28"/>
    </row>
    <row r="8" spans="2:11" s="1" customFormat="1" ht="13.5">
      <c r="B8" s="37"/>
      <c r="C8" s="38"/>
      <c r="D8" s="34" t="s">
        <v>106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25" t="s">
        <v>392</v>
      </c>
      <c r="F9" s="326"/>
      <c r="G9" s="326"/>
      <c r="H9" s="326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4" t="s">
        <v>21</v>
      </c>
      <c r="E11" s="38"/>
      <c r="F11" s="32" t="s">
        <v>5</v>
      </c>
      <c r="G11" s="38"/>
      <c r="H11" s="38"/>
      <c r="I11" s="103" t="s">
        <v>22</v>
      </c>
      <c r="J11" s="32" t="s">
        <v>5</v>
      </c>
      <c r="K11" s="41"/>
    </row>
    <row r="12" spans="2:11" s="1" customFormat="1" ht="14.45" customHeight="1">
      <c r="B12" s="37"/>
      <c r="C12" s="38"/>
      <c r="D12" s="34" t="s">
        <v>23</v>
      </c>
      <c r="E12" s="38"/>
      <c r="F12" s="32" t="s">
        <v>24</v>
      </c>
      <c r="G12" s="38"/>
      <c r="H12" s="38"/>
      <c r="I12" s="103" t="s">
        <v>25</v>
      </c>
      <c r="J12" s="104">
        <f>'Rekapitulace stavby'!AN8</f>
        <v>43871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4" t="s">
        <v>26</v>
      </c>
      <c r="E14" s="38"/>
      <c r="F14" s="38"/>
      <c r="G14" s="38"/>
      <c r="H14" s="38"/>
      <c r="I14" s="103" t="s">
        <v>27</v>
      </c>
      <c r="J14" s="32" t="s">
        <v>28</v>
      </c>
      <c r="K14" s="41"/>
    </row>
    <row r="15" spans="2:11" s="1" customFormat="1" ht="18" customHeight="1">
      <c r="B15" s="37"/>
      <c r="C15" s="38"/>
      <c r="D15" s="38"/>
      <c r="E15" s="32" t="s">
        <v>29</v>
      </c>
      <c r="F15" s="38"/>
      <c r="G15" s="38"/>
      <c r="H15" s="38"/>
      <c r="I15" s="103" t="s">
        <v>30</v>
      </c>
      <c r="J15" s="32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4" t="s">
        <v>31</v>
      </c>
      <c r="E17" s="38"/>
      <c r="F17" s="38"/>
      <c r="G17" s="38"/>
      <c r="H17" s="38"/>
      <c r="I17" s="10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2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30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4" t="s">
        <v>33</v>
      </c>
      <c r="E20" s="38"/>
      <c r="F20" s="38"/>
      <c r="G20" s="38"/>
      <c r="H20" s="38"/>
      <c r="I20" s="103" t="s">
        <v>27</v>
      </c>
      <c r="J20" s="32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2" t="str">
        <f>IF('Rekapitulace stavby'!E17="","",'Rekapitulace stavby'!E17)</f>
        <v xml:space="preserve"> </v>
      </c>
      <c r="F21" s="38"/>
      <c r="G21" s="38"/>
      <c r="H21" s="38"/>
      <c r="I21" s="103" t="s">
        <v>30</v>
      </c>
      <c r="J21" s="32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4" t="s">
        <v>36</v>
      </c>
      <c r="E23" s="38"/>
      <c r="F23" s="38"/>
      <c r="G23" s="38"/>
      <c r="H23" s="38"/>
      <c r="I23" s="102"/>
      <c r="J23" s="38"/>
      <c r="K23" s="41"/>
    </row>
    <row r="24" spans="2:11" s="6" customFormat="1" ht="14.45" customHeight="1">
      <c r="B24" s="105"/>
      <c r="C24" s="106"/>
      <c r="D24" s="106"/>
      <c r="E24" s="305" t="s">
        <v>5</v>
      </c>
      <c r="F24" s="305"/>
      <c r="G24" s="305"/>
      <c r="H24" s="305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37</v>
      </c>
      <c r="E27" s="38"/>
      <c r="F27" s="38"/>
      <c r="G27" s="38"/>
      <c r="H27" s="38"/>
      <c r="I27" s="102"/>
      <c r="J27" s="112">
        <f>ROUND(J80,2)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39</v>
      </c>
      <c r="G29" s="38"/>
      <c r="H29" s="38"/>
      <c r="I29" s="113" t="s">
        <v>38</v>
      </c>
      <c r="J29" s="42" t="s">
        <v>40</v>
      </c>
      <c r="K29" s="41"/>
    </row>
    <row r="30" spans="2:11" s="1" customFormat="1" ht="14.45" customHeight="1">
      <c r="B30" s="37"/>
      <c r="C30" s="38"/>
      <c r="D30" s="45" t="s">
        <v>41</v>
      </c>
      <c r="E30" s="45" t="s">
        <v>42</v>
      </c>
      <c r="F30" s="114">
        <f>ROUND(SUM(BE80:BE103),2)</f>
        <v>0</v>
      </c>
      <c r="G30" s="38"/>
      <c r="H30" s="38"/>
      <c r="I30" s="115">
        <v>0.21</v>
      </c>
      <c r="J30" s="114">
        <f>ROUND(ROUND((SUM(BE80:BE103)),2)*I30,2)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43</v>
      </c>
      <c r="F31" s="114">
        <f>ROUND(SUM(BF80:BF103),2)</f>
        <v>0</v>
      </c>
      <c r="G31" s="38"/>
      <c r="H31" s="38"/>
      <c r="I31" s="115">
        <v>0.15</v>
      </c>
      <c r="J31" s="114">
        <f>ROUND(ROUND((SUM(BF80:BF103)),2)*I31,2)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14">
        <f>ROUND(SUM(BG80:BG103),2)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45</v>
      </c>
      <c r="F33" s="114">
        <f>ROUND(SUM(BH80:BH103),2)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46</v>
      </c>
      <c r="F34" s="114">
        <f>ROUND(SUM(BI80:BI103),2)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47</v>
      </c>
      <c r="E36" s="67"/>
      <c r="F36" s="67"/>
      <c r="G36" s="118" t="s">
        <v>48</v>
      </c>
      <c r="H36" s="119" t="s">
        <v>49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7" t="s">
        <v>108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4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14.45" customHeight="1">
      <c r="B45" s="37"/>
      <c r="C45" s="38"/>
      <c r="D45" s="38"/>
      <c r="E45" s="323" t="str">
        <f>E7</f>
        <v>Protierozní opatření rokle Domažlice</v>
      </c>
      <c r="F45" s="324"/>
      <c r="G45" s="324"/>
      <c r="H45" s="324"/>
      <c r="I45" s="102"/>
      <c r="J45" s="38"/>
      <c r="K45" s="41"/>
    </row>
    <row r="46" spans="2:11" s="1" customFormat="1" ht="14.45" customHeight="1">
      <c r="B46" s="37"/>
      <c r="C46" s="34" t="s">
        <v>106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16.15" customHeight="1">
      <c r="B47" s="37"/>
      <c r="C47" s="38"/>
      <c r="D47" s="38"/>
      <c r="E47" s="325" t="str">
        <f>E9</f>
        <v>SO 02 - Přehrážka 1</v>
      </c>
      <c r="F47" s="326"/>
      <c r="G47" s="326"/>
      <c r="H47" s="326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4" t="s">
        <v>23</v>
      </c>
      <c r="D49" s="38"/>
      <c r="E49" s="38"/>
      <c r="F49" s="32" t="str">
        <f>F12</f>
        <v>Domažlice</v>
      </c>
      <c r="G49" s="38"/>
      <c r="H49" s="38"/>
      <c r="I49" s="103" t="s">
        <v>25</v>
      </c>
      <c r="J49" s="104">
        <f>IF(J12="","",J12)</f>
        <v>43871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3.5">
      <c r="B51" s="37"/>
      <c r="C51" s="34" t="s">
        <v>26</v>
      </c>
      <c r="D51" s="38"/>
      <c r="E51" s="38"/>
      <c r="F51" s="32" t="str">
        <f>E15</f>
        <v>Město Domažlice</v>
      </c>
      <c r="G51" s="38"/>
      <c r="H51" s="38"/>
      <c r="I51" s="103" t="s">
        <v>33</v>
      </c>
      <c r="J51" s="305" t="str">
        <f>E21</f>
        <v xml:space="preserve"> </v>
      </c>
      <c r="K51" s="41"/>
    </row>
    <row r="52" spans="2:11" s="1" customFormat="1" ht="14.45" customHeight="1">
      <c r="B52" s="37"/>
      <c r="C52" s="34" t="s">
        <v>31</v>
      </c>
      <c r="D52" s="38"/>
      <c r="E52" s="38"/>
      <c r="F52" s="32" t="str">
        <f>IF(E18="","",E18)</f>
        <v/>
      </c>
      <c r="G52" s="38"/>
      <c r="H52" s="38"/>
      <c r="I52" s="102"/>
      <c r="J52" s="327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109</v>
      </c>
      <c r="D54" s="116"/>
      <c r="E54" s="116"/>
      <c r="F54" s="116"/>
      <c r="G54" s="116"/>
      <c r="H54" s="116"/>
      <c r="I54" s="127"/>
      <c r="J54" s="128" t="s">
        <v>110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111</v>
      </c>
      <c r="D56" s="38"/>
      <c r="E56" s="38"/>
      <c r="F56" s="38"/>
      <c r="G56" s="38"/>
      <c r="H56" s="38"/>
      <c r="I56" s="102"/>
      <c r="J56" s="112">
        <f>J80</f>
        <v>0</v>
      </c>
      <c r="K56" s="41"/>
      <c r="AU56" s="21" t="s">
        <v>112</v>
      </c>
    </row>
    <row r="57" spans="2:11" s="7" customFormat="1" ht="24.95" customHeight="1">
      <c r="B57" s="131"/>
      <c r="C57" s="132"/>
      <c r="D57" s="133" t="s">
        <v>113</v>
      </c>
      <c r="E57" s="134"/>
      <c r="F57" s="134"/>
      <c r="G57" s="134"/>
      <c r="H57" s="134"/>
      <c r="I57" s="135"/>
      <c r="J57" s="136">
        <f>J81</f>
        <v>0</v>
      </c>
      <c r="K57" s="137"/>
    </row>
    <row r="58" spans="2:11" s="8" customFormat="1" ht="19.9" customHeight="1">
      <c r="B58" s="138"/>
      <c r="C58" s="139"/>
      <c r="D58" s="140" t="s">
        <v>114</v>
      </c>
      <c r="E58" s="141"/>
      <c r="F58" s="141"/>
      <c r="G58" s="141"/>
      <c r="H58" s="141"/>
      <c r="I58" s="142"/>
      <c r="J58" s="143">
        <f>J82</f>
        <v>0</v>
      </c>
      <c r="K58" s="144"/>
    </row>
    <row r="59" spans="2:11" s="8" customFormat="1" ht="19.9" customHeight="1">
      <c r="B59" s="138"/>
      <c r="C59" s="139"/>
      <c r="D59" s="140" t="s">
        <v>116</v>
      </c>
      <c r="E59" s="141"/>
      <c r="F59" s="141"/>
      <c r="G59" s="141"/>
      <c r="H59" s="141"/>
      <c r="I59" s="142"/>
      <c r="J59" s="143">
        <f>J92</f>
        <v>0</v>
      </c>
      <c r="K59" s="144"/>
    </row>
    <row r="60" spans="2:11" s="8" customFormat="1" ht="19.9" customHeight="1">
      <c r="B60" s="138"/>
      <c r="C60" s="139"/>
      <c r="D60" s="140" t="s">
        <v>120</v>
      </c>
      <c r="E60" s="141"/>
      <c r="F60" s="141"/>
      <c r="G60" s="141"/>
      <c r="H60" s="141"/>
      <c r="I60" s="142"/>
      <c r="J60" s="143">
        <f>J101</f>
        <v>0</v>
      </c>
      <c r="K60" s="144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102"/>
      <c r="J61" s="38"/>
      <c r="K61" s="41"/>
    </row>
    <row r="62" spans="2:11" s="1" customFormat="1" ht="6.95" customHeight="1">
      <c r="B62" s="52"/>
      <c r="C62" s="53"/>
      <c r="D62" s="53"/>
      <c r="E62" s="53"/>
      <c r="F62" s="53"/>
      <c r="G62" s="53"/>
      <c r="H62" s="53"/>
      <c r="I62" s="123"/>
      <c r="J62" s="53"/>
      <c r="K62" s="5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24"/>
      <c r="J66" s="56"/>
      <c r="K66" s="56"/>
      <c r="L66" s="37"/>
    </row>
    <row r="67" spans="2:12" s="1" customFormat="1" ht="36.95" customHeight="1">
      <c r="B67" s="37"/>
      <c r="C67" s="57" t="s">
        <v>121</v>
      </c>
      <c r="I67" s="145"/>
      <c r="L67" s="37"/>
    </row>
    <row r="68" spans="2:12" s="1" customFormat="1" ht="6.95" customHeight="1">
      <c r="B68" s="37"/>
      <c r="I68" s="145"/>
      <c r="L68" s="37"/>
    </row>
    <row r="69" spans="2:12" s="1" customFormat="1" ht="14.45" customHeight="1">
      <c r="B69" s="37"/>
      <c r="C69" s="59" t="s">
        <v>19</v>
      </c>
      <c r="I69" s="145"/>
      <c r="L69" s="37"/>
    </row>
    <row r="70" spans="2:12" s="1" customFormat="1" ht="14.45" customHeight="1">
      <c r="B70" s="37"/>
      <c r="E70" s="328" t="str">
        <f>E7</f>
        <v>Protierozní opatření rokle Domažlice</v>
      </c>
      <c r="F70" s="329"/>
      <c r="G70" s="329"/>
      <c r="H70" s="329"/>
      <c r="I70" s="145"/>
      <c r="L70" s="37"/>
    </row>
    <row r="71" spans="2:12" s="1" customFormat="1" ht="14.45" customHeight="1">
      <c r="B71" s="37"/>
      <c r="C71" s="59" t="s">
        <v>106</v>
      </c>
      <c r="I71" s="145"/>
      <c r="L71" s="37"/>
    </row>
    <row r="72" spans="2:12" s="1" customFormat="1" ht="16.15" customHeight="1">
      <c r="B72" s="37"/>
      <c r="E72" s="319" t="str">
        <f>E9</f>
        <v>SO 02 - Přehrážka 1</v>
      </c>
      <c r="F72" s="330"/>
      <c r="G72" s="330"/>
      <c r="H72" s="330"/>
      <c r="I72" s="145"/>
      <c r="L72" s="37"/>
    </row>
    <row r="73" spans="2:12" s="1" customFormat="1" ht="6.95" customHeight="1">
      <c r="B73" s="37"/>
      <c r="I73" s="145"/>
      <c r="L73" s="37"/>
    </row>
    <row r="74" spans="2:12" s="1" customFormat="1" ht="18" customHeight="1">
      <c r="B74" s="37"/>
      <c r="C74" s="59" t="s">
        <v>23</v>
      </c>
      <c r="F74" s="146" t="str">
        <f>F12</f>
        <v>Domažlice</v>
      </c>
      <c r="I74" s="147" t="s">
        <v>25</v>
      </c>
      <c r="J74" s="63">
        <f>IF(J12="","",J12)</f>
        <v>43871</v>
      </c>
      <c r="L74" s="37"/>
    </row>
    <row r="75" spans="2:12" s="1" customFormat="1" ht="6.95" customHeight="1">
      <c r="B75" s="37"/>
      <c r="I75" s="145"/>
      <c r="L75" s="37"/>
    </row>
    <row r="76" spans="2:12" s="1" customFormat="1" ht="13.5">
      <c r="B76" s="37"/>
      <c r="C76" s="59" t="s">
        <v>26</v>
      </c>
      <c r="F76" s="146" t="str">
        <f>E15</f>
        <v>Město Domažlice</v>
      </c>
      <c r="I76" s="147" t="s">
        <v>33</v>
      </c>
      <c r="J76" s="146" t="str">
        <f>E21</f>
        <v xml:space="preserve"> </v>
      </c>
      <c r="L76" s="37"/>
    </row>
    <row r="77" spans="2:12" s="1" customFormat="1" ht="14.45" customHeight="1">
      <c r="B77" s="37"/>
      <c r="C77" s="59" t="s">
        <v>31</v>
      </c>
      <c r="F77" s="146" t="str">
        <f>IF(E18="","",E18)</f>
        <v/>
      </c>
      <c r="I77" s="145"/>
      <c r="L77" s="37"/>
    </row>
    <row r="78" spans="2:12" s="1" customFormat="1" ht="10.35" customHeight="1">
      <c r="B78" s="37"/>
      <c r="I78" s="145"/>
      <c r="L78" s="37"/>
    </row>
    <row r="79" spans="2:20" s="9" customFormat="1" ht="29.25" customHeight="1">
      <c r="B79" s="148"/>
      <c r="C79" s="149" t="s">
        <v>122</v>
      </c>
      <c r="D79" s="150" t="s">
        <v>56</v>
      </c>
      <c r="E79" s="150" t="s">
        <v>52</v>
      </c>
      <c r="F79" s="150" t="s">
        <v>123</v>
      </c>
      <c r="G79" s="150" t="s">
        <v>124</v>
      </c>
      <c r="H79" s="150" t="s">
        <v>125</v>
      </c>
      <c r="I79" s="151" t="s">
        <v>126</v>
      </c>
      <c r="J79" s="150" t="s">
        <v>110</v>
      </c>
      <c r="K79" s="152" t="s">
        <v>127</v>
      </c>
      <c r="L79" s="148"/>
      <c r="M79" s="69" t="s">
        <v>128</v>
      </c>
      <c r="N79" s="70" t="s">
        <v>41</v>
      </c>
      <c r="O79" s="70" t="s">
        <v>129</v>
      </c>
      <c r="P79" s="70" t="s">
        <v>130</v>
      </c>
      <c r="Q79" s="70" t="s">
        <v>131</v>
      </c>
      <c r="R79" s="70" t="s">
        <v>132</v>
      </c>
      <c r="S79" s="70" t="s">
        <v>133</v>
      </c>
      <c r="T79" s="71" t="s">
        <v>134</v>
      </c>
    </row>
    <row r="80" spans="2:63" s="1" customFormat="1" ht="29.25" customHeight="1">
      <c r="B80" s="37"/>
      <c r="C80" s="73" t="s">
        <v>111</v>
      </c>
      <c r="I80" s="145"/>
      <c r="J80" s="153">
        <f>BK80</f>
        <v>0</v>
      </c>
      <c r="L80" s="37"/>
      <c r="M80" s="72"/>
      <c r="N80" s="64"/>
      <c r="O80" s="64"/>
      <c r="P80" s="154">
        <f>P81</f>
        <v>0</v>
      </c>
      <c r="Q80" s="64"/>
      <c r="R80" s="154">
        <f>R81</f>
        <v>323.91312000000005</v>
      </c>
      <c r="S80" s="64"/>
      <c r="T80" s="155">
        <f>T81</f>
        <v>0</v>
      </c>
      <c r="AT80" s="21" t="s">
        <v>70</v>
      </c>
      <c r="AU80" s="21" t="s">
        <v>112</v>
      </c>
      <c r="BK80" s="156">
        <f>BK81</f>
        <v>0</v>
      </c>
    </row>
    <row r="81" spans="2:63" s="10" customFormat="1" ht="37.35" customHeight="1">
      <c r="B81" s="157"/>
      <c r="D81" s="158" t="s">
        <v>70</v>
      </c>
      <c r="E81" s="159" t="s">
        <v>135</v>
      </c>
      <c r="F81" s="159" t="s">
        <v>136</v>
      </c>
      <c r="I81" s="160"/>
      <c r="J81" s="161">
        <f>BK81</f>
        <v>0</v>
      </c>
      <c r="L81" s="157"/>
      <c r="M81" s="162"/>
      <c r="N81" s="163"/>
      <c r="O81" s="163"/>
      <c r="P81" s="164">
        <f>P82+P92+P101</f>
        <v>0</v>
      </c>
      <c r="Q81" s="163"/>
      <c r="R81" s="164">
        <f>R82+R92+R101</f>
        <v>323.91312000000005</v>
      </c>
      <c r="S81" s="163"/>
      <c r="T81" s="165">
        <f>T82+T92+T101</f>
        <v>0</v>
      </c>
      <c r="AR81" s="158" t="s">
        <v>79</v>
      </c>
      <c r="AT81" s="166" t="s">
        <v>70</v>
      </c>
      <c r="AU81" s="166" t="s">
        <v>71</v>
      </c>
      <c r="AY81" s="158" t="s">
        <v>137</v>
      </c>
      <c r="BK81" s="167">
        <f>BK82+BK92+BK101</f>
        <v>0</v>
      </c>
    </row>
    <row r="82" spans="2:63" s="10" customFormat="1" ht="19.9" customHeight="1">
      <c r="B82" s="157"/>
      <c r="D82" s="158" t="s">
        <v>70</v>
      </c>
      <c r="E82" s="168" t="s">
        <v>79</v>
      </c>
      <c r="F82" s="168" t="s">
        <v>138</v>
      </c>
      <c r="I82" s="160"/>
      <c r="J82" s="169">
        <f>BK82</f>
        <v>0</v>
      </c>
      <c r="L82" s="157"/>
      <c r="M82" s="162"/>
      <c r="N82" s="163"/>
      <c r="O82" s="163"/>
      <c r="P82" s="164">
        <f>SUM(P83:P91)</f>
        <v>0</v>
      </c>
      <c r="Q82" s="163"/>
      <c r="R82" s="164">
        <f>SUM(R83:R91)</f>
        <v>0</v>
      </c>
      <c r="S82" s="163"/>
      <c r="T82" s="165">
        <f>SUM(T83:T91)</f>
        <v>0</v>
      </c>
      <c r="AR82" s="158" t="s">
        <v>79</v>
      </c>
      <c r="AT82" s="166" t="s">
        <v>70</v>
      </c>
      <c r="AU82" s="166" t="s">
        <v>79</v>
      </c>
      <c r="AY82" s="158" t="s">
        <v>137</v>
      </c>
      <c r="BK82" s="167">
        <f>SUM(BK83:BK91)</f>
        <v>0</v>
      </c>
    </row>
    <row r="83" spans="2:65" s="1" customFormat="1" ht="14.45" customHeight="1">
      <c r="B83" s="170"/>
      <c r="C83" s="171" t="s">
        <v>79</v>
      </c>
      <c r="D83" s="171" t="s">
        <v>139</v>
      </c>
      <c r="E83" s="172" t="s">
        <v>216</v>
      </c>
      <c r="F83" s="173" t="s">
        <v>217</v>
      </c>
      <c r="G83" s="174" t="s">
        <v>142</v>
      </c>
      <c r="H83" s="175">
        <v>60</v>
      </c>
      <c r="I83" s="176"/>
      <c r="J83" s="177">
        <f>ROUND(I83*H83,2)</f>
        <v>0</v>
      </c>
      <c r="K83" s="173" t="s">
        <v>143</v>
      </c>
      <c r="L83" s="37"/>
      <c r="M83" s="178" t="s">
        <v>5</v>
      </c>
      <c r="N83" s="179" t="s">
        <v>42</v>
      </c>
      <c r="O83" s="38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21" t="s">
        <v>144</v>
      </c>
      <c r="AT83" s="21" t="s">
        <v>139</v>
      </c>
      <c r="AU83" s="21" t="s">
        <v>81</v>
      </c>
      <c r="AY83" s="21" t="s">
        <v>137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21" t="s">
        <v>79</v>
      </c>
      <c r="BK83" s="182">
        <f>ROUND(I83*H83,2)</f>
        <v>0</v>
      </c>
      <c r="BL83" s="21" t="s">
        <v>144</v>
      </c>
      <c r="BM83" s="21" t="s">
        <v>393</v>
      </c>
    </row>
    <row r="84" spans="2:47" s="1" customFormat="1" ht="27">
      <c r="B84" s="37"/>
      <c r="D84" s="183" t="s">
        <v>146</v>
      </c>
      <c r="F84" s="184" t="s">
        <v>219</v>
      </c>
      <c r="I84" s="145"/>
      <c r="L84" s="37"/>
      <c r="M84" s="185"/>
      <c r="N84" s="38"/>
      <c r="O84" s="38"/>
      <c r="P84" s="38"/>
      <c r="Q84" s="38"/>
      <c r="R84" s="38"/>
      <c r="S84" s="38"/>
      <c r="T84" s="66"/>
      <c r="AT84" s="21" t="s">
        <v>146</v>
      </c>
      <c r="AU84" s="21" t="s">
        <v>81</v>
      </c>
    </row>
    <row r="85" spans="2:47" s="1" customFormat="1" ht="27">
      <c r="B85" s="37"/>
      <c r="D85" s="183" t="s">
        <v>148</v>
      </c>
      <c r="F85" s="186" t="s">
        <v>394</v>
      </c>
      <c r="I85" s="145"/>
      <c r="L85" s="37"/>
      <c r="M85" s="185"/>
      <c r="N85" s="38"/>
      <c r="O85" s="38"/>
      <c r="P85" s="38"/>
      <c r="Q85" s="38"/>
      <c r="R85" s="38"/>
      <c r="S85" s="38"/>
      <c r="T85" s="66"/>
      <c r="AT85" s="21" t="s">
        <v>148</v>
      </c>
      <c r="AU85" s="21" t="s">
        <v>81</v>
      </c>
    </row>
    <row r="86" spans="2:65" s="1" customFormat="1" ht="22.9" customHeight="1">
      <c r="B86" s="170"/>
      <c r="C86" s="171" t="s">
        <v>81</v>
      </c>
      <c r="D86" s="171" t="s">
        <v>139</v>
      </c>
      <c r="E86" s="172" t="s">
        <v>395</v>
      </c>
      <c r="F86" s="173" t="s">
        <v>396</v>
      </c>
      <c r="G86" s="174" t="s">
        <v>142</v>
      </c>
      <c r="H86" s="175">
        <v>60</v>
      </c>
      <c r="I86" s="176"/>
      <c r="J86" s="177">
        <f>ROUND(I86*H86,2)</f>
        <v>0</v>
      </c>
      <c r="K86" s="173" t="s">
        <v>143</v>
      </c>
      <c r="L86" s="37"/>
      <c r="M86" s="178" t="s">
        <v>5</v>
      </c>
      <c r="N86" s="179" t="s">
        <v>42</v>
      </c>
      <c r="O86" s="38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21" t="s">
        <v>144</v>
      </c>
      <c r="AT86" s="21" t="s">
        <v>139</v>
      </c>
      <c r="AU86" s="21" t="s">
        <v>81</v>
      </c>
      <c r="AY86" s="21" t="s">
        <v>137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21" t="s">
        <v>79</v>
      </c>
      <c r="BK86" s="182">
        <f>ROUND(I86*H86,2)</f>
        <v>0</v>
      </c>
      <c r="BL86" s="21" t="s">
        <v>144</v>
      </c>
      <c r="BM86" s="21" t="s">
        <v>397</v>
      </c>
    </row>
    <row r="87" spans="2:47" s="1" customFormat="1" ht="40.5">
      <c r="B87" s="37"/>
      <c r="D87" s="183" t="s">
        <v>146</v>
      </c>
      <c r="F87" s="184" t="s">
        <v>398</v>
      </c>
      <c r="I87" s="145"/>
      <c r="L87" s="37"/>
      <c r="M87" s="185"/>
      <c r="N87" s="38"/>
      <c r="O87" s="38"/>
      <c r="P87" s="38"/>
      <c r="Q87" s="38"/>
      <c r="R87" s="38"/>
      <c r="S87" s="38"/>
      <c r="T87" s="66"/>
      <c r="AT87" s="21" t="s">
        <v>146</v>
      </c>
      <c r="AU87" s="21" t="s">
        <v>81</v>
      </c>
    </row>
    <row r="88" spans="2:47" s="1" customFormat="1" ht="27">
      <c r="B88" s="37"/>
      <c r="D88" s="183" t="s">
        <v>148</v>
      </c>
      <c r="F88" s="186" t="s">
        <v>394</v>
      </c>
      <c r="I88" s="145"/>
      <c r="L88" s="37"/>
      <c r="M88" s="185"/>
      <c r="N88" s="38"/>
      <c r="O88" s="38"/>
      <c r="P88" s="38"/>
      <c r="Q88" s="38"/>
      <c r="R88" s="38"/>
      <c r="S88" s="38"/>
      <c r="T88" s="66"/>
      <c r="AT88" s="21" t="s">
        <v>148</v>
      </c>
      <c r="AU88" s="21" t="s">
        <v>81</v>
      </c>
    </row>
    <row r="89" spans="2:65" s="1" customFormat="1" ht="22.9" customHeight="1">
      <c r="B89" s="170"/>
      <c r="C89" s="171" t="s">
        <v>155</v>
      </c>
      <c r="D89" s="171" t="s">
        <v>139</v>
      </c>
      <c r="E89" s="172" t="s">
        <v>160</v>
      </c>
      <c r="F89" s="173" t="s">
        <v>161</v>
      </c>
      <c r="G89" s="174" t="s">
        <v>142</v>
      </c>
      <c r="H89" s="175">
        <v>60</v>
      </c>
      <c r="I89" s="176"/>
      <c r="J89" s="177">
        <f>ROUND(I89*H89,2)</f>
        <v>0</v>
      </c>
      <c r="K89" s="173" t="s">
        <v>143</v>
      </c>
      <c r="L89" s="37"/>
      <c r="M89" s="178" t="s">
        <v>5</v>
      </c>
      <c r="N89" s="179" t="s">
        <v>42</v>
      </c>
      <c r="O89" s="38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21" t="s">
        <v>144</v>
      </c>
      <c r="AT89" s="21" t="s">
        <v>139</v>
      </c>
      <c r="AU89" s="21" t="s">
        <v>81</v>
      </c>
      <c r="AY89" s="21" t="s">
        <v>137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21" t="s">
        <v>79</v>
      </c>
      <c r="BK89" s="182">
        <f>ROUND(I89*H89,2)</f>
        <v>0</v>
      </c>
      <c r="BL89" s="21" t="s">
        <v>144</v>
      </c>
      <c r="BM89" s="21" t="s">
        <v>399</v>
      </c>
    </row>
    <row r="90" spans="2:47" s="1" customFormat="1" ht="54">
      <c r="B90" s="37"/>
      <c r="D90" s="183" t="s">
        <v>146</v>
      </c>
      <c r="F90" s="184" t="s">
        <v>163</v>
      </c>
      <c r="I90" s="145"/>
      <c r="L90" s="37"/>
      <c r="M90" s="185"/>
      <c r="N90" s="38"/>
      <c r="O90" s="38"/>
      <c r="P90" s="38"/>
      <c r="Q90" s="38"/>
      <c r="R90" s="38"/>
      <c r="S90" s="38"/>
      <c r="T90" s="66"/>
      <c r="AT90" s="21" t="s">
        <v>146</v>
      </c>
      <c r="AU90" s="21" t="s">
        <v>81</v>
      </c>
    </row>
    <row r="91" spans="2:47" s="1" customFormat="1" ht="27">
      <c r="B91" s="37"/>
      <c r="D91" s="183" t="s">
        <v>148</v>
      </c>
      <c r="F91" s="186" t="s">
        <v>394</v>
      </c>
      <c r="I91" s="145"/>
      <c r="L91" s="37"/>
      <c r="M91" s="185"/>
      <c r="N91" s="38"/>
      <c r="O91" s="38"/>
      <c r="P91" s="38"/>
      <c r="Q91" s="38"/>
      <c r="R91" s="38"/>
      <c r="S91" s="38"/>
      <c r="T91" s="66"/>
      <c r="AT91" s="21" t="s">
        <v>148</v>
      </c>
      <c r="AU91" s="21" t="s">
        <v>81</v>
      </c>
    </row>
    <row r="92" spans="2:63" s="10" customFormat="1" ht="29.85" customHeight="1">
      <c r="B92" s="157"/>
      <c r="D92" s="158" t="s">
        <v>70</v>
      </c>
      <c r="E92" s="168" t="s">
        <v>144</v>
      </c>
      <c r="F92" s="168" t="s">
        <v>310</v>
      </c>
      <c r="I92" s="160"/>
      <c r="J92" s="169">
        <f>BK92</f>
        <v>0</v>
      </c>
      <c r="L92" s="157"/>
      <c r="M92" s="162"/>
      <c r="N92" s="163"/>
      <c r="O92" s="163"/>
      <c r="P92" s="164">
        <f>SUM(P93:P100)</f>
        <v>0</v>
      </c>
      <c r="Q92" s="163"/>
      <c r="R92" s="164">
        <f>SUM(R93:R100)</f>
        <v>323.91312000000005</v>
      </c>
      <c r="S92" s="163"/>
      <c r="T92" s="165">
        <f>SUM(T93:T100)</f>
        <v>0</v>
      </c>
      <c r="AR92" s="158" t="s">
        <v>79</v>
      </c>
      <c r="AT92" s="166" t="s">
        <v>70</v>
      </c>
      <c r="AU92" s="166" t="s">
        <v>79</v>
      </c>
      <c r="AY92" s="158" t="s">
        <v>137</v>
      </c>
      <c r="BK92" s="167">
        <f>SUM(BK93:BK100)</f>
        <v>0</v>
      </c>
    </row>
    <row r="93" spans="2:65" s="1" customFormat="1" ht="22.9" customHeight="1">
      <c r="B93" s="170"/>
      <c r="C93" s="171" t="s">
        <v>144</v>
      </c>
      <c r="D93" s="171" t="s">
        <v>139</v>
      </c>
      <c r="E93" s="172" t="s">
        <v>400</v>
      </c>
      <c r="F93" s="173" t="s">
        <v>401</v>
      </c>
      <c r="G93" s="174" t="s">
        <v>142</v>
      </c>
      <c r="H93" s="175">
        <v>89</v>
      </c>
      <c r="I93" s="176"/>
      <c r="J93" s="177">
        <f>ROUND(I93*H93,2)</f>
        <v>0</v>
      </c>
      <c r="K93" s="173" t="s">
        <v>143</v>
      </c>
      <c r="L93" s="37"/>
      <c r="M93" s="178" t="s">
        <v>5</v>
      </c>
      <c r="N93" s="179" t="s">
        <v>42</v>
      </c>
      <c r="O93" s="38"/>
      <c r="P93" s="180">
        <f>O93*H93</f>
        <v>0</v>
      </c>
      <c r="Q93" s="180">
        <v>2.13408</v>
      </c>
      <c r="R93" s="180">
        <f>Q93*H93</f>
        <v>189.93312</v>
      </c>
      <c r="S93" s="180">
        <v>0</v>
      </c>
      <c r="T93" s="181">
        <f>S93*H93</f>
        <v>0</v>
      </c>
      <c r="AR93" s="21" t="s">
        <v>144</v>
      </c>
      <c r="AT93" s="21" t="s">
        <v>139</v>
      </c>
      <c r="AU93" s="21" t="s">
        <v>81</v>
      </c>
      <c r="AY93" s="21" t="s">
        <v>137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21" t="s">
        <v>79</v>
      </c>
      <c r="BK93" s="182">
        <f>ROUND(I93*H93,2)</f>
        <v>0</v>
      </c>
      <c r="BL93" s="21" t="s">
        <v>144</v>
      </c>
      <c r="BM93" s="21" t="s">
        <v>402</v>
      </c>
    </row>
    <row r="94" spans="2:47" s="1" customFormat="1" ht="27">
      <c r="B94" s="37"/>
      <c r="D94" s="183" t="s">
        <v>146</v>
      </c>
      <c r="F94" s="184" t="s">
        <v>403</v>
      </c>
      <c r="I94" s="145"/>
      <c r="L94" s="37"/>
      <c r="M94" s="185"/>
      <c r="N94" s="38"/>
      <c r="O94" s="38"/>
      <c r="P94" s="38"/>
      <c r="Q94" s="38"/>
      <c r="R94" s="38"/>
      <c r="S94" s="38"/>
      <c r="T94" s="66"/>
      <c r="AT94" s="21" t="s">
        <v>146</v>
      </c>
      <c r="AU94" s="21" t="s">
        <v>81</v>
      </c>
    </row>
    <row r="95" spans="2:47" s="1" customFormat="1" ht="27">
      <c r="B95" s="37"/>
      <c r="D95" s="183" t="s">
        <v>148</v>
      </c>
      <c r="F95" s="186" t="s">
        <v>404</v>
      </c>
      <c r="I95" s="145"/>
      <c r="L95" s="37"/>
      <c r="M95" s="185"/>
      <c r="N95" s="38"/>
      <c r="O95" s="38"/>
      <c r="P95" s="38"/>
      <c r="Q95" s="38"/>
      <c r="R95" s="38"/>
      <c r="S95" s="38"/>
      <c r="T95" s="66"/>
      <c r="AT95" s="21" t="s">
        <v>148</v>
      </c>
      <c r="AU95" s="21" t="s">
        <v>81</v>
      </c>
    </row>
    <row r="96" spans="2:65" s="1" customFormat="1" ht="22.9" customHeight="1">
      <c r="B96" s="170"/>
      <c r="C96" s="171" t="s">
        <v>165</v>
      </c>
      <c r="D96" s="171" t="s">
        <v>139</v>
      </c>
      <c r="E96" s="172" t="s">
        <v>318</v>
      </c>
      <c r="F96" s="173" t="s">
        <v>319</v>
      </c>
      <c r="G96" s="174" t="s">
        <v>142</v>
      </c>
      <c r="H96" s="175">
        <v>72.5</v>
      </c>
      <c r="I96" s="176"/>
      <c r="J96" s="177">
        <f>ROUND(I96*H96,2)</f>
        <v>0</v>
      </c>
      <c r="K96" s="173" t="s">
        <v>143</v>
      </c>
      <c r="L96" s="37"/>
      <c r="M96" s="178" t="s">
        <v>5</v>
      </c>
      <c r="N96" s="179" t="s">
        <v>42</v>
      </c>
      <c r="O96" s="38"/>
      <c r="P96" s="180">
        <f>O96*H96</f>
        <v>0</v>
      </c>
      <c r="Q96" s="180">
        <v>1.848</v>
      </c>
      <c r="R96" s="180">
        <f>Q96*H96</f>
        <v>133.98000000000002</v>
      </c>
      <c r="S96" s="180">
        <v>0</v>
      </c>
      <c r="T96" s="181">
        <f>S96*H96</f>
        <v>0</v>
      </c>
      <c r="AR96" s="21" t="s">
        <v>144</v>
      </c>
      <c r="AT96" s="21" t="s">
        <v>139</v>
      </c>
      <c r="AU96" s="21" t="s">
        <v>81</v>
      </c>
      <c r="AY96" s="21" t="s">
        <v>137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21" t="s">
        <v>79</v>
      </c>
      <c r="BK96" s="182">
        <f>ROUND(I96*H96,2)</f>
        <v>0</v>
      </c>
      <c r="BL96" s="21" t="s">
        <v>144</v>
      </c>
      <c r="BM96" s="21" t="s">
        <v>405</v>
      </c>
    </row>
    <row r="97" spans="2:47" s="1" customFormat="1" ht="40.5">
      <c r="B97" s="37"/>
      <c r="D97" s="183" t="s">
        <v>146</v>
      </c>
      <c r="F97" s="184" t="s">
        <v>321</v>
      </c>
      <c r="I97" s="145"/>
      <c r="L97" s="37"/>
      <c r="M97" s="185"/>
      <c r="N97" s="38"/>
      <c r="O97" s="38"/>
      <c r="P97" s="38"/>
      <c r="Q97" s="38"/>
      <c r="R97" s="38"/>
      <c r="S97" s="38"/>
      <c r="T97" s="66"/>
      <c r="AT97" s="21" t="s">
        <v>146</v>
      </c>
      <c r="AU97" s="21" t="s">
        <v>81</v>
      </c>
    </row>
    <row r="98" spans="2:47" s="1" customFormat="1" ht="27">
      <c r="B98" s="37"/>
      <c r="D98" s="183" t="s">
        <v>148</v>
      </c>
      <c r="F98" s="186" t="s">
        <v>406</v>
      </c>
      <c r="I98" s="145"/>
      <c r="L98" s="37"/>
      <c r="M98" s="185"/>
      <c r="N98" s="38"/>
      <c r="O98" s="38"/>
      <c r="P98" s="38"/>
      <c r="Q98" s="38"/>
      <c r="R98" s="38"/>
      <c r="S98" s="38"/>
      <c r="T98" s="66"/>
      <c r="AT98" s="21" t="s">
        <v>148</v>
      </c>
      <c r="AU98" s="21" t="s">
        <v>81</v>
      </c>
    </row>
    <row r="99" spans="2:51" s="11" customFormat="1" ht="13.5">
      <c r="B99" s="187"/>
      <c r="D99" s="183" t="s">
        <v>171</v>
      </c>
      <c r="E99" s="188" t="s">
        <v>5</v>
      </c>
      <c r="F99" s="189" t="s">
        <v>407</v>
      </c>
      <c r="H99" s="190">
        <v>60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171</v>
      </c>
      <c r="AU99" s="188" t="s">
        <v>81</v>
      </c>
      <c r="AV99" s="11" t="s">
        <v>81</v>
      </c>
      <c r="AW99" s="11" t="s">
        <v>35</v>
      </c>
      <c r="AX99" s="11" t="s">
        <v>71</v>
      </c>
      <c r="AY99" s="188" t="s">
        <v>137</v>
      </c>
    </row>
    <row r="100" spans="2:51" s="11" customFormat="1" ht="13.5">
      <c r="B100" s="187"/>
      <c r="D100" s="183" t="s">
        <v>171</v>
      </c>
      <c r="E100" s="188" t="s">
        <v>5</v>
      </c>
      <c r="F100" s="189" t="s">
        <v>408</v>
      </c>
      <c r="H100" s="190">
        <v>12.5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171</v>
      </c>
      <c r="AU100" s="188" t="s">
        <v>81</v>
      </c>
      <c r="AV100" s="11" t="s">
        <v>81</v>
      </c>
      <c r="AW100" s="11" t="s">
        <v>35</v>
      </c>
      <c r="AX100" s="11" t="s">
        <v>71</v>
      </c>
      <c r="AY100" s="188" t="s">
        <v>137</v>
      </c>
    </row>
    <row r="101" spans="2:63" s="10" customFormat="1" ht="29.85" customHeight="1">
      <c r="B101" s="157"/>
      <c r="D101" s="158" t="s">
        <v>70</v>
      </c>
      <c r="E101" s="168" t="s">
        <v>385</v>
      </c>
      <c r="F101" s="168" t="s">
        <v>386</v>
      </c>
      <c r="I101" s="160"/>
      <c r="J101" s="169">
        <f>BK101</f>
        <v>0</v>
      </c>
      <c r="L101" s="157"/>
      <c r="M101" s="162"/>
      <c r="N101" s="163"/>
      <c r="O101" s="163"/>
      <c r="P101" s="164">
        <f>SUM(P102:P103)</f>
        <v>0</v>
      </c>
      <c r="Q101" s="163"/>
      <c r="R101" s="164">
        <f>SUM(R102:R103)</f>
        <v>0</v>
      </c>
      <c r="S101" s="163"/>
      <c r="T101" s="165">
        <f>SUM(T102:T103)</f>
        <v>0</v>
      </c>
      <c r="AR101" s="158" t="s">
        <v>79</v>
      </c>
      <c r="AT101" s="166" t="s">
        <v>70</v>
      </c>
      <c r="AU101" s="166" t="s">
        <v>79</v>
      </c>
      <c r="AY101" s="158" t="s">
        <v>137</v>
      </c>
      <c r="BK101" s="167">
        <f>SUM(BK102:BK103)</f>
        <v>0</v>
      </c>
    </row>
    <row r="102" spans="2:65" s="1" customFormat="1" ht="14.45" customHeight="1">
      <c r="B102" s="170"/>
      <c r="C102" s="171" t="s">
        <v>174</v>
      </c>
      <c r="D102" s="171" t="s">
        <v>139</v>
      </c>
      <c r="E102" s="172" t="s">
        <v>388</v>
      </c>
      <c r="F102" s="173" t="s">
        <v>389</v>
      </c>
      <c r="G102" s="174" t="s">
        <v>284</v>
      </c>
      <c r="H102" s="175">
        <v>323.913</v>
      </c>
      <c r="I102" s="176"/>
      <c r="J102" s="177">
        <f>ROUND(I102*H102,2)</f>
        <v>0</v>
      </c>
      <c r="K102" s="173" t="s">
        <v>143</v>
      </c>
      <c r="L102" s="37"/>
      <c r="M102" s="178" t="s">
        <v>5</v>
      </c>
      <c r="N102" s="179" t="s">
        <v>42</v>
      </c>
      <c r="O102" s="38"/>
      <c r="P102" s="180">
        <f>O102*H102</f>
        <v>0</v>
      </c>
      <c r="Q102" s="180">
        <v>0</v>
      </c>
      <c r="R102" s="180">
        <f>Q102*H102</f>
        <v>0</v>
      </c>
      <c r="S102" s="180">
        <v>0</v>
      </c>
      <c r="T102" s="181">
        <f>S102*H102</f>
        <v>0</v>
      </c>
      <c r="AR102" s="21" t="s">
        <v>144</v>
      </c>
      <c r="AT102" s="21" t="s">
        <v>139</v>
      </c>
      <c r="AU102" s="21" t="s">
        <v>81</v>
      </c>
      <c r="AY102" s="21" t="s">
        <v>137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21" t="s">
        <v>79</v>
      </c>
      <c r="BK102" s="182">
        <f>ROUND(I102*H102,2)</f>
        <v>0</v>
      </c>
      <c r="BL102" s="21" t="s">
        <v>144</v>
      </c>
      <c r="BM102" s="21" t="s">
        <v>409</v>
      </c>
    </row>
    <row r="103" spans="2:47" s="1" customFormat="1" ht="27">
      <c r="B103" s="37"/>
      <c r="D103" s="183" t="s">
        <v>146</v>
      </c>
      <c r="F103" s="184" t="s">
        <v>391</v>
      </c>
      <c r="I103" s="145"/>
      <c r="L103" s="37"/>
      <c r="M103" s="205"/>
      <c r="N103" s="206"/>
      <c r="O103" s="206"/>
      <c r="P103" s="206"/>
      <c r="Q103" s="206"/>
      <c r="R103" s="206"/>
      <c r="S103" s="206"/>
      <c r="T103" s="207"/>
      <c r="AT103" s="21" t="s">
        <v>146</v>
      </c>
      <c r="AU103" s="21" t="s">
        <v>81</v>
      </c>
    </row>
    <row r="104" spans="2:12" s="1" customFormat="1" ht="6.95" customHeight="1">
      <c r="B104" s="52"/>
      <c r="C104" s="53"/>
      <c r="D104" s="53"/>
      <c r="E104" s="53"/>
      <c r="F104" s="53"/>
      <c r="G104" s="53"/>
      <c r="H104" s="53"/>
      <c r="I104" s="123"/>
      <c r="J104" s="53"/>
      <c r="K104" s="53"/>
      <c r="L104" s="37"/>
    </row>
  </sheetData>
  <autoFilter ref="C79:K103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5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96"/>
      <c r="C1" s="96"/>
      <c r="D1" s="97" t="s">
        <v>1</v>
      </c>
      <c r="E1" s="96"/>
      <c r="F1" s="98" t="s">
        <v>100</v>
      </c>
      <c r="G1" s="331" t="s">
        <v>101</v>
      </c>
      <c r="H1" s="331"/>
      <c r="I1" s="99"/>
      <c r="J1" s="98" t="s">
        <v>102</v>
      </c>
      <c r="K1" s="97" t="s">
        <v>103</v>
      </c>
      <c r="L1" s="98" t="s">
        <v>104</v>
      </c>
      <c r="M1" s="98"/>
      <c r="N1" s="98"/>
      <c r="O1" s="98"/>
      <c r="P1" s="98"/>
      <c r="Q1" s="98"/>
      <c r="R1" s="98"/>
      <c r="S1" s="98"/>
      <c r="T1" s="98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100"/>
      <c r="J3" s="23"/>
      <c r="K3" s="24"/>
      <c r="AT3" s="21" t="s">
        <v>81</v>
      </c>
    </row>
    <row r="4" spans="2:46" ht="36.95" customHeight="1">
      <c r="B4" s="25"/>
      <c r="C4" s="26"/>
      <c r="D4" s="27" t="s">
        <v>105</v>
      </c>
      <c r="E4" s="26"/>
      <c r="F4" s="26"/>
      <c r="G4" s="26"/>
      <c r="H4" s="26"/>
      <c r="I4" s="101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1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1"/>
      <c r="J6" s="26"/>
      <c r="K6" s="28"/>
    </row>
    <row r="7" spans="2:11" ht="14.45" customHeight="1">
      <c r="B7" s="25"/>
      <c r="C7" s="26"/>
      <c r="D7" s="26"/>
      <c r="E7" s="323" t="str">
        <f>'Rekapitulace stavby'!K6</f>
        <v>Protierozní opatření rokle Domažlice</v>
      </c>
      <c r="F7" s="324"/>
      <c r="G7" s="324"/>
      <c r="H7" s="324"/>
      <c r="I7" s="101"/>
      <c r="J7" s="26"/>
      <c r="K7" s="28"/>
    </row>
    <row r="8" spans="2:11" s="1" customFormat="1" ht="13.5">
      <c r="B8" s="37"/>
      <c r="C8" s="38"/>
      <c r="D8" s="34" t="s">
        <v>106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25" t="s">
        <v>410</v>
      </c>
      <c r="F9" s="326"/>
      <c r="G9" s="326"/>
      <c r="H9" s="326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4" t="s">
        <v>21</v>
      </c>
      <c r="E11" s="38"/>
      <c r="F11" s="32" t="s">
        <v>5</v>
      </c>
      <c r="G11" s="38"/>
      <c r="H11" s="38"/>
      <c r="I11" s="103" t="s">
        <v>22</v>
      </c>
      <c r="J11" s="32" t="s">
        <v>5</v>
      </c>
      <c r="K11" s="41"/>
    </row>
    <row r="12" spans="2:11" s="1" customFormat="1" ht="14.45" customHeight="1">
      <c r="B12" s="37"/>
      <c r="C12" s="38"/>
      <c r="D12" s="34" t="s">
        <v>23</v>
      </c>
      <c r="E12" s="38"/>
      <c r="F12" s="32" t="s">
        <v>24</v>
      </c>
      <c r="G12" s="38"/>
      <c r="H12" s="38"/>
      <c r="I12" s="103" t="s">
        <v>25</v>
      </c>
      <c r="J12" s="104">
        <f>'Rekapitulace stavby'!AN8</f>
        <v>43871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4" t="s">
        <v>26</v>
      </c>
      <c r="E14" s="38"/>
      <c r="F14" s="38"/>
      <c r="G14" s="38"/>
      <c r="H14" s="38"/>
      <c r="I14" s="103" t="s">
        <v>27</v>
      </c>
      <c r="J14" s="32" t="s">
        <v>28</v>
      </c>
      <c r="K14" s="41"/>
    </row>
    <row r="15" spans="2:11" s="1" customFormat="1" ht="18" customHeight="1">
      <c r="B15" s="37"/>
      <c r="C15" s="38"/>
      <c r="D15" s="38"/>
      <c r="E15" s="32" t="s">
        <v>29</v>
      </c>
      <c r="F15" s="38"/>
      <c r="G15" s="38"/>
      <c r="H15" s="38"/>
      <c r="I15" s="103" t="s">
        <v>30</v>
      </c>
      <c r="J15" s="32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4" t="s">
        <v>31</v>
      </c>
      <c r="E17" s="38"/>
      <c r="F17" s="38"/>
      <c r="G17" s="38"/>
      <c r="H17" s="38"/>
      <c r="I17" s="10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2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30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4" t="s">
        <v>33</v>
      </c>
      <c r="E20" s="38"/>
      <c r="F20" s="38"/>
      <c r="G20" s="38"/>
      <c r="H20" s="38"/>
      <c r="I20" s="103" t="s">
        <v>27</v>
      </c>
      <c r="J20" s="32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2" t="str">
        <f>IF('Rekapitulace stavby'!E17="","",'Rekapitulace stavby'!E17)</f>
        <v xml:space="preserve"> </v>
      </c>
      <c r="F21" s="38"/>
      <c r="G21" s="38"/>
      <c r="H21" s="38"/>
      <c r="I21" s="103" t="s">
        <v>30</v>
      </c>
      <c r="J21" s="32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4" t="s">
        <v>36</v>
      </c>
      <c r="E23" s="38"/>
      <c r="F23" s="38"/>
      <c r="G23" s="38"/>
      <c r="H23" s="38"/>
      <c r="I23" s="102"/>
      <c r="J23" s="38"/>
      <c r="K23" s="41"/>
    </row>
    <row r="24" spans="2:11" s="6" customFormat="1" ht="14.45" customHeight="1">
      <c r="B24" s="105"/>
      <c r="C24" s="106"/>
      <c r="D24" s="106"/>
      <c r="E24" s="305" t="s">
        <v>5</v>
      </c>
      <c r="F24" s="305"/>
      <c r="G24" s="305"/>
      <c r="H24" s="305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37</v>
      </c>
      <c r="E27" s="38"/>
      <c r="F27" s="38"/>
      <c r="G27" s="38"/>
      <c r="H27" s="38"/>
      <c r="I27" s="102"/>
      <c r="J27" s="112">
        <f>ROUND(J80,2)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39</v>
      </c>
      <c r="G29" s="38"/>
      <c r="H29" s="38"/>
      <c r="I29" s="113" t="s">
        <v>38</v>
      </c>
      <c r="J29" s="42" t="s">
        <v>40</v>
      </c>
      <c r="K29" s="41"/>
    </row>
    <row r="30" spans="2:11" s="1" customFormat="1" ht="14.45" customHeight="1">
      <c r="B30" s="37"/>
      <c r="C30" s="38"/>
      <c r="D30" s="45" t="s">
        <v>41</v>
      </c>
      <c r="E30" s="45" t="s">
        <v>42</v>
      </c>
      <c r="F30" s="114">
        <f>ROUND(SUM(BE80:BE103),2)</f>
        <v>0</v>
      </c>
      <c r="G30" s="38"/>
      <c r="H30" s="38"/>
      <c r="I30" s="115">
        <v>0.21</v>
      </c>
      <c r="J30" s="114">
        <f>ROUND(ROUND((SUM(BE80:BE103)),2)*I30,2)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43</v>
      </c>
      <c r="F31" s="114">
        <f>ROUND(SUM(BF80:BF103),2)</f>
        <v>0</v>
      </c>
      <c r="G31" s="38"/>
      <c r="H31" s="38"/>
      <c r="I31" s="115">
        <v>0.15</v>
      </c>
      <c r="J31" s="114">
        <f>ROUND(ROUND((SUM(BF80:BF103)),2)*I31,2)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14">
        <f>ROUND(SUM(BG80:BG103),2)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45</v>
      </c>
      <c r="F33" s="114">
        <f>ROUND(SUM(BH80:BH103),2)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46</v>
      </c>
      <c r="F34" s="114">
        <f>ROUND(SUM(BI80:BI103),2)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47</v>
      </c>
      <c r="E36" s="67"/>
      <c r="F36" s="67"/>
      <c r="G36" s="118" t="s">
        <v>48</v>
      </c>
      <c r="H36" s="119" t="s">
        <v>49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7" t="s">
        <v>108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4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14.45" customHeight="1">
      <c r="B45" s="37"/>
      <c r="C45" s="38"/>
      <c r="D45" s="38"/>
      <c r="E45" s="323" t="str">
        <f>E7</f>
        <v>Protierozní opatření rokle Domažlice</v>
      </c>
      <c r="F45" s="324"/>
      <c r="G45" s="324"/>
      <c r="H45" s="324"/>
      <c r="I45" s="102"/>
      <c r="J45" s="38"/>
      <c r="K45" s="41"/>
    </row>
    <row r="46" spans="2:11" s="1" customFormat="1" ht="14.45" customHeight="1">
      <c r="B46" s="37"/>
      <c r="C46" s="34" t="s">
        <v>106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16.15" customHeight="1">
      <c r="B47" s="37"/>
      <c r="C47" s="38"/>
      <c r="D47" s="38"/>
      <c r="E47" s="325" t="str">
        <f>E9</f>
        <v>SO 03 - Přehrážka 2</v>
      </c>
      <c r="F47" s="326"/>
      <c r="G47" s="326"/>
      <c r="H47" s="326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4" t="s">
        <v>23</v>
      </c>
      <c r="D49" s="38"/>
      <c r="E49" s="38"/>
      <c r="F49" s="32" t="str">
        <f>F12</f>
        <v>Domažlice</v>
      </c>
      <c r="G49" s="38"/>
      <c r="H49" s="38"/>
      <c r="I49" s="103" t="s">
        <v>25</v>
      </c>
      <c r="J49" s="104">
        <f>IF(J12="","",J12)</f>
        <v>43871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3.5">
      <c r="B51" s="37"/>
      <c r="C51" s="34" t="s">
        <v>26</v>
      </c>
      <c r="D51" s="38"/>
      <c r="E51" s="38"/>
      <c r="F51" s="32" t="str">
        <f>E15</f>
        <v>Město Domažlice</v>
      </c>
      <c r="G51" s="38"/>
      <c r="H51" s="38"/>
      <c r="I51" s="103" t="s">
        <v>33</v>
      </c>
      <c r="J51" s="305" t="str">
        <f>E21</f>
        <v xml:space="preserve"> </v>
      </c>
      <c r="K51" s="41"/>
    </row>
    <row r="52" spans="2:11" s="1" customFormat="1" ht="14.45" customHeight="1">
      <c r="B52" s="37"/>
      <c r="C52" s="34" t="s">
        <v>31</v>
      </c>
      <c r="D52" s="38"/>
      <c r="E52" s="38"/>
      <c r="F52" s="32" t="str">
        <f>IF(E18="","",E18)</f>
        <v/>
      </c>
      <c r="G52" s="38"/>
      <c r="H52" s="38"/>
      <c r="I52" s="102"/>
      <c r="J52" s="327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109</v>
      </c>
      <c r="D54" s="116"/>
      <c r="E54" s="116"/>
      <c r="F54" s="116"/>
      <c r="G54" s="116"/>
      <c r="H54" s="116"/>
      <c r="I54" s="127"/>
      <c r="J54" s="128" t="s">
        <v>110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111</v>
      </c>
      <c r="D56" s="38"/>
      <c r="E56" s="38"/>
      <c r="F56" s="38"/>
      <c r="G56" s="38"/>
      <c r="H56" s="38"/>
      <c r="I56" s="102"/>
      <c r="J56" s="112">
        <f>J80</f>
        <v>0</v>
      </c>
      <c r="K56" s="41"/>
      <c r="AU56" s="21" t="s">
        <v>112</v>
      </c>
    </row>
    <row r="57" spans="2:11" s="7" customFormat="1" ht="24.95" customHeight="1">
      <c r="B57" s="131"/>
      <c r="C57" s="132"/>
      <c r="D57" s="133" t="s">
        <v>113</v>
      </c>
      <c r="E57" s="134"/>
      <c r="F57" s="134"/>
      <c r="G57" s="134"/>
      <c r="H57" s="134"/>
      <c r="I57" s="135"/>
      <c r="J57" s="136">
        <f>J81</f>
        <v>0</v>
      </c>
      <c r="K57" s="137"/>
    </row>
    <row r="58" spans="2:11" s="8" customFormat="1" ht="19.9" customHeight="1">
      <c r="B58" s="138"/>
      <c r="C58" s="139"/>
      <c r="D58" s="140" t="s">
        <v>114</v>
      </c>
      <c r="E58" s="141"/>
      <c r="F58" s="141"/>
      <c r="G58" s="141"/>
      <c r="H58" s="141"/>
      <c r="I58" s="142"/>
      <c r="J58" s="143">
        <f>J82</f>
        <v>0</v>
      </c>
      <c r="K58" s="144"/>
    </row>
    <row r="59" spans="2:11" s="8" customFormat="1" ht="19.9" customHeight="1">
      <c r="B59" s="138"/>
      <c r="C59" s="139"/>
      <c r="D59" s="140" t="s">
        <v>116</v>
      </c>
      <c r="E59" s="141"/>
      <c r="F59" s="141"/>
      <c r="G59" s="141"/>
      <c r="H59" s="141"/>
      <c r="I59" s="142"/>
      <c r="J59" s="143">
        <f>J92</f>
        <v>0</v>
      </c>
      <c r="K59" s="144"/>
    </row>
    <row r="60" spans="2:11" s="8" customFormat="1" ht="19.9" customHeight="1">
      <c r="B60" s="138"/>
      <c r="C60" s="139"/>
      <c r="D60" s="140" t="s">
        <v>120</v>
      </c>
      <c r="E60" s="141"/>
      <c r="F60" s="141"/>
      <c r="G60" s="141"/>
      <c r="H60" s="141"/>
      <c r="I60" s="142"/>
      <c r="J60" s="143">
        <f>J101</f>
        <v>0</v>
      </c>
      <c r="K60" s="144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102"/>
      <c r="J61" s="38"/>
      <c r="K61" s="41"/>
    </row>
    <row r="62" spans="2:11" s="1" customFormat="1" ht="6.95" customHeight="1">
      <c r="B62" s="52"/>
      <c r="C62" s="53"/>
      <c r="D62" s="53"/>
      <c r="E62" s="53"/>
      <c r="F62" s="53"/>
      <c r="G62" s="53"/>
      <c r="H62" s="53"/>
      <c r="I62" s="123"/>
      <c r="J62" s="53"/>
      <c r="K62" s="5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24"/>
      <c r="J66" s="56"/>
      <c r="K66" s="56"/>
      <c r="L66" s="37"/>
    </row>
    <row r="67" spans="2:12" s="1" customFormat="1" ht="36.95" customHeight="1">
      <c r="B67" s="37"/>
      <c r="C67" s="57" t="s">
        <v>121</v>
      </c>
      <c r="I67" s="145"/>
      <c r="L67" s="37"/>
    </row>
    <row r="68" spans="2:12" s="1" customFormat="1" ht="6.95" customHeight="1">
      <c r="B68" s="37"/>
      <c r="I68" s="145"/>
      <c r="L68" s="37"/>
    </row>
    <row r="69" spans="2:12" s="1" customFormat="1" ht="14.45" customHeight="1">
      <c r="B69" s="37"/>
      <c r="C69" s="59" t="s">
        <v>19</v>
      </c>
      <c r="I69" s="145"/>
      <c r="L69" s="37"/>
    </row>
    <row r="70" spans="2:12" s="1" customFormat="1" ht="14.45" customHeight="1">
      <c r="B70" s="37"/>
      <c r="E70" s="328" t="str">
        <f>E7</f>
        <v>Protierozní opatření rokle Domažlice</v>
      </c>
      <c r="F70" s="329"/>
      <c r="G70" s="329"/>
      <c r="H70" s="329"/>
      <c r="I70" s="145"/>
      <c r="L70" s="37"/>
    </row>
    <row r="71" spans="2:12" s="1" customFormat="1" ht="14.45" customHeight="1">
      <c r="B71" s="37"/>
      <c r="C71" s="59" t="s">
        <v>106</v>
      </c>
      <c r="I71" s="145"/>
      <c r="L71" s="37"/>
    </row>
    <row r="72" spans="2:12" s="1" customFormat="1" ht="16.15" customHeight="1">
      <c r="B72" s="37"/>
      <c r="E72" s="319" t="str">
        <f>E9</f>
        <v>SO 03 - Přehrážka 2</v>
      </c>
      <c r="F72" s="330"/>
      <c r="G72" s="330"/>
      <c r="H72" s="330"/>
      <c r="I72" s="145"/>
      <c r="L72" s="37"/>
    </row>
    <row r="73" spans="2:12" s="1" customFormat="1" ht="6.95" customHeight="1">
      <c r="B73" s="37"/>
      <c r="I73" s="145"/>
      <c r="L73" s="37"/>
    </row>
    <row r="74" spans="2:12" s="1" customFormat="1" ht="18" customHeight="1">
      <c r="B74" s="37"/>
      <c r="C74" s="59" t="s">
        <v>23</v>
      </c>
      <c r="F74" s="146" t="str">
        <f>F12</f>
        <v>Domažlice</v>
      </c>
      <c r="I74" s="147" t="s">
        <v>25</v>
      </c>
      <c r="J74" s="63">
        <f>IF(J12="","",J12)</f>
        <v>43871</v>
      </c>
      <c r="L74" s="37"/>
    </row>
    <row r="75" spans="2:12" s="1" customFormat="1" ht="6.95" customHeight="1">
      <c r="B75" s="37"/>
      <c r="I75" s="145"/>
      <c r="L75" s="37"/>
    </row>
    <row r="76" spans="2:12" s="1" customFormat="1" ht="13.5">
      <c r="B76" s="37"/>
      <c r="C76" s="59" t="s">
        <v>26</v>
      </c>
      <c r="F76" s="146" t="str">
        <f>E15</f>
        <v>Město Domažlice</v>
      </c>
      <c r="I76" s="147" t="s">
        <v>33</v>
      </c>
      <c r="J76" s="146" t="str">
        <f>E21</f>
        <v xml:space="preserve"> </v>
      </c>
      <c r="L76" s="37"/>
    </row>
    <row r="77" spans="2:12" s="1" customFormat="1" ht="14.45" customHeight="1">
      <c r="B77" s="37"/>
      <c r="C77" s="59" t="s">
        <v>31</v>
      </c>
      <c r="F77" s="146" t="str">
        <f>IF(E18="","",E18)</f>
        <v/>
      </c>
      <c r="I77" s="145"/>
      <c r="L77" s="37"/>
    </row>
    <row r="78" spans="2:12" s="1" customFormat="1" ht="10.35" customHeight="1">
      <c r="B78" s="37"/>
      <c r="I78" s="145"/>
      <c r="L78" s="37"/>
    </row>
    <row r="79" spans="2:20" s="9" customFormat="1" ht="29.25" customHeight="1">
      <c r="B79" s="148"/>
      <c r="C79" s="149" t="s">
        <v>122</v>
      </c>
      <c r="D79" s="150" t="s">
        <v>56</v>
      </c>
      <c r="E79" s="150" t="s">
        <v>52</v>
      </c>
      <c r="F79" s="150" t="s">
        <v>123</v>
      </c>
      <c r="G79" s="150" t="s">
        <v>124</v>
      </c>
      <c r="H79" s="150" t="s">
        <v>125</v>
      </c>
      <c r="I79" s="151" t="s">
        <v>126</v>
      </c>
      <c r="J79" s="150" t="s">
        <v>110</v>
      </c>
      <c r="K79" s="152" t="s">
        <v>127</v>
      </c>
      <c r="L79" s="148"/>
      <c r="M79" s="69" t="s">
        <v>128</v>
      </c>
      <c r="N79" s="70" t="s">
        <v>41</v>
      </c>
      <c r="O79" s="70" t="s">
        <v>129</v>
      </c>
      <c r="P79" s="70" t="s">
        <v>130</v>
      </c>
      <c r="Q79" s="70" t="s">
        <v>131</v>
      </c>
      <c r="R79" s="70" t="s">
        <v>132</v>
      </c>
      <c r="S79" s="70" t="s">
        <v>133</v>
      </c>
      <c r="T79" s="71" t="s">
        <v>134</v>
      </c>
    </row>
    <row r="80" spans="2:63" s="1" customFormat="1" ht="29.25" customHeight="1">
      <c r="B80" s="37"/>
      <c r="C80" s="73" t="s">
        <v>111</v>
      </c>
      <c r="I80" s="145"/>
      <c r="J80" s="153">
        <f>BK80</f>
        <v>0</v>
      </c>
      <c r="L80" s="37"/>
      <c r="M80" s="72"/>
      <c r="N80" s="64"/>
      <c r="O80" s="64"/>
      <c r="P80" s="154">
        <f>P81</f>
        <v>0</v>
      </c>
      <c r="Q80" s="64"/>
      <c r="R80" s="154">
        <f>R81</f>
        <v>328.18128</v>
      </c>
      <c r="S80" s="64"/>
      <c r="T80" s="155">
        <f>T81</f>
        <v>0</v>
      </c>
      <c r="AT80" s="21" t="s">
        <v>70</v>
      </c>
      <c r="AU80" s="21" t="s">
        <v>112</v>
      </c>
      <c r="BK80" s="156">
        <f>BK81</f>
        <v>0</v>
      </c>
    </row>
    <row r="81" spans="2:63" s="10" customFormat="1" ht="37.35" customHeight="1">
      <c r="B81" s="157"/>
      <c r="D81" s="158" t="s">
        <v>70</v>
      </c>
      <c r="E81" s="159" t="s">
        <v>135</v>
      </c>
      <c r="F81" s="159" t="s">
        <v>136</v>
      </c>
      <c r="I81" s="160"/>
      <c r="J81" s="161">
        <f>BK81</f>
        <v>0</v>
      </c>
      <c r="L81" s="157"/>
      <c r="M81" s="162"/>
      <c r="N81" s="163"/>
      <c r="O81" s="163"/>
      <c r="P81" s="164">
        <f>P82+P92+P101</f>
        <v>0</v>
      </c>
      <c r="Q81" s="163"/>
      <c r="R81" s="164">
        <f>R82+R92+R101</f>
        <v>328.18128</v>
      </c>
      <c r="S81" s="163"/>
      <c r="T81" s="165">
        <f>T82+T92+T101</f>
        <v>0</v>
      </c>
      <c r="AR81" s="158" t="s">
        <v>79</v>
      </c>
      <c r="AT81" s="166" t="s">
        <v>70</v>
      </c>
      <c r="AU81" s="166" t="s">
        <v>71</v>
      </c>
      <c r="AY81" s="158" t="s">
        <v>137</v>
      </c>
      <c r="BK81" s="167">
        <f>BK82+BK92+BK101</f>
        <v>0</v>
      </c>
    </row>
    <row r="82" spans="2:63" s="10" customFormat="1" ht="19.9" customHeight="1">
      <c r="B82" s="157"/>
      <c r="D82" s="158" t="s">
        <v>70</v>
      </c>
      <c r="E82" s="168" t="s">
        <v>79</v>
      </c>
      <c r="F82" s="168" t="s">
        <v>138</v>
      </c>
      <c r="I82" s="160"/>
      <c r="J82" s="169">
        <f>BK82</f>
        <v>0</v>
      </c>
      <c r="L82" s="157"/>
      <c r="M82" s="162"/>
      <c r="N82" s="163"/>
      <c r="O82" s="163"/>
      <c r="P82" s="164">
        <f>SUM(P83:P91)</f>
        <v>0</v>
      </c>
      <c r="Q82" s="163"/>
      <c r="R82" s="164">
        <f>SUM(R83:R91)</f>
        <v>0</v>
      </c>
      <c r="S82" s="163"/>
      <c r="T82" s="165">
        <f>SUM(T83:T91)</f>
        <v>0</v>
      </c>
      <c r="AR82" s="158" t="s">
        <v>79</v>
      </c>
      <c r="AT82" s="166" t="s">
        <v>70</v>
      </c>
      <c r="AU82" s="166" t="s">
        <v>79</v>
      </c>
      <c r="AY82" s="158" t="s">
        <v>137</v>
      </c>
      <c r="BK82" s="167">
        <f>SUM(BK83:BK91)</f>
        <v>0</v>
      </c>
    </row>
    <row r="83" spans="2:65" s="1" customFormat="1" ht="14.45" customHeight="1">
      <c r="B83" s="170"/>
      <c r="C83" s="171" t="s">
        <v>79</v>
      </c>
      <c r="D83" s="171" t="s">
        <v>139</v>
      </c>
      <c r="E83" s="172" t="s">
        <v>216</v>
      </c>
      <c r="F83" s="173" t="s">
        <v>217</v>
      </c>
      <c r="G83" s="174" t="s">
        <v>142</v>
      </c>
      <c r="H83" s="175">
        <v>56</v>
      </c>
      <c r="I83" s="176"/>
      <c r="J83" s="177">
        <f>ROUND(I83*H83,2)</f>
        <v>0</v>
      </c>
      <c r="K83" s="173" t="s">
        <v>143</v>
      </c>
      <c r="L83" s="37"/>
      <c r="M83" s="178" t="s">
        <v>5</v>
      </c>
      <c r="N83" s="179" t="s">
        <v>42</v>
      </c>
      <c r="O83" s="38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21" t="s">
        <v>144</v>
      </c>
      <c r="AT83" s="21" t="s">
        <v>139</v>
      </c>
      <c r="AU83" s="21" t="s">
        <v>81</v>
      </c>
      <c r="AY83" s="21" t="s">
        <v>137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21" t="s">
        <v>79</v>
      </c>
      <c r="BK83" s="182">
        <f>ROUND(I83*H83,2)</f>
        <v>0</v>
      </c>
      <c r="BL83" s="21" t="s">
        <v>144</v>
      </c>
      <c r="BM83" s="21" t="s">
        <v>393</v>
      </c>
    </row>
    <row r="84" spans="2:47" s="1" customFormat="1" ht="27">
      <c r="B84" s="37"/>
      <c r="D84" s="183" t="s">
        <v>146</v>
      </c>
      <c r="F84" s="184" t="s">
        <v>219</v>
      </c>
      <c r="I84" s="145"/>
      <c r="L84" s="37"/>
      <c r="M84" s="185"/>
      <c r="N84" s="38"/>
      <c r="O84" s="38"/>
      <c r="P84" s="38"/>
      <c r="Q84" s="38"/>
      <c r="R84" s="38"/>
      <c r="S84" s="38"/>
      <c r="T84" s="66"/>
      <c r="AT84" s="21" t="s">
        <v>146</v>
      </c>
      <c r="AU84" s="21" t="s">
        <v>81</v>
      </c>
    </row>
    <row r="85" spans="2:47" s="1" customFormat="1" ht="27">
      <c r="B85" s="37"/>
      <c r="D85" s="183" t="s">
        <v>148</v>
      </c>
      <c r="F85" s="186" t="s">
        <v>394</v>
      </c>
      <c r="I85" s="145"/>
      <c r="L85" s="37"/>
      <c r="M85" s="185"/>
      <c r="N85" s="38"/>
      <c r="O85" s="38"/>
      <c r="P85" s="38"/>
      <c r="Q85" s="38"/>
      <c r="R85" s="38"/>
      <c r="S85" s="38"/>
      <c r="T85" s="66"/>
      <c r="AT85" s="21" t="s">
        <v>148</v>
      </c>
      <c r="AU85" s="21" t="s">
        <v>81</v>
      </c>
    </row>
    <row r="86" spans="2:65" s="1" customFormat="1" ht="22.9" customHeight="1">
      <c r="B86" s="170"/>
      <c r="C86" s="171" t="s">
        <v>81</v>
      </c>
      <c r="D86" s="171" t="s">
        <v>139</v>
      </c>
      <c r="E86" s="172" t="s">
        <v>395</v>
      </c>
      <c r="F86" s="173" t="s">
        <v>396</v>
      </c>
      <c r="G86" s="174" t="s">
        <v>142</v>
      </c>
      <c r="H86" s="175">
        <v>56</v>
      </c>
      <c r="I86" s="176"/>
      <c r="J86" s="177">
        <f>ROUND(I86*H86,2)</f>
        <v>0</v>
      </c>
      <c r="K86" s="173" t="s">
        <v>143</v>
      </c>
      <c r="L86" s="37"/>
      <c r="M86" s="178" t="s">
        <v>5</v>
      </c>
      <c r="N86" s="179" t="s">
        <v>42</v>
      </c>
      <c r="O86" s="38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21" t="s">
        <v>144</v>
      </c>
      <c r="AT86" s="21" t="s">
        <v>139</v>
      </c>
      <c r="AU86" s="21" t="s">
        <v>81</v>
      </c>
      <c r="AY86" s="21" t="s">
        <v>137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21" t="s">
        <v>79</v>
      </c>
      <c r="BK86" s="182">
        <f>ROUND(I86*H86,2)</f>
        <v>0</v>
      </c>
      <c r="BL86" s="21" t="s">
        <v>144</v>
      </c>
      <c r="BM86" s="21" t="s">
        <v>397</v>
      </c>
    </row>
    <row r="87" spans="2:47" s="1" customFormat="1" ht="40.5">
      <c r="B87" s="37"/>
      <c r="D87" s="183" t="s">
        <v>146</v>
      </c>
      <c r="F87" s="184" t="s">
        <v>398</v>
      </c>
      <c r="I87" s="145"/>
      <c r="L87" s="37"/>
      <c r="M87" s="185"/>
      <c r="N87" s="38"/>
      <c r="O87" s="38"/>
      <c r="P87" s="38"/>
      <c r="Q87" s="38"/>
      <c r="R87" s="38"/>
      <c r="S87" s="38"/>
      <c r="T87" s="66"/>
      <c r="AT87" s="21" t="s">
        <v>146</v>
      </c>
      <c r="AU87" s="21" t="s">
        <v>81</v>
      </c>
    </row>
    <row r="88" spans="2:47" s="1" customFormat="1" ht="27">
      <c r="B88" s="37"/>
      <c r="D88" s="183" t="s">
        <v>148</v>
      </c>
      <c r="F88" s="186" t="s">
        <v>394</v>
      </c>
      <c r="I88" s="145"/>
      <c r="L88" s="37"/>
      <c r="M88" s="185"/>
      <c r="N88" s="38"/>
      <c r="O88" s="38"/>
      <c r="P88" s="38"/>
      <c r="Q88" s="38"/>
      <c r="R88" s="38"/>
      <c r="S88" s="38"/>
      <c r="T88" s="66"/>
      <c r="AT88" s="21" t="s">
        <v>148</v>
      </c>
      <c r="AU88" s="21" t="s">
        <v>81</v>
      </c>
    </row>
    <row r="89" spans="2:65" s="1" customFormat="1" ht="22.9" customHeight="1">
      <c r="B89" s="170"/>
      <c r="C89" s="171" t="s">
        <v>155</v>
      </c>
      <c r="D89" s="171" t="s">
        <v>139</v>
      </c>
      <c r="E89" s="172" t="s">
        <v>160</v>
      </c>
      <c r="F89" s="173" t="s">
        <v>161</v>
      </c>
      <c r="G89" s="174" t="s">
        <v>142</v>
      </c>
      <c r="H89" s="175">
        <v>56</v>
      </c>
      <c r="I89" s="176"/>
      <c r="J89" s="177">
        <f>ROUND(I89*H89,2)</f>
        <v>0</v>
      </c>
      <c r="K89" s="173" t="s">
        <v>143</v>
      </c>
      <c r="L89" s="37"/>
      <c r="M89" s="178" t="s">
        <v>5</v>
      </c>
      <c r="N89" s="179" t="s">
        <v>42</v>
      </c>
      <c r="O89" s="38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21" t="s">
        <v>144</v>
      </c>
      <c r="AT89" s="21" t="s">
        <v>139</v>
      </c>
      <c r="AU89" s="21" t="s">
        <v>81</v>
      </c>
      <c r="AY89" s="21" t="s">
        <v>137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21" t="s">
        <v>79</v>
      </c>
      <c r="BK89" s="182">
        <f>ROUND(I89*H89,2)</f>
        <v>0</v>
      </c>
      <c r="BL89" s="21" t="s">
        <v>144</v>
      </c>
      <c r="BM89" s="21" t="s">
        <v>399</v>
      </c>
    </row>
    <row r="90" spans="2:47" s="1" customFormat="1" ht="54">
      <c r="B90" s="37"/>
      <c r="D90" s="183" t="s">
        <v>146</v>
      </c>
      <c r="F90" s="184" t="s">
        <v>163</v>
      </c>
      <c r="I90" s="145"/>
      <c r="L90" s="37"/>
      <c r="M90" s="185"/>
      <c r="N90" s="38"/>
      <c r="O90" s="38"/>
      <c r="P90" s="38"/>
      <c r="Q90" s="38"/>
      <c r="R90" s="38"/>
      <c r="S90" s="38"/>
      <c r="T90" s="66"/>
      <c r="AT90" s="21" t="s">
        <v>146</v>
      </c>
      <c r="AU90" s="21" t="s">
        <v>81</v>
      </c>
    </row>
    <row r="91" spans="2:47" s="1" customFormat="1" ht="27">
      <c r="B91" s="37"/>
      <c r="D91" s="183" t="s">
        <v>148</v>
      </c>
      <c r="F91" s="186" t="s">
        <v>394</v>
      </c>
      <c r="I91" s="145"/>
      <c r="L91" s="37"/>
      <c r="M91" s="185"/>
      <c r="N91" s="38"/>
      <c r="O91" s="38"/>
      <c r="P91" s="38"/>
      <c r="Q91" s="38"/>
      <c r="R91" s="38"/>
      <c r="S91" s="38"/>
      <c r="T91" s="66"/>
      <c r="AT91" s="21" t="s">
        <v>148</v>
      </c>
      <c r="AU91" s="21" t="s">
        <v>81</v>
      </c>
    </row>
    <row r="92" spans="2:63" s="10" customFormat="1" ht="29.85" customHeight="1">
      <c r="B92" s="157"/>
      <c r="D92" s="158" t="s">
        <v>70</v>
      </c>
      <c r="E92" s="168" t="s">
        <v>144</v>
      </c>
      <c r="F92" s="168" t="s">
        <v>310</v>
      </c>
      <c r="I92" s="160"/>
      <c r="J92" s="169">
        <f>BK92</f>
        <v>0</v>
      </c>
      <c r="L92" s="157"/>
      <c r="M92" s="162"/>
      <c r="N92" s="163"/>
      <c r="O92" s="163"/>
      <c r="P92" s="164">
        <f>SUM(P93:P100)</f>
        <v>0</v>
      </c>
      <c r="Q92" s="163"/>
      <c r="R92" s="164">
        <f>SUM(R93:R100)</f>
        <v>328.18128</v>
      </c>
      <c r="S92" s="163"/>
      <c r="T92" s="165">
        <f>SUM(T93:T100)</f>
        <v>0</v>
      </c>
      <c r="AR92" s="158" t="s">
        <v>79</v>
      </c>
      <c r="AT92" s="166" t="s">
        <v>70</v>
      </c>
      <c r="AU92" s="166" t="s">
        <v>79</v>
      </c>
      <c r="AY92" s="158" t="s">
        <v>137</v>
      </c>
      <c r="BK92" s="167">
        <f>SUM(BK93:BK100)</f>
        <v>0</v>
      </c>
    </row>
    <row r="93" spans="2:65" s="1" customFormat="1" ht="22.9" customHeight="1">
      <c r="B93" s="170"/>
      <c r="C93" s="171" t="s">
        <v>144</v>
      </c>
      <c r="D93" s="171" t="s">
        <v>139</v>
      </c>
      <c r="E93" s="172" t="s">
        <v>400</v>
      </c>
      <c r="F93" s="173" t="s">
        <v>401</v>
      </c>
      <c r="G93" s="174" t="s">
        <v>142</v>
      </c>
      <c r="H93" s="175">
        <v>91</v>
      </c>
      <c r="I93" s="176"/>
      <c r="J93" s="177">
        <f>ROUND(I93*H93,2)</f>
        <v>0</v>
      </c>
      <c r="K93" s="173" t="s">
        <v>143</v>
      </c>
      <c r="L93" s="37"/>
      <c r="M93" s="178" t="s">
        <v>5</v>
      </c>
      <c r="N93" s="179" t="s">
        <v>42</v>
      </c>
      <c r="O93" s="38"/>
      <c r="P93" s="180">
        <f>O93*H93</f>
        <v>0</v>
      </c>
      <c r="Q93" s="180">
        <v>2.13408</v>
      </c>
      <c r="R93" s="180">
        <f>Q93*H93</f>
        <v>194.20128</v>
      </c>
      <c r="S93" s="180">
        <v>0</v>
      </c>
      <c r="T93" s="181">
        <f>S93*H93</f>
        <v>0</v>
      </c>
      <c r="AR93" s="21" t="s">
        <v>144</v>
      </c>
      <c r="AT93" s="21" t="s">
        <v>139</v>
      </c>
      <c r="AU93" s="21" t="s">
        <v>81</v>
      </c>
      <c r="AY93" s="21" t="s">
        <v>137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21" t="s">
        <v>79</v>
      </c>
      <c r="BK93" s="182">
        <f>ROUND(I93*H93,2)</f>
        <v>0</v>
      </c>
      <c r="BL93" s="21" t="s">
        <v>144</v>
      </c>
      <c r="BM93" s="21" t="s">
        <v>402</v>
      </c>
    </row>
    <row r="94" spans="2:47" s="1" customFormat="1" ht="27">
      <c r="B94" s="37"/>
      <c r="D94" s="183" t="s">
        <v>146</v>
      </c>
      <c r="F94" s="184" t="s">
        <v>403</v>
      </c>
      <c r="I94" s="145"/>
      <c r="L94" s="37"/>
      <c r="M94" s="185"/>
      <c r="N94" s="38"/>
      <c r="O94" s="38"/>
      <c r="P94" s="38"/>
      <c r="Q94" s="38"/>
      <c r="R94" s="38"/>
      <c r="S94" s="38"/>
      <c r="T94" s="66"/>
      <c r="AT94" s="21" t="s">
        <v>146</v>
      </c>
      <c r="AU94" s="21" t="s">
        <v>81</v>
      </c>
    </row>
    <row r="95" spans="2:47" s="1" customFormat="1" ht="27">
      <c r="B95" s="37"/>
      <c r="D95" s="183" t="s">
        <v>148</v>
      </c>
      <c r="F95" s="186" t="s">
        <v>404</v>
      </c>
      <c r="I95" s="145"/>
      <c r="L95" s="37"/>
      <c r="M95" s="185"/>
      <c r="N95" s="38"/>
      <c r="O95" s="38"/>
      <c r="P95" s="38"/>
      <c r="Q95" s="38"/>
      <c r="R95" s="38"/>
      <c r="S95" s="38"/>
      <c r="T95" s="66"/>
      <c r="AT95" s="21" t="s">
        <v>148</v>
      </c>
      <c r="AU95" s="21" t="s">
        <v>81</v>
      </c>
    </row>
    <row r="96" spans="2:65" s="1" customFormat="1" ht="22.9" customHeight="1">
      <c r="B96" s="170"/>
      <c r="C96" s="171" t="s">
        <v>165</v>
      </c>
      <c r="D96" s="171" t="s">
        <v>139</v>
      </c>
      <c r="E96" s="172" t="s">
        <v>318</v>
      </c>
      <c r="F96" s="173" t="s">
        <v>319</v>
      </c>
      <c r="G96" s="174" t="s">
        <v>142</v>
      </c>
      <c r="H96" s="175">
        <v>72.5</v>
      </c>
      <c r="I96" s="176"/>
      <c r="J96" s="177">
        <f>ROUND(I96*H96,2)</f>
        <v>0</v>
      </c>
      <c r="K96" s="173" t="s">
        <v>143</v>
      </c>
      <c r="L96" s="37"/>
      <c r="M96" s="178" t="s">
        <v>5</v>
      </c>
      <c r="N96" s="179" t="s">
        <v>42</v>
      </c>
      <c r="O96" s="38"/>
      <c r="P96" s="180">
        <f>O96*H96</f>
        <v>0</v>
      </c>
      <c r="Q96" s="180">
        <v>1.848</v>
      </c>
      <c r="R96" s="180">
        <f>Q96*H96</f>
        <v>133.98000000000002</v>
      </c>
      <c r="S96" s="180">
        <v>0</v>
      </c>
      <c r="T96" s="181">
        <f>S96*H96</f>
        <v>0</v>
      </c>
      <c r="AR96" s="21" t="s">
        <v>144</v>
      </c>
      <c r="AT96" s="21" t="s">
        <v>139</v>
      </c>
      <c r="AU96" s="21" t="s">
        <v>81</v>
      </c>
      <c r="AY96" s="21" t="s">
        <v>137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21" t="s">
        <v>79</v>
      </c>
      <c r="BK96" s="182">
        <f>ROUND(I96*H96,2)</f>
        <v>0</v>
      </c>
      <c r="BL96" s="21" t="s">
        <v>144</v>
      </c>
      <c r="BM96" s="21" t="s">
        <v>405</v>
      </c>
    </row>
    <row r="97" spans="2:47" s="1" customFormat="1" ht="40.5">
      <c r="B97" s="37"/>
      <c r="D97" s="183" t="s">
        <v>146</v>
      </c>
      <c r="F97" s="184" t="s">
        <v>321</v>
      </c>
      <c r="I97" s="145"/>
      <c r="L97" s="37"/>
      <c r="M97" s="185"/>
      <c r="N97" s="38"/>
      <c r="O97" s="38"/>
      <c r="P97" s="38"/>
      <c r="Q97" s="38"/>
      <c r="R97" s="38"/>
      <c r="S97" s="38"/>
      <c r="T97" s="66"/>
      <c r="AT97" s="21" t="s">
        <v>146</v>
      </c>
      <c r="AU97" s="21" t="s">
        <v>81</v>
      </c>
    </row>
    <row r="98" spans="2:47" s="1" customFormat="1" ht="27">
      <c r="B98" s="37"/>
      <c r="D98" s="183" t="s">
        <v>148</v>
      </c>
      <c r="F98" s="186" t="s">
        <v>406</v>
      </c>
      <c r="I98" s="145"/>
      <c r="L98" s="37"/>
      <c r="M98" s="185"/>
      <c r="N98" s="38"/>
      <c r="O98" s="38"/>
      <c r="P98" s="38"/>
      <c r="Q98" s="38"/>
      <c r="R98" s="38"/>
      <c r="S98" s="38"/>
      <c r="T98" s="66"/>
      <c r="AT98" s="21" t="s">
        <v>148</v>
      </c>
      <c r="AU98" s="21" t="s">
        <v>81</v>
      </c>
    </row>
    <row r="99" spans="2:51" s="11" customFormat="1" ht="13.5">
      <c r="B99" s="187"/>
      <c r="D99" s="183" t="s">
        <v>171</v>
      </c>
      <c r="E99" s="188" t="s">
        <v>5</v>
      </c>
      <c r="F99" s="189" t="s">
        <v>407</v>
      </c>
      <c r="H99" s="190">
        <v>60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171</v>
      </c>
      <c r="AU99" s="188" t="s">
        <v>81</v>
      </c>
      <c r="AV99" s="11" t="s">
        <v>81</v>
      </c>
      <c r="AW99" s="11" t="s">
        <v>35</v>
      </c>
      <c r="AX99" s="11" t="s">
        <v>71</v>
      </c>
      <c r="AY99" s="188" t="s">
        <v>137</v>
      </c>
    </row>
    <row r="100" spans="2:51" s="11" customFormat="1" ht="13.5">
      <c r="B100" s="187"/>
      <c r="D100" s="183" t="s">
        <v>171</v>
      </c>
      <c r="E100" s="188" t="s">
        <v>5</v>
      </c>
      <c r="F100" s="189" t="s">
        <v>408</v>
      </c>
      <c r="H100" s="190">
        <v>12.5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171</v>
      </c>
      <c r="AU100" s="188" t="s">
        <v>81</v>
      </c>
      <c r="AV100" s="11" t="s">
        <v>81</v>
      </c>
      <c r="AW100" s="11" t="s">
        <v>35</v>
      </c>
      <c r="AX100" s="11" t="s">
        <v>71</v>
      </c>
      <c r="AY100" s="188" t="s">
        <v>137</v>
      </c>
    </row>
    <row r="101" spans="2:63" s="10" customFormat="1" ht="29.85" customHeight="1">
      <c r="B101" s="157"/>
      <c r="D101" s="158" t="s">
        <v>70</v>
      </c>
      <c r="E101" s="168" t="s">
        <v>385</v>
      </c>
      <c r="F101" s="168" t="s">
        <v>386</v>
      </c>
      <c r="I101" s="160"/>
      <c r="J101" s="169">
        <f>BK101</f>
        <v>0</v>
      </c>
      <c r="L101" s="157"/>
      <c r="M101" s="162"/>
      <c r="N101" s="163"/>
      <c r="O101" s="163"/>
      <c r="P101" s="164">
        <f>SUM(P102:P103)</f>
        <v>0</v>
      </c>
      <c r="Q101" s="163"/>
      <c r="R101" s="164">
        <f>SUM(R102:R103)</f>
        <v>0</v>
      </c>
      <c r="S101" s="163"/>
      <c r="T101" s="165">
        <f>SUM(T102:T103)</f>
        <v>0</v>
      </c>
      <c r="AR101" s="158" t="s">
        <v>79</v>
      </c>
      <c r="AT101" s="166" t="s">
        <v>70</v>
      </c>
      <c r="AU101" s="166" t="s">
        <v>79</v>
      </c>
      <c r="AY101" s="158" t="s">
        <v>137</v>
      </c>
      <c r="BK101" s="167">
        <f>SUM(BK102:BK103)</f>
        <v>0</v>
      </c>
    </row>
    <row r="102" spans="2:65" s="1" customFormat="1" ht="14.45" customHeight="1">
      <c r="B102" s="170"/>
      <c r="C102" s="171" t="s">
        <v>174</v>
      </c>
      <c r="D102" s="171" t="s">
        <v>139</v>
      </c>
      <c r="E102" s="172" t="s">
        <v>388</v>
      </c>
      <c r="F102" s="173" t="s">
        <v>389</v>
      </c>
      <c r="G102" s="174" t="s">
        <v>284</v>
      </c>
      <c r="H102" s="175">
        <v>328.181</v>
      </c>
      <c r="I102" s="176"/>
      <c r="J102" s="177">
        <f>ROUND(I102*H102,2)</f>
        <v>0</v>
      </c>
      <c r="K102" s="173" t="s">
        <v>143</v>
      </c>
      <c r="L102" s="37"/>
      <c r="M102" s="178" t="s">
        <v>5</v>
      </c>
      <c r="N102" s="179" t="s">
        <v>42</v>
      </c>
      <c r="O102" s="38"/>
      <c r="P102" s="180">
        <f>O102*H102</f>
        <v>0</v>
      </c>
      <c r="Q102" s="180">
        <v>0</v>
      </c>
      <c r="R102" s="180">
        <f>Q102*H102</f>
        <v>0</v>
      </c>
      <c r="S102" s="180">
        <v>0</v>
      </c>
      <c r="T102" s="181">
        <f>S102*H102</f>
        <v>0</v>
      </c>
      <c r="AR102" s="21" t="s">
        <v>144</v>
      </c>
      <c r="AT102" s="21" t="s">
        <v>139</v>
      </c>
      <c r="AU102" s="21" t="s">
        <v>81</v>
      </c>
      <c r="AY102" s="21" t="s">
        <v>137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21" t="s">
        <v>79</v>
      </c>
      <c r="BK102" s="182">
        <f>ROUND(I102*H102,2)</f>
        <v>0</v>
      </c>
      <c r="BL102" s="21" t="s">
        <v>144</v>
      </c>
      <c r="BM102" s="21" t="s">
        <v>409</v>
      </c>
    </row>
    <row r="103" spans="2:47" s="1" customFormat="1" ht="27">
      <c r="B103" s="37"/>
      <c r="D103" s="183" t="s">
        <v>146</v>
      </c>
      <c r="F103" s="184" t="s">
        <v>391</v>
      </c>
      <c r="I103" s="145"/>
      <c r="L103" s="37"/>
      <c r="M103" s="205"/>
      <c r="N103" s="206"/>
      <c r="O103" s="206"/>
      <c r="P103" s="206"/>
      <c r="Q103" s="206"/>
      <c r="R103" s="206"/>
      <c r="S103" s="206"/>
      <c r="T103" s="207"/>
      <c r="AT103" s="21" t="s">
        <v>146</v>
      </c>
      <c r="AU103" s="21" t="s">
        <v>81</v>
      </c>
    </row>
    <row r="104" spans="2:12" s="1" customFormat="1" ht="6.95" customHeight="1">
      <c r="B104" s="52"/>
      <c r="C104" s="53"/>
      <c r="D104" s="53"/>
      <c r="E104" s="53"/>
      <c r="F104" s="53"/>
      <c r="G104" s="53"/>
      <c r="H104" s="53"/>
      <c r="I104" s="123"/>
      <c r="J104" s="53"/>
      <c r="K104" s="53"/>
      <c r="L104" s="37"/>
    </row>
  </sheetData>
  <autoFilter ref="C79:K103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5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96"/>
      <c r="C1" s="96"/>
      <c r="D1" s="97" t="s">
        <v>1</v>
      </c>
      <c r="E1" s="96"/>
      <c r="F1" s="98" t="s">
        <v>100</v>
      </c>
      <c r="G1" s="331" t="s">
        <v>101</v>
      </c>
      <c r="H1" s="331"/>
      <c r="I1" s="99"/>
      <c r="J1" s="98" t="s">
        <v>102</v>
      </c>
      <c r="K1" s="97" t="s">
        <v>103</v>
      </c>
      <c r="L1" s="98" t="s">
        <v>104</v>
      </c>
      <c r="M1" s="98"/>
      <c r="N1" s="98"/>
      <c r="O1" s="98"/>
      <c r="P1" s="98"/>
      <c r="Q1" s="98"/>
      <c r="R1" s="98"/>
      <c r="S1" s="98"/>
      <c r="T1" s="98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1" t="s">
        <v>90</v>
      </c>
    </row>
    <row r="3" spans="2:46" ht="6.95" customHeight="1">
      <c r="B3" s="22"/>
      <c r="C3" s="23"/>
      <c r="D3" s="23"/>
      <c r="E3" s="23"/>
      <c r="F3" s="23"/>
      <c r="G3" s="23"/>
      <c r="H3" s="23"/>
      <c r="I3" s="100"/>
      <c r="J3" s="23"/>
      <c r="K3" s="24"/>
      <c r="AT3" s="21" t="s">
        <v>81</v>
      </c>
    </row>
    <row r="4" spans="2:46" ht="36.95" customHeight="1">
      <c r="B4" s="25"/>
      <c r="C4" s="26"/>
      <c r="D4" s="27" t="s">
        <v>105</v>
      </c>
      <c r="E4" s="26"/>
      <c r="F4" s="26"/>
      <c r="G4" s="26"/>
      <c r="H4" s="26"/>
      <c r="I4" s="101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1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1"/>
      <c r="J6" s="26"/>
      <c r="K6" s="28"/>
    </row>
    <row r="7" spans="2:11" ht="14.45" customHeight="1">
      <c r="B7" s="25"/>
      <c r="C7" s="26"/>
      <c r="D7" s="26"/>
      <c r="E7" s="323" t="str">
        <f>'Rekapitulace stavby'!K6</f>
        <v>Protierozní opatření rokle Domažlice</v>
      </c>
      <c r="F7" s="324"/>
      <c r="G7" s="324"/>
      <c r="H7" s="324"/>
      <c r="I7" s="101"/>
      <c r="J7" s="26"/>
      <c r="K7" s="28"/>
    </row>
    <row r="8" spans="2:11" s="1" customFormat="1" ht="13.5">
      <c r="B8" s="37"/>
      <c r="C8" s="38"/>
      <c r="D8" s="34" t="s">
        <v>106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25" t="s">
        <v>411</v>
      </c>
      <c r="F9" s="326"/>
      <c r="G9" s="326"/>
      <c r="H9" s="326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4" t="s">
        <v>21</v>
      </c>
      <c r="E11" s="38"/>
      <c r="F11" s="32" t="s">
        <v>5</v>
      </c>
      <c r="G11" s="38"/>
      <c r="H11" s="38"/>
      <c r="I11" s="103" t="s">
        <v>22</v>
      </c>
      <c r="J11" s="32" t="s">
        <v>5</v>
      </c>
      <c r="K11" s="41"/>
    </row>
    <row r="12" spans="2:11" s="1" customFormat="1" ht="14.45" customHeight="1">
      <c r="B12" s="37"/>
      <c r="C12" s="38"/>
      <c r="D12" s="34" t="s">
        <v>23</v>
      </c>
      <c r="E12" s="38"/>
      <c r="F12" s="32" t="s">
        <v>24</v>
      </c>
      <c r="G12" s="38"/>
      <c r="H12" s="38"/>
      <c r="I12" s="103" t="s">
        <v>25</v>
      </c>
      <c r="J12" s="104">
        <f>'Rekapitulace stavby'!AN8</f>
        <v>43871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4" t="s">
        <v>26</v>
      </c>
      <c r="E14" s="38"/>
      <c r="F14" s="38"/>
      <c r="G14" s="38"/>
      <c r="H14" s="38"/>
      <c r="I14" s="103" t="s">
        <v>27</v>
      </c>
      <c r="J14" s="32" t="s">
        <v>28</v>
      </c>
      <c r="K14" s="41"/>
    </row>
    <row r="15" spans="2:11" s="1" customFormat="1" ht="18" customHeight="1">
      <c r="B15" s="37"/>
      <c r="C15" s="38"/>
      <c r="D15" s="38"/>
      <c r="E15" s="32" t="s">
        <v>29</v>
      </c>
      <c r="F15" s="38"/>
      <c r="G15" s="38"/>
      <c r="H15" s="38"/>
      <c r="I15" s="103" t="s">
        <v>30</v>
      </c>
      <c r="J15" s="32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4" t="s">
        <v>31</v>
      </c>
      <c r="E17" s="38"/>
      <c r="F17" s="38"/>
      <c r="G17" s="38"/>
      <c r="H17" s="38"/>
      <c r="I17" s="10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2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30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4" t="s">
        <v>33</v>
      </c>
      <c r="E20" s="38"/>
      <c r="F20" s="38"/>
      <c r="G20" s="38"/>
      <c r="H20" s="38"/>
      <c r="I20" s="103" t="s">
        <v>27</v>
      </c>
      <c r="J20" s="32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2" t="str">
        <f>IF('Rekapitulace stavby'!E17="","",'Rekapitulace stavby'!E17)</f>
        <v xml:space="preserve"> </v>
      </c>
      <c r="F21" s="38"/>
      <c r="G21" s="38"/>
      <c r="H21" s="38"/>
      <c r="I21" s="103" t="s">
        <v>30</v>
      </c>
      <c r="J21" s="32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4" t="s">
        <v>36</v>
      </c>
      <c r="E23" s="38"/>
      <c r="F23" s="38"/>
      <c r="G23" s="38"/>
      <c r="H23" s="38"/>
      <c r="I23" s="102"/>
      <c r="J23" s="38"/>
      <c r="K23" s="41"/>
    </row>
    <row r="24" spans="2:11" s="6" customFormat="1" ht="14.45" customHeight="1">
      <c r="B24" s="105"/>
      <c r="C24" s="106"/>
      <c r="D24" s="106"/>
      <c r="E24" s="305" t="s">
        <v>5</v>
      </c>
      <c r="F24" s="305"/>
      <c r="G24" s="305"/>
      <c r="H24" s="305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37</v>
      </c>
      <c r="E27" s="38"/>
      <c r="F27" s="38"/>
      <c r="G27" s="38"/>
      <c r="H27" s="38"/>
      <c r="I27" s="102"/>
      <c r="J27" s="112">
        <f>ROUND(J80,2)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39</v>
      </c>
      <c r="G29" s="38"/>
      <c r="H29" s="38"/>
      <c r="I29" s="113" t="s">
        <v>38</v>
      </c>
      <c r="J29" s="42" t="s">
        <v>40</v>
      </c>
      <c r="K29" s="41"/>
    </row>
    <row r="30" spans="2:11" s="1" customFormat="1" ht="14.45" customHeight="1">
      <c r="B30" s="37"/>
      <c r="C30" s="38"/>
      <c r="D30" s="45" t="s">
        <v>41</v>
      </c>
      <c r="E30" s="45" t="s">
        <v>42</v>
      </c>
      <c r="F30" s="114">
        <f>ROUND(SUM(BE80:BE103),2)</f>
        <v>0</v>
      </c>
      <c r="G30" s="38"/>
      <c r="H30" s="38"/>
      <c r="I30" s="115">
        <v>0.21</v>
      </c>
      <c r="J30" s="114">
        <f>ROUND(ROUND((SUM(BE80:BE103)),2)*I30,2)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43</v>
      </c>
      <c r="F31" s="114">
        <f>ROUND(SUM(BF80:BF103),2)</f>
        <v>0</v>
      </c>
      <c r="G31" s="38"/>
      <c r="H31" s="38"/>
      <c r="I31" s="115">
        <v>0.15</v>
      </c>
      <c r="J31" s="114">
        <f>ROUND(ROUND((SUM(BF80:BF103)),2)*I31,2)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14">
        <f>ROUND(SUM(BG80:BG103),2)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45</v>
      </c>
      <c r="F33" s="114">
        <f>ROUND(SUM(BH80:BH103),2)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46</v>
      </c>
      <c r="F34" s="114">
        <f>ROUND(SUM(BI80:BI103),2)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47</v>
      </c>
      <c r="E36" s="67"/>
      <c r="F36" s="67"/>
      <c r="G36" s="118" t="s">
        <v>48</v>
      </c>
      <c r="H36" s="119" t="s">
        <v>49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7" t="s">
        <v>108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4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14.45" customHeight="1">
      <c r="B45" s="37"/>
      <c r="C45" s="38"/>
      <c r="D45" s="38"/>
      <c r="E45" s="323" t="str">
        <f>E7</f>
        <v>Protierozní opatření rokle Domažlice</v>
      </c>
      <c r="F45" s="324"/>
      <c r="G45" s="324"/>
      <c r="H45" s="324"/>
      <c r="I45" s="102"/>
      <c r="J45" s="38"/>
      <c r="K45" s="41"/>
    </row>
    <row r="46" spans="2:11" s="1" customFormat="1" ht="14.45" customHeight="1">
      <c r="B46" s="37"/>
      <c r="C46" s="34" t="s">
        <v>106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16.15" customHeight="1">
      <c r="B47" s="37"/>
      <c r="C47" s="38"/>
      <c r="D47" s="38"/>
      <c r="E47" s="325" t="str">
        <f>E9</f>
        <v>SO 04 - Přehrážka 3</v>
      </c>
      <c r="F47" s="326"/>
      <c r="G47" s="326"/>
      <c r="H47" s="326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4" t="s">
        <v>23</v>
      </c>
      <c r="D49" s="38"/>
      <c r="E49" s="38"/>
      <c r="F49" s="32" t="str">
        <f>F12</f>
        <v>Domažlice</v>
      </c>
      <c r="G49" s="38"/>
      <c r="H49" s="38"/>
      <c r="I49" s="103" t="s">
        <v>25</v>
      </c>
      <c r="J49" s="104">
        <f>IF(J12="","",J12)</f>
        <v>43871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3.5">
      <c r="B51" s="37"/>
      <c r="C51" s="34" t="s">
        <v>26</v>
      </c>
      <c r="D51" s="38"/>
      <c r="E51" s="38"/>
      <c r="F51" s="32" t="str">
        <f>E15</f>
        <v>Město Domažlice</v>
      </c>
      <c r="G51" s="38"/>
      <c r="H51" s="38"/>
      <c r="I51" s="103" t="s">
        <v>33</v>
      </c>
      <c r="J51" s="305" t="str">
        <f>E21</f>
        <v xml:space="preserve"> </v>
      </c>
      <c r="K51" s="41"/>
    </row>
    <row r="52" spans="2:11" s="1" customFormat="1" ht="14.45" customHeight="1">
      <c r="B52" s="37"/>
      <c r="C52" s="34" t="s">
        <v>31</v>
      </c>
      <c r="D52" s="38"/>
      <c r="E52" s="38"/>
      <c r="F52" s="32" t="str">
        <f>IF(E18="","",E18)</f>
        <v/>
      </c>
      <c r="G52" s="38"/>
      <c r="H52" s="38"/>
      <c r="I52" s="102"/>
      <c r="J52" s="327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109</v>
      </c>
      <c r="D54" s="116"/>
      <c r="E54" s="116"/>
      <c r="F54" s="116"/>
      <c r="G54" s="116"/>
      <c r="H54" s="116"/>
      <c r="I54" s="127"/>
      <c r="J54" s="128" t="s">
        <v>110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111</v>
      </c>
      <c r="D56" s="38"/>
      <c r="E56" s="38"/>
      <c r="F56" s="38"/>
      <c r="G56" s="38"/>
      <c r="H56" s="38"/>
      <c r="I56" s="102"/>
      <c r="J56" s="112">
        <f>J80</f>
        <v>0</v>
      </c>
      <c r="K56" s="41"/>
      <c r="AU56" s="21" t="s">
        <v>112</v>
      </c>
    </row>
    <row r="57" spans="2:11" s="7" customFormat="1" ht="24.95" customHeight="1">
      <c r="B57" s="131"/>
      <c r="C57" s="132"/>
      <c r="D57" s="133" t="s">
        <v>113</v>
      </c>
      <c r="E57" s="134"/>
      <c r="F57" s="134"/>
      <c r="G57" s="134"/>
      <c r="H57" s="134"/>
      <c r="I57" s="135"/>
      <c r="J57" s="136">
        <f>J81</f>
        <v>0</v>
      </c>
      <c r="K57" s="137"/>
    </row>
    <row r="58" spans="2:11" s="8" customFormat="1" ht="19.9" customHeight="1">
      <c r="B58" s="138"/>
      <c r="C58" s="139"/>
      <c r="D58" s="140" t="s">
        <v>114</v>
      </c>
      <c r="E58" s="141"/>
      <c r="F58" s="141"/>
      <c r="G58" s="141"/>
      <c r="H58" s="141"/>
      <c r="I58" s="142"/>
      <c r="J58" s="143">
        <f>J82</f>
        <v>0</v>
      </c>
      <c r="K58" s="144"/>
    </row>
    <row r="59" spans="2:11" s="8" customFormat="1" ht="19.9" customHeight="1">
      <c r="B59" s="138"/>
      <c r="C59" s="139"/>
      <c r="D59" s="140" t="s">
        <v>116</v>
      </c>
      <c r="E59" s="141"/>
      <c r="F59" s="141"/>
      <c r="G59" s="141"/>
      <c r="H59" s="141"/>
      <c r="I59" s="142"/>
      <c r="J59" s="143">
        <f>J92</f>
        <v>0</v>
      </c>
      <c r="K59" s="144"/>
    </row>
    <row r="60" spans="2:11" s="8" customFormat="1" ht="19.9" customHeight="1">
      <c r="B60" s="138"/>
      <c r="C60" s="139"/>
      <c r="D60" s="140" t="s">
        <v>120</v>
      </c>
      <c r="E60" s="141"/>
      <c r="F60" s="141"/>
      <c r="G60" s="141"/>
      <c r="H60" s="141"/>
      <c r="I60" s="142"/>
      <c r="J60" s="143">
        <f>J101</f>
        <v>0</v>
      </c>
      <c r="K60" s="144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102"/>
      <c r="J61" s="38"/>
      <c r="K61" s="41"/>
    </row>
    <row r="62" spans="2:11" s="1" customFormat="1" ht="6.95" customHeight="1">
      <c r="B62" s="52"/>
      <c r="C62" s="53"/>
      <c r="D62" s="53"/>
      <c r="E62" s="53"/>
      <c r="F62" s="53"/>
      <c r="G62" s="53"/>
      <c r="H62" s="53"/>
      <c r="I62" s="123"/>
      <c r="J62" s="53"/>
      <c r="K62" s="5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24"/>
      <c r="J66" s="56"/>
      <c r="K66" s="56"/>
      <c r="L66" s="37"/>
    </row>
    <row r="67" spans="2:12" s="1" customFormat="1" ht="36.95" customHeight="1">
      <c r="B67" s="37"/>
      <c r="C67" s="57" t="s">
        <v>121</v>
      </c>
      <c r="I67" s="145"/>
      <c r="L67" s="37"/>
    </row>
    <row r="68" spans="2:12" s="1" customFormat="1" ht="6.95" customHeight="1">
      <c r="B68" s="37"/>
      <c r="I68" s="145"/>
      <c r="L68" s="37"/>
    </row>
    <row r="69" spans="2:12" s="1" customFormat="1" ht="14.45" customHeight="1">
      <c r="B69" s="37"/>
      <c r="C69" s="59" t="s">
        <v>19</v>
      </c>
      <c r="I69" s="145"/>
      <c r="L69" s="37"/>
    </row>
    <row r="70" spans="2:12" s="1" customFormat="1" ht="14.45" customHeight="1">
      <c r="B70" s="37"/>
      <c r="E70" s="328" t="str">
        <f>E7</f>
        <v>Protierozní opatření rokle Domažlice</v>
      </c>
      <c r="F70" s="329"/>
      <c r="G70" s="329"/>
      <c r="H70" s="329"/>
      <c r="I70" s="145"/>
      <c r="L70" s="37"/>
    </row>
    <row r="71" spans="2:12" s="1" customFormat="1" ht="14.45" customHeight="1">
      <c r="B71" s="37"/>
      <c r="C71" s="59" t="s">
        <v>106</v>
      </c>
      <c r="I71" s="145"/>
      <c r="L71" s="37"/>
    </row>
    <row r="72" spans="2:12" s="1" customFormat="1" ht="16.15" customHeight="1">
      <c r="B72" s="37"/>
      <c r="E72" s="319" t="str">
        <f>E9</f>
        <v>SO 04 - Přehrážka 3</v>
      </c>
      <c r="F72" s="330"/>
      <c r="G72" s="330"/>
      <c r="H72" s="330"/>
      <c r="I72" s="145"/>
      <c r="L72" s="37"/>
    </row>
    <row r="73" spans="2:12" s="1" customFormat="1" ht="6.95" customHeight="1">
      <c r="B73" s="37"/>
      <c r="I73" s="145"/>
      <c r="L73" s="37"/>
    </row>
    <row r="74" spans="2:12" s="1" customFormat="1" ht="18" customHeight="1">
      <c r="B74" s="37"/>
      <c r="C74" s="59" t="s">
        <v>23</v>
      </c>
      <c r="F74" s="146" t="str">
        <f>F12</f>
        <v>Domažlice</v>
      </c>
      <c r="I74" s="147" t="s">
        <v>25</v>
      </c>
      <c r="J74" s="63">
        <f>IF(J12="","",J12)</f>
        <v>43871</v>
      </c>
      <c r="L74" s="37"/>
    </row>
    <row r="75" spans="2:12" s="1" customFormat="1" ht="6.95" customHeight="1">
      <c r="B75" s="37"/>
      <c r="I75" s="145"/>
      <c r="L75" s="37"/>
    </row>
    <row r="76" spans="2:12" s="1" customFormat="1" ht="13.5">
      <c r="B76" s="37"/>
      <c r="C76" s="59" t="s">
        <v>26</v>
      </c>
      <c r="F76" s="146" t="str">
        <f>E15</f>
        <v>Město Domažlice</v>
      </c>
      <c r="I76" s="147" t="s">
        <v>33</v>
      </c>
      <c r="J76" s="146" t="str">
        <f>E21</f>
        <v xml:space="preserve"> </v>
      </c>
      <c r="L76" s="37"/>
    </row>
    <row r="77" spans="2:12" s="1" customFormat="1" ht="14.45" customHeight="1">
      <c r="B77" s="37"/>
      <c r="C77" s="59" t="s">
        <v>31</v>
      </c>
      <c r="F77" s="146" t="str">
        <f>IF(E18="","",E18)</f>
        <v/>
      </c>
      <c r="I77" s="145"/>
      <c r="L77" s="37"/>
    </row>
    <row r="78" spans="2:12" s="1" customFormat="1" ht="10.35" customHeight="1">
      <c r="B78" s="37"/>
      <c r="I78" s="145"/>
      <c r="L78" s="37"/>
    </row>
    <row r="79" spans="2:20" s="9" customFormat="1" ht="29.25" customHeight="1">
      <c r="B79" s="148"/>
      <c r="C79" s="149" t="s">
        <v>122</v>
      </c>
      <c r="D79" s="150" t="s">
        <v>56</v>
      </c>
      <c r="E79" s="150" t="s">
        <v>52</v>
      </c>
      <c r="F79" s="150" t="s">
        <v>123</v>
      </c>
      <c r="G79" s="150" t="s">
        <v>124</v>
      </c>
      <c r="H79" s="150" t="s">
        <v>125</v>
      </c>
      <c r="I79" s="151" t="s">
        <v>126</v>
      </c>
      <c r="J79" s="150" t="s">
        <v>110</v>
      </c>
      <c r="K79" s="152" t="s">
        <v>127</v>
      </c>
      <c r="L79" s="148"/>
      <c r="M79" s="69" t="s">
        <v>128</v>
      </c>
      <c r="N79" s="70" t="s">
        <v>41</v>
      </c>
      <c r="O79" s="70" t="s">
        <v>129</v>
      </c>
      <c r="P79" s="70" t="s">
        <v>130</v>
      </c>
      <c r="Q79" s="70" t="s">
        <v>131</v>
      </c>
      <c r="R79" s="70" t="s">
        <v>132</v>
      </c>
      <c r="S79" s="70" t="s">
        <v>133</v>
      </c>
      <c r="T79" s="71" t="s">
        <v>134</v>
      </c>
    </row>
    <row r="80" spans="2:63" s="1" customFormat="1" ht="29.25" customHeight="1">
      <c r="B80" s="37"/>
      <c r="C80" s="73" t="s">
        <v>111</v>
      </c>
      <c r="I80" s="145"/>
      <c r="J80" s="153">
        <f>BK80</f>
        <v>0</v>
      </c>
      <c r="L80" s="37"/>
      <c r="M80" s="72"/>
      <c r="N80" s="64"/>
      <c r="O80" s="64"/>
      <c r="P80" s="154">
        <f>P81</f>
        <v>0</v>
      </c>
      <c r="Q80" s="64"/>
      <c r="R80" s="154">
        <f>R81</f>
        <v>526.10976</v>
      </c>
      <c r="S80" s="64"/>
      <c r="T80" s="155">
        <f>T81</f>
        <v>0</v>
      </c>
      <c r="AT80" s="21" t="s">
        <v>70</v>
      </c>
      <c r="AU80" s="21" t="s">
        <v>112</v>
      </c>
      <c r="BK80" s="156">
        <f>BK81</f>
        <v>0</v>
      </c>
    </row>
    <row r="81" spans="2:63" s="10" customFormat="1" ht="37.35" customHeight="1">
      <c r="B81" s="157"/>
      <c r="D81" s="158" t="s">
        <v>70</v>
      </c>
      <c r="E81" s="159" t="s">
        <v>135</v>
      </c>
      <c r="F81" s="159" t="s">
        <v>136</v>
      </c>
      <c r="I81" s="160"/>
      <c r="J81" s="161">
        <f>BK81</f>
        <v>0</v>
      </c>
      <c r="L81" s="157"/>
      <c r="M81" s="162"/>
      <c r="N81" s="163"/>
      <c r="O81" s="163"/>
      <c r="P81" s="164">
        <f>P82+P92+P101</f>
        <v>0</v>
      </c>
      <c r="Q81" s="163"/>
      <c r="R81" s="164">
        <f>R82+R92+R101</f>
        <v>526.10976</v>
      </c>
      <c r="S81" s="163"/>
      <c r="T81" s="165">
        <f>T82+T92+T101</f>
        <v>0</v>
      </c>
      <c r="AR81" s="158" t="s">
        <v>79</v>
      </c>
      <c r="AT81" s="166" t="s">
        <v>70</v>
      </c>
      <c r="AU81" s="166" t="s">
        <v>71</v>
      </c>
      <c r="AY81" s="158" t="s">
        <v>137</v>
      </c>
      <c r="BK81" s="167">
        <f>BK82+BK92+BK101</f>
        <v>0</v>
      </c>
    </row>
    <row r="82" spans="2:63" s="10" customFormat="1" ht="19.9" customHeight="1">
      <c r="B82" s="157"/>
      <c r="D82" s="158" t="s">
        <v>70</v>
      </c>
      <c r="E82" s="168" t="s">
        <v>79</v>
      </c>
      <c r="F82" s="168" t="s">
        <v>138</v>
      </c>
      <c r="I82" s="160"/>
      <c r="J82" s="169">
        <f>BK82</f>
        <v>0</v>
      </c>
      <c r="L82" s="157"/>
      <c r="M82" s="162"/>
      <c r="N82" s="163"/>
      <c r="O82" s="163"/>
      <c r="P82" s="164">
        <f>SUM(P83:P91)</f>
        <v>0</v>
      </c>
      <c r="Q82" s="163"/>
      <c r="R82" s="164">
        <f>SUM(R83:R91)</f>
        <v>0</v>
      </c>
      <c r="S82" s="163"/>
      <c r="T82" s="165">
        <f>SUM(T83:T91)</f>
        <v>0</v>
      </c>
      <c r="AR82" s="158" t="s">
        <v>79</v>
      </c>
      <c r="AT82" s="166" t="s">
        <v>70</v>
      </c>
      <c r="AU82" s="166" t="s">
        <v>79</v>
      </c>
      <c r="AY82" s="158" t="s">
        <v>137</v>
      </c>
      <c r="BK82" s="167">
        <f>SUM(BK83:BK91)</f>
        <v>0</v>
      </c>
    </row>
    <row r="83" spans="2:65" s="1" customFormat="1" ht="14.45" customHeight="1">
      <c r="B83" s="170"/>
      <c r="C83" s="171" t="s">
        <v>79</v>
      </c>
      <c r="D83" s="171" t="s">
        <v>139</v>
      </c>
      <c r="E83" s="172" t="s">
        <v>216</v>
      </c>
      <c r="F83" s="173" t="s">
        <v>217</v>
      </c>
      <c r="G83" s="174" t="s">
        <v>142</v>
      </c>
      <c r="H83" s="175">
        <v>72</v>
      </c>
      <c r="I83" s="176"/>
      <c r="J83" s="177">
        <f>ROUND(I83*H83,2)</f>
        <v>0</v>
      </c>
      <c r="K83" s="173" t="s">
        <v>143</v>
      </c>
      <c r="L83" s="37"/>
      <c r="M83" s="178" t="s">
        <v>5</v>
      </c>
      <c r="N83" s="179" t="s">
        <v>42</v>
      </c>
      <c r="O83" s="38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21" t="s">
        <v>144</v>
      </c>
      <c r="AT83" s="21" t="s">
        <v>139</v>
      </c>
      <c r="AU83" s="21" t="s">
        <v>81</v>
      </c>
      <c r="AY83" s="21" t="s">
        <v>137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21" t="s">
        <v>79</v>
      </c>
      <c r="BK83" s="182">
        <f>ROUND(I83*H83,2)</f>
        <v>0</v>
      </c>
      <c r="BL83" s="21" t="s">
        <v>144</v>
      </c>
      <c r="BM83" s="21" t="s">
        <v>393</v>
      </c>
    </row>
    <row r="84" spans="2:47" s="1" customFormat="1" ht="27">
      <c r="B84" s="37"/>
      <c r="D84" s="183" t="s">
        <v>146</v>
      </c>
      <c r="F84" s="184" t="s">
        <v>219</v>
      </c>
      <c r="I84" s="145"/>
      <c r="L84" s="37"/>
      <c r="M84" s="185"/>
      <c r="N84" s="38"/>
      <c r="O84" s="38"/>
      <c r="P84" s="38"/>
      <c r="Q84" s="38"/>
      <c r="R84" s="38"/>
      <c r="S84" s="38"/>
      <c r="T84" s="66"/>
      <c r="AT84" s="21" t="s">
        <v>146</v>
      </c>
      <c r="AU84" s="21" t="s">
        <v>81</v>
      </c>
    </row>
    <row r="85" spans="2:47" s="1" customFormat="1" ht="27">
      <c r="B85" s="37"/>
      <c r="D85" s="183" t="s">
        <v>148</v>
      </c>
      <c r="F85" s="186" t="s">
        <v>394</v>
      </c>
      <c r="I85" s="145"/>
      <c r="L85" s="37"/>
      <c r="M85" s="185"/>
      <c r="N85" s="38"/>
      <c r="O85" s="38"/>
      <c r="P85" s="38"/>
      <c r="Q85" s="38"/>
      <c r="R85" s="38"/>
      <c r="S85" s="38"/>
      <c r="T85" s="66"/>
      <c r="AT85" s="21" t="s">
        <v>148</v>
      </c>
      <c r="AU85" s="21" t="s">
        <v>81</v>
      </c>
    </row>
    <row r="86" spans="2:65" s="1" customFormat="1" ht="22.9" customHeight="1">
      <c r="B86" s="170"/>
      <c r="C86" s="171" t="s">
        <v>81</v>
      </c>
      <c r="D86" s="171" t="s">
        <v>139</v>
      </c>
      <c r="E86" s="172" t="s">
        <v>395</v>
      </c>
      <c r="F86" s="173" t="s">
        <v>396</v>
      </c>
      <c r="G86" s="174" t="s">
        <v>142</v>
      </c>
      <c r="H86" s="175">
        <v>72</v>
      </c>
      <c r="I86" s="176"/>
      <c r="J86" s="177">
        <f>ROUND(I86*H86,2)</f>
        <v>0</v>
      </c>
      <c r="K86" s="173" t="s">
        <v>143</v>
      </c>
      <c r="L86" s="37"/>
      <c r="M86" s="178" t="s">
        <v>5</v>
      </c>
      <c r="N86" s="179" t="s">
        <v>42</v>
      </c>
      <c r="O86" s="38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21" t="s">
        <v>144</v>
      </c>
      <c r="AT86" s="21" t="s">
        <v>139</v>
      </c>
      <c r="AU86" s="21" t="s">
        <v>81</v>
      </c>
      <c r="AY86" s="21" t="s">
        <v>137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21" t="s">
        <v>79</v>
      </c>
      <c r="BK86" s="182">
        <f>ROUND(I86*H86,2)</f>
        <v>0</v>
      </c>
      <c r="BL86" s="21" t="s">
        <v>144</v>
      </c>
      <c r="BM86" s="21" t="s">
        <v>397</v>
      </c>
    </row>
    <row r="87" spans="2:47" s="1" customFormat="1" ht="40.5">
      <c r="B87" s="37"/>
      <c r="D87" s="183" t="s">
        <v>146</v>
      </c>
      <c r="F87" s="184" t="s">
        <v>398</v>
      </c>
      <c r="I87" s="145"/>
      <c r="L87" s="37"/>
      <c r="M87" s="185"/>
      <c r="N87" s="38"/>
      <c r="O87" s="38"/>
      <c r="P87" s="38"/>
      <c r="Q87" s="38"/>
      <c r="R87" s="38"/>
      <c r="S87" s="38"/>
      <c r="T87" s="66"/>
      <c r="AT87" s="21" t="s">
        <v>146</v>
      </c>
      <c r="AU87" s="21" t="s">
        <v>81</v>
      </c>
    </row>
    <row r="88" spans="2:47" s="1" customFormat="1" ht="27">
      <c r="B88" s="37"/>
      <c r="D88" s="183" t="s">
        <v>148</v>
      </c>
      <c r="F88" s="186" t="s">
        <v>394</v>
      </c>
      <c r="I88" s="145"/>
      <c r="L88" s="37"/>
      <c r="M88" s="185"/>
      <c r="N88" s="38"/>
      <c r="O88" s="38"/>
      <c r="P88" s="38"/>
      <c r="Q88" s="38"/>
      <c r="R88" s="38"/>
      <c r="S88" s="38"/>
      <c r="T88" s="66"/>
      <c r="AT88" s="21" t="s">
        <v>148</v>
      </c>
      <c r="AU88" s="21" t="s">
        <v>81</v>
      </c>
    </row>
    <row r="89" spans="2:65" s="1" customFormat="1" ht="22.9" customHeight="1">
      <c r="B89" s="170"/>
      <c r="C89" s="171" t="s">
        <v>155</v>
      </c>
      <c r="D89" s="171" t="s">
        <v>139</v>
      </c>
      <c r="E89" s="172" t="s">
        <v>160</v>
      </c>
      <c r="F89" s="173" t="s">
        <v>161</v>
      </c>
      <c r="G89" s="174" t="s">
        <v>142</v>
      </c>
      <c r="H89" s="175">
        <v>72</v>
      </c>
      <c r="I89" s="176"/>
      <c r="J89" s="177">
        <f>ROUND(I89*H89,2)</f>
        <v>0</v>
      </c>
      <c r="K89" s="173" t="s">
        <v>143</v>
      </c>
      <c r="L89" s="37"/>
      <c r="M89" s="178" t="s">
        <v>5</v>
      </c>
      <c r="N89" s="179" t="s">
        <v>42</v>
      </c>
      <c r="O89" s="38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21" t="s">
        <v>144</v>
      </c>
      <c r="AT89" s="21" t="s">
        <v>139</v>
      </c>
      <c r="AU89" s="21" t="s">
        <v>81</v>
      </c>
      <c r="AY89" s="21" t="s">
        <v>137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21" t="s">
        <v>79</v>
      </c>
      <c r="BK89" s="182">
        <f>ROUND(I89*H89,2)</f>
        <v>0</v>
      </c>
      <c r="BL89" s="21" t="s">
        <v>144</v>
      </c>
      <c r="BM89" s="21" t="s">
        <v>399</v>
      </c>
    </row>
    <row r="90" spans="2:47" s="1" customFormat="1" ht="54">
      <c r="B90" s="37"/>
      <c r="D90" s="183" t="s">
        <v>146</v>
      </c>
      <c r="F90" s="184" t="s">
        <v>163</v>
      </c>
      <c r="I90" s="145"/>
      <c r="L90" s="37"/>
      <c r="M90" s="185"/>
      <c r="N90" s="38"/>
      <c r="O90" s="38"/>
      <c r="P90" s="38"/>
      <c r="Q90" s="38"/>
      <c r="R90" s="38"/>
      <c r="S90" s="38"/>
      <c r="T90" s="66"/>
      <c r="AT90" s="21" t="s">
        <v>146</v>
      </c>
      <c r="AU90" s="21" t="s">
        <v>81</v>
      </c>
    </row>
    <row r="91" spans="2:47" s="1" customFormat="1" ht="27">
      <c r="B91" s="37"/>
      <c r="D91" s="183" t="s">
        <v>148</v>
      </c>
      <c r="F91" s="186" t="s">
        <v>394</v>
      </c>
      <c r="I91" s="145"/>
      <c r="L91" s="37"/>
      <c r="M91" s="185"/>
      <c r="N91" s="38"/>
      <c r="O91" s="38"/>
      <c r="P91" s="38"/>
      <c r="Q91" s="38"/>
      <c r="R91" s="38"/>
      <c r="S91" s="38"/>
      <c r="T91" s="66"/>
      <c r="AT91" s="21" t="s">
        <v>148</v>
      </c>
      <c r="AU91" s="21" t="s">
        <v>81</v>
      </c>
    </row>
    <row r="92" spans="2:63" s="10" customFormat="1" ht="29.85" customHeight="1">
      <c r="B92" s="157"/>
      <c r="D92" s="158" t="s">
        <v>70</v>
      </c>
      <c r="E92" s="168" t="s">
        <v>144</v>
      </c>
      <c r="F92" s="168" t="s">
        <v>310</v>
      </c>
      <c r="I92" s="160"/>
      <c r="J92" s="169">
        <f>BK92</f>
        <v>0</v>
      </c>
      <c r="L92" s="157"/>
      <c r="M92" s="162"/>
      <c r="N92" s="163"/>
      <c r="O92" s="163"/>
      <c r="P92" s="164">
        <f>SUM(P93:P100)</f>
        <v>0</v>
      </c>
      <c r="Q92" s="163"/>
      <c r="R92" s="164">
        <f>SUM(R93:R100)</f>
        <v>526.10976</v>
      </c>
      <c r="S92" s="163"/>
      <c r="T92" s="165">
        <f>SUM(T93:T100)</f>
        <v>0</v>
      </c>
      <c r="AR92" s="158" t="s">
        <v>79</v>
      </c>
      <c r="AT92" s="166" t="s">
        <v>70</v>
      </c>
      <c r="AU92" s="166" t="s">
        <v>79</v>
      </c>
      <c r="AY92" s="158" t="s">
        <v>137</v>
      </c>
      <c r="BK92" s="167">
        <f>SUM(BK93:BK100)</f>
        <v>0</v>
      </c>
    </row>
    <row r="93" spans="2:65" s="1" customFormat="1" ht="22.9" customHeight="1">
      <c r="B93" s="170"/>
      <c r="C93" s="171" t="s">
        <v>144</v>
      </c>
      <c r="D93" s="171" t="s">
        <v>139</v>
      </c>
      <c r="E93" s="172" t="s">
        <v>400</v>
      </c>
      <c r="F93" s="173" t="s">
        <v>401</v>
      </c>
      <c r="G93" s="174" t="s">
        <v>142</v>
      </c>
      <c r="H93" s="175">
        <v>159.5</v>
      </c>
      <c r="I93" s="176"/>
      <c r="J93" s="177">
        <f>ROUND(I93*H93,2)</f>
        <v>0</v>
      </c>
      <c r="K93" s="173" t="s">
        <v>143</v>
      </c>
      <c r="L93" s="37"/>
      <c r="M93" s="178" t="s">
        <v>5</v>
      </c>
      <c r="N93" s="179" t="s">
        <v>42</v>
      </c>
      <c r="O93" s="38"/>
      <c r="P93" s="180">
        <f>O93*H93</f>
        <v>0</v>
      </c>
      <c r="Q93" s="180">
        <v>2.13408</v>
      </c>
      <c r="R93" s="180">
        <f>Q93*H93</f>
        <v>340.38576</v>
      </c>
      <c r="S93" s="180">
        <v>0</v>
      </c>
      <c r="T93" s="181">
        <f>S93*H93</f>
        <v>0</v>
      </c>
      <c r="AR93" s="21" t="s">
        <v>144</v>
      </c>
      <c r="AT93" s="21" t="s">
        <v>139</v>
      </c>
      <c r="AU93" s="21" t="s">
        <v>81</v>
      </c>
      <c r="AY93" s="21" t="s">
        <v>137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21" t="s">
        <v>79</v>
      </c>
      <c r="BK93" s="182">
        <f>ROUND(I93*H93,2)</f>
        <v>0</v>
      </c>
      <c r="BL93" s="21" t="s">
        <v>144</v>
      </c>
      <c r="BM93" s="21" t="s">
        <v>402</v>
      </c>
    </row>
    <row r="94" spans="2:47" s="1" customFormat="1" ht="27">
      <c r="B94" s="37"/>
      <c r="D94" s="183" t="s">
        <v>146</v>
      </c>
      <c r="F94" s="184" t="s">
        <v>403</v>
      </c>
      <c r="I94" s="145"/>
      <c r="L94" s="37"/>
      <c r="M94" s="185"/>
      <c r="N94" s="38"/>
      <c r="O94" s="38"/>
      <c r="P94" s="38"/>
      <c r="Q94" s="38"/>
      <c r="R94" s="38"/>
      <c r="S94" s="38"/>
      <c r="T94" s="66"/>
      <c r="AT94" s="21" t="s">
        <v>146</v>
      </c>
      <c r="AU94" s="21" t="s">
        <v>81</v>
      </c>
    </row>
    <row r="95" spans="2:47" s="1" customFormat="1" ht="27">
      <c r="B95" s="37"/>
      <c r="D95" s="183" t="s">
        <v>148</v>
      </c>
      <c r="F95" s="186" t="s">
        <v>404</v>
      </c>
      <c r="I95" s="145"/>
      <c r="L95" s="37"/>
      <c r="M95" s="185"/>
      <c r="N95" s="38"/>
      <c r="O95" s="38"/>
      <c r="P95" s="38"/>
      <c r="Q95" s="38"/>
      <c r="R95" s="38"/>
      <c r="S95" s="38"/>
      <c r="T95" s="66"/>
      <c r="AT95" s="21" t="s">
        <v>148</v>
      </c>
      <c r="AU95" s="21" t="s">
        <v>81</v>
      </c>
    </row>
    <row r="96" spans="2:65" s="1" customFormat="1" ht="22.9" customHeight="1">
      <c r="B96" s="170"/>
      <c r="C96" s="171" t="s">
        <v>165</v>
      </c>
      <c r="D96" s="171" t="s">
        <v>139</v>
      </c>
      <c r="E96" s="172" t="s">
        <v>318</v>
      </c>
      <c r="F96" s="173" t="s">
        <v>319</v>
      </c>
      <c r="G96" s="174" t="s">
        <v>142</v>
      </c>
      <c r="H96" s="175">
        <v>100.5</v>
      </c>
      <c r="I96" s="176"/>
      <c r="J96" s="177">
        <f>ROUND(I96*H96,2)</f>
        <v>0</v>
      </c>
      <c r="K96" s="173" t="s">
        <v>143</v>
      </c>
      <c r="L96" s="37"/>
      <c r="M96" s="178" t="s">
        <v>5</v>
      </c>
      <c r="N96" s="179" t="s">
        <v>42</v>
      </c>
      <c r="O96" s="38"/>
      <c r="P96" s="180">
        <f>O96*H96</f>
        <v>0</v>
      </c>
      <c r="Q96" s="180">
        <v>1.848</v>
      </c>
      <c r="R96" s="180">
        <f>Q96*H96</f>
        <v>185.72400000000002</v>
      </c>
      <c r="S96" s="180">
        <v>0</v>
      </c>
      <c r="T96" s="181">
        <f>S96*H96</f>
        <v>0</v>
      </c>
      <c r="AR96" s="21" t="s">
        <v>144</v>
      </c>
      <c r="AT96" s="21" t="s">
        <v>139</v>
      </c>
      <c r="AU96" s="21" t="s">
        <v>81</v>
      </c>
      <c r="AY96" s="21" t="s">
        <v>137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21" t="s">
        <v>79</v>
      </c>
      <c r="BK96" s="182">
        <f>ROUND(I96*H96,2)</f>
        <v>0</v>
      </c>
      <c r="BL96" s="21" t="s">
        <v>144</v>
      </c>
      <c r="BM96" s="21" t="s">
        <v>405</v>
      </c>
    </row>
    <row r="97" spans="2:47" s="1" customFormat="1" ht="40.5">
      <c r="B97" s="37"/>
      <c r="D97" s="183" t="s">
        <v>146</v>
      </c>
      <c r="F97" s="184" t="s">
        <v>321</v>
      </c>
      <c r="I97" s="145"/>
      <c r="L97" s="37"/>
      <c r="M97" s="185"/>
      <c r="N97" s="38"/>
      <c r="O97" s="38"/>
      <c r="P97" s="38"/>
      <c r="Q97" s="38"/>
      <c r="R97" s="38"/>
      <c r="S97" s="38"/>
      <c r="T97" s="66"/>
      <c r="AT97" s="21" t="s">
        <v>146</v>
      </c>
      <c r="AU97" s="21" t="s">
        <v>81</v>
      </c>
    </row>
    <row r="98" spans="2:47" s="1" customFormat="1" ht="27">
      <c r="B98" s="37"/>
      <c r="D98" s="183" t="s">
        <v>148</v>
      </c>
      <c r="F98" s="186" t="s">
        <v>406</v>
      </c>
      <c r="I98" s="145"/>
      <c r="L98" s="37"/>
      <c r="M98" s="185"/>
      <c r="N98" s="38"/>
      <c r="O98" s="38"/>
      <c r="P98" s="38"/>
      <c r="Q98" s="38"/>
      <c r="R98" s="38"/>
      <c r="S98" s="38"/>
      <c r="T98" s="66"/>
      <c r="AT98" s="21" t="s">
        <v>148</v>
      </c>
      <c r="AU98" s="21" t="s">
        <v>81</v>
      </c>
    </row>
    <row r="99" spans="2:51" s="11" customFormat="1" ht="13.5">
      <c r="B99" s="187"/>
      <c r="D99" s="183" t="s">
        <v>171</v>
      </c>
      <c r="E99" s="188" t="s">
        <v>5</v>
      </c>
      <c r="F99" s="189" t="s">
        <v>412</v>
      </c>
      <c r="H99" s="190">
        <v>88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171</v>
      </c>
      <c r="AU99" s="188" t="s">
        <v>81</v>
      </c>
      <c r="AV99" s="11" t="s">
        <v>81</v>
      </c>
      <c r="AW99" s="11" t="s">
        <v>35</v>
      </c>
      <c r="AX99" s="11" t="s">
        <v>71</v>
      </c>
      <c r="AY99" s="188" t="s">
        <v>137</v>
      </c>
    </row>
    <row r="100" spans="2:51" s="11" customFormat="1" ht="13.5">
      <c r="B100" s="187"/>
      <c r="D100" s="183" t="s">
        <v>171</v>
      </c>
      <c r="E100" s="188" t="s">
        <v>5</v>
      </c>
      <c r="F100" s="189" t="s">
        <v>408</v>
      </c>
      <c r="H100" s="190">
        <v>12.5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171</v>
      </c>
      <c r="AU100" s="188" t="s">
        <v>81</v>
      </c>
      <c r="AV100" s="11" t="s">
        <v>81</v>
      </c>
      <c r="AW100" s="11" t="s">
        <v>35</v>
      </c>
      <c r="AX100" s="11" t="s">
        <v>71</v>
      </c>
      <c r="AY100" s="188" t="s">
        <v>137</v>
      </c>
    </row>
    <row r="101" spans="2:63" s="10" customFormat="1" ht="29.85" customHeight="1">
      <c r="B101" s="157"/>
      <c r="D101" s="158" t="s">
        <v>70</v>
      </c>
      <c r="E101" s="168" t="s">
        <v>385</v>
      </c>
      <c r="F101" s="168" t="s">
        <v>386</v>
      </c>
      <c r="I101" s="160"/>
      <c r="J101" s="169">
        <f>BK101</f>
        <v>0</v>
      </c>
      <c r="L101" s="157"/>
      <c r="M101" s="162"/>
      <c r="N101" s="163"/>
      <c r="O101" s="163"/>
      <c r="P101" s="164">
        <f>SUM(P102:P103)</f>
        <v>0</v>
      </c>
      <c r="Q101" s="163"/>
      <c r="R101" s="164">
        <f>SUM(R102:R103)</f>
        <v>0</v>
      </c>
      <c r="S101" s="163"/>
      <c r="T101" s="165">
        <f>SUM(T102:T103)</f>
        <v>0</v>
      </c>
      <c r="AR101" s="158" t="s">
        <v>79</v>
      </c>
      <c r="AT101" s="166" t="s">
        <v>70</v>
      </c>
      <c r="AU101" s="166" t="s">
        <v>79</v>
      </c>
      <c r="AY101" s="158" t="s">
        <v>137</v>
      </c>
      <c r="BK101" s="167">
        <f>SUM(BK102:BK103)</f>
        <v>0</v>
      </c>
    </row>
    <row r="102" spans="2:65" s="1" customFormat="1" ht="14.45" customHeight="1">
      <c r="B102" s="170"/>
      <c r="C102" s="171" t="s">
        <v>174</v>
      </c>
      <c r="D102" s="171" t="s">
        <v>139</v>
      </c>
      <c r="E102" s="172" t="s">
        <v>388</v>
      </c>
      <c r="F102" s="173" t="s">
        <v>389</v>
      </c>
      <c r="G102" s="174" t="s">
        <v>284</v>
      </c>
      <c r="H102" s="175">
        <v>526.11</v>
      </c>
      <c r="I102" s="176"/>
      <c r="J102" s="177">
        <f>ROUND(I102*H102,2)</f>
        <v>0</v>
      </c>
      <c r="K102" s="173" t="s">
        <v>143</v>
      </c>
      <c r="L102" s="37"/>
      <c r="M102" s="178" t="s">
        <v>5</v>
      </c>
      <c r="N102" s="179" t="s">
        <v>42</v>
      </c>
      <c r="O102" s="38"/>
      <c r="P102" s="180">
        <f>O102*H102</f>
        <v>0</v>
      </c>
      <c r="Q102" s="180">
        <v>0</v>
      </c>
      <c r="R102" s="180">
        <f>Q102*H102</f>
        <v>0</v>
      </c>
      <c r="S102" s="180">
        <v>0</v>
      </c>
      <c r="T102" s="181">
        <f>S102*H102</f>
        <v>0</v>
      </c>
      <c r="AR102" s="21" t="s">
        <v>144</v>
      </c>
      <c r="AT102" s="21" t="s">
        <v>139</v>
      </c>
      <c r="AU102" s="21" t="s">
        <v>81</v>
      </c>
      <c r="AY102" s="21" t="s">
        <v>137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21" t="s">
        <v>79</v>
      </c>
      <c r="BK102" s="182">
        <f>ROUND(I102*H102,2)</f>
        <v>0</v>
      </c>
      <c r="BL102" s="21" t="s">
        <v>144</v>
      </c>
      <c r="BM102" s="21" t="s">
        <v>409</v>
      </c>
    </row>
    <row r="103" spans="2:47" s="1" customFormat="1" ht="27">
      <c r="B103" s="37"/>
      <c r="D103" s="183" t="s">
        <v>146</v>
      </c>
      <c r="F103" s="184" t="s">
        <v>391</v>
      </c>
      <c r="I103" s="145"/>
      <c r="L103" s="37"/>
      <c r="M103" s="205"/>
      <c r="N103" s="206"/>
      <c r="O103" s="206"/>
      <c r="P103" s="206"/>
      <c r="Q103" s="206"/>
      <c r="R103" s="206"/>
      <c r="S103" s="206"/>
      <c r="T103" s="207"/>
      <c r="AT103" s="21" t="s">
        <v>146</v>
      </c>
      <c r="AU103" s="21" t="s">
        <v>81</v>
      </c>
    </row>
    <row r="104" spans="2:12" s="1" customFormat="1" ht="6.95" customHeight="1">
      <c r="B104" s="52"/>
      <c r="C104" s="53"/>
      <c r="D104" s="53"/>
      <c r="E104" s="53"/>
      <c r="F104" s="53"/>
      <c r="G104" s="53"/>
      <c r="H104" s="53"/>
      <c r="I104" s="123"/>
      <c r="J104" s="53"/>
      <c r="K104" s="53"/>
      <c r="L104" s="37"/>
    </row>
  </sheetData>
  <autoFilter ref="C79:K103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5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96"/>
      <c r="C1" s="96"/>
      <c r="D1" s="97" t="s">
        <v>1</v>
      </c>
      <c r="E1" s="96"/>
      <c r="F1" s="98" t="s">
        <v>100</v>
      </c>
      <c r="G1" s="331" t="s">
        <v>101</v>
      </c>
      <c r="H1" s="331"/>
      <c r="I1" s="99"/>
      <c r="J1" s="98" t="s">
        <v>102</v>
      </c>
      <c r="K1" s="97" t="s">
        <v>103</v>
      </c>
      <c r="L1" s="98" t="s">
        <v>104</v>
      </c>
      <c r="M1" s="98"/>
      <c r="N1" s="98"/>
      <c r="O1" s="98"/>
      <c r="P1" s="98"/>
      <c r="Q1" s="98"/>
      <c r="R1" s="98"/>
      <c r="S1" s="98"/>
      <c r="T1" s="98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1" t="s">
        <v>93</v>
      </c>
    </row>
    <row r="3" spans="2:46" ht="6.95" customHeight="1">
      <c r="B3" s="22"/>
      <c r="C3" s="23"/>
      <c r="D3" s="23"/>
      <c r="E3" s="23"/>
      <c r="F3" s="23"/>
      <c r="G3" s="23"/>
      <c r="H3" s="23"/>
      <c r="I3" s="100"/>
      <c r="J3" s="23"/>
      <c r="K3" s="24"/>
      <c r="AT3" s="21" t="s">
        <v>81</v>
      </c>
    </row>
    <row r="4" spans="2:46" ht="36.95" customHeight="1">
      <c r="B4" s="25"/>
      <c r="C4" s="26"/>
      <c r="D4" s="27" t="s">
        <v>105</v>
      </c>
      <c r="E4" s="26"/>
      <c r="F4" s="26"/>
      <c r="G4" s="26"/>
      <c r="H4" s="26"/>
      <c r="I4" s="101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1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1"/>
      <c r="J6" s="26"/>
      <c r="K6" s="28"/>
    </row>
    <row r="7" spans="2:11" ht="14.45" customHeight="1">
      <c r="B7" s="25"/>
      <c r="C7" s="26"/>
      <c r="D7" s="26"/>
      <c r="E7" s="323" t="str">
        <f>'Rekapitulace stavby'!K6</f>
        <v>Protierozní opatření rokle Domažlice</v>
      </c>
      <c r="F7" s="324"/>
      <c r="G7" s="324"/>
      <c r="H7" s="324"/>
      <c r="I7" s="101"/>
      <c r="J7" s="26"/>
      <c r="K7" s="28"/>
    </row>
    <row r="8" spans="2:11" s="1" customFormat="1" ht="13.5">
      <c r="B8" s="37"/>
      <c r="C8" s="38"/>
      <c r="D8" s="34" t="s">
        <v>106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25" t="s">
        <v>413</v>
      </c>
      <c r="F9" s="326"/>
      <c r="G9" s="326"/>
      <c r="H9" s="326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4" t="s">
        <v>21</v>
      </c>
      <c r="E11" s="38"/>
      <c r="F11" s="32" t="s">
        <v>5</v>
      </c>
      <c r="G11" s="38"/>
      <c r="H11" s="38"/>
      <c r="I11" s="103" t="s">
        <v>22</v>
      </c>
      <c r="J11" s="32" t="s">
        <v>5</v>
      </c>
      <c r="K11" s="41"/>
    </row>
    <row r="12" spans="2:11" s="1" customFormat="1" ht="14.45" customHeight="1">
      <c r="B12" s="37"/>
      <c r="C12" s="38"/>
      <c r="D12" s="34" t="s">
        <v>23</v>
      </c>
      <c r="E12" s="38"/>
      <c r="F12" s="32" t="s">
        <v>24</v>
      </c>
      <c r="G12" s="38"/>
      <c r="H12" s="38"/>
      <c r="I12" s="103" t="s">
        <v>25</v>
      </c>
      <c r="J12" s="104">
        <f>'Rekapitulace stavby'!AN8</f>
        <v>43871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4" t="s">
        <v>26</v>
      </c>
      <c r="E14" s="38"/>
      <c r="F14" s="38"/>
      <c r="G14" s="38"/>
      <c r="H14" s="38"/>
      <c r="I14" s="103" t="s">
        <v>27</v>
      </c>
      <c r="J14" s="32" t="s">
        <v>28</v>
      </c>
      <c r="K14" s="41"/>
    </row>
    <row r="15" spans="2:11" s="1" customFormat="1" ht="18" customHeight="1">
      <c r="B15" s="37"/>
      <c r="C15" s="38"/>
      <c r="D15" s="38"/>
      <c r="E15" s="32" t="s">
        <v>29</v>
      </c>
      <c r="F15" s="38"/>
      <c r="G15" s="38"/>
      <c r="H15" s="38"/>
      <c r="I15" s="103" t="s">
        <v>30</v>
      </c>
      <c r="J15" s="32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4" t="s">
        <v>31</v>
      </c>
      <c r="E17" s="38"/>
      <c r="F17" s="38"/>
      <c r="G17" s="38"/>
      <c r="H17" s="38"/>
      <c r="I17" s="10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2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30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4" t="s">
        <v>33</v>
      </c>
      <c r="E20" s="38"/>
      <c r="F20" s="38"/>
      <c r="G20" s="38"/>
      <c r="H20" s="38"/>
      <c r="I20" s="103" t="s">
        <v>27</v>
      </c>
      <c r="J20" s="32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2" t="str">
        <f>IF('Rekapitulace stavby'!E17="","",'Rekapitulace stavby'!E17)</f>
        <v xml:space="preserve"> </v>
      </c>
      <c r="F21" s="38"/>
      <c r="G21" s="38"/>
      <c r="H21" s="38"/>
      <c r="I21" s="103" t="s">
        <v>30</v>
      </c>
      <c r="J21" s="32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4" t="s">
        <v>36</v>
      </c>
      <c r="E23" s="38"/>
      <c r="F23" s="38"/>
      <c r="G23" s="38"/>
      <c r="H23" s="38"/>
      <c r="I23" s="102"/>
      <c r="J23" s="38"/>
      <c r="K23" s="41"/>
    </row>
    <row r="24" spans="2:11" s="6" customFormat="1" ht="14.45" customHeight="1">
      <c r="B24" s="105"/>
      <c r="C24" s="106"/>
      <c r="D24" s="106"/>
      <c r="E24" s="305" t="s">
        <v>5</v>
      </c>
      <c r="F24" s="305"/>
      <c r="G24" s="305"/>
      <c r="H24" s="305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37</v>
      </c>
      <c r="E27" s="38"/>
      <c r="F27" s="38"/>
      <c r="G27" s="38"/>
      <c r="H27" s="38"/>
      <c r="I27" s="102"/>
      <c r="J27" s="112">
        <f>ROUND(J82,2)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39</v>
      </c>
      <c r="G29" s="38"/>
      <c r="H29" s="38"/>
      <c r="I29" s="113" t="s">
        <v>38</v>
      </c>
      <c r="J29" s="42" t="s">
        <v>40</v>
      </c>
      <c r="K29" s="41"/>
    </row>
    <row r="30" spans="2:11" s="1" customFormat="1" ht="14.45" customHeight="1">
      <c r="B30" s="37"/>
      <c r="C30" s="38"/>
      <c r="D30" s="45" t="s">
        <v>41</v>
      </c>
      <c r="E30" s="45" t="s">
        <v>42</v>
      </c>
      <c r="F30" s="114">
        <f>ROUND(SUM(BE82:BE122),2)</f>
        <v>0</v>
      </c>
      <c r="G30" s="38"/>
      <c r="H30" s="38"/>
      <c r="I30" s="115">
        <v>0.21</v>
      </c>
      <c r="J30" s="114">
        <f>ROUND(ROUND((SUM(BE82:BE122)),2)*I30,2)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43</v>
      </c>
      <c r="F31" s="114">
        <f>ROUND(SUM(BF82:BF122),2)</f>
        <v>0</v>
      </c>
      <c r="G31" s="38"/>
      <c r="H31" s="38"/>
      <c r="I31" s="115">
        <v>0.15</v>
      </c>
      <c r="J31" s="114">
        <f>ROUND(ROUND((SUM(BF82:BF122)),2)*I31,2)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14">
        <f>ROUND(SUM(BG82:BG122),2)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45</v>
      </c>
      <c r="F33" s="114">
        <f>ROUND(SUM(BH82:BH122),2)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46</v>
      </c>
      <c r="F34" s="114">
        <f>ROUND(SUM(BI82:BI122),2)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47</v>
      </c>
      <c r="E36" s="67"/>
      <c r="F36" s="67"/>
      <c r="G36" s="118" t="s">
        <v>48</v>
      </c>
      <c r="H36" s="119" t="s">
        <v>49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7" t="s">
        <v>108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4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14.45" customHeight="1">
      <c r="B45" s="37"/>
      <c r="C45" s="38"/>
      <c r="D45" s="38"/>
      <c r="E45" s="323" t="str">
        <f>E7</f>
        <v>Protierozní opatření rokle Domažlice</v>
      </c>
      <c r="F45" s="324"/>
      <c r="G45" s="324"/>
      <c r="H45" s="324"/>
      <c r="I45" s="102"/>
      <c r="J45" s="38"/>
      <c r="K45" s="41"/>
    </row>
    <row r="46" spans="2:11" s="1" customFormat="1" ht="14.45" customHeight="1">
      <c r="B46" s="37"/>
      <c r="C46" s="34" t="s">
        <v>106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16.15" customHeight="1">
      <c r="B47" s="37"/>
      <c r="C47" s="38"/>
      <c r="D47" s="38"/>
      <c r="E47" s="325" t="str">
        <f>E9</f>
        <v>SO 05 - Opevněné koryto</v>
      </c>
      <c r="F47" s="326"/>
      <c r="G47" s="326"/>
      <c r="H47" s="326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4" t="s">
        <v>23</v>
      </c>
      <c r="D49" s="38"/>
      <c r="E49" s="38"/>
      <c r="F49" s="32" t="str">
        <f>F12</f>
        <v>Domažlice</v>
      </c>
      <c r="G49" s="38"/>
      <c r="H49" s="38"/>
      <c r="I49" s="103" t="s">
        <v>25</v>
      </c>
      <c r="J49" s="104">
        <f>IF(J12="","",J12)</f>
        <v>43871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3.5">
      <c r="B51" s="37"/>
      <c r="C51" s="34" t="s">
        <v>26</v>
      </c>
      <c r="D51" s="38"/>
      <c r="E51" s="38"/>
      <c r="F51" s="32" t="str">
        <f>E15</f>
        <v>Město Domažlice</v>
      </c>
      <c r="G51" s="38"/>
      <c r="H51" s="38"/>
      <c r="I51" s="103" t="s">
        <v>33</v>
      </c>
      <c r="J51" s="305" t="str">
        <f>E21</f>
        <v xml:space="preserve"> </v>
      </c>
      <c r="K51" s="41"/>
    </row>
    <row r="52" spans="2:11" s="1" customFormat="1" ht="14.45" customHeight="1">
      <c r="B52" s="37"/>
      <c r="C52" s="34" t="s">
        <v>31</v>
      </c>
      <c r="D52" s="38"/>
      <c r="E52" s="38"/>
      <c r="F52" s="32" t="str">
        <f>IF(E18="","",E18)</f>
        <v/>
      </c>
      <c r="G52" s="38"/>
      <c r="H52" s="38"/>
      <c r="I52" s="102"/>
      <c r="J52" s="327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109</v>
      </c>
      <c r="D54" s="116"/>
      <c r="E54" s="116"/>
      <c r="F54" s="116"/>
      <c r="G54" s="116"/>
      <c r="H54" s="116"/>
      <c r="I54" s="127"/>
      <c r="J54" s="128" t="s">
        <v>110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111</v>
      </c>
      <c r="D56" s="38"/>
      <c r="E56" s="38"/>
      <c r="F56" s="38"/>
      <c r="G56" s="38"/>
      <c r="H56" s="38"/>
      <c r="I56" s="102"/>
      <c r="J56" s="112">
        <f>J82</f>
        <v>0</v>
      </c>
      <c r="K56" s="41"/>
      <c r="AU56" s="21" t="s">
        <v>112</v>
      </c>
    </row>
    <row r="57" spans="2:11" s="7" customFormat="1" ht="24.95" customHeight="1">
      <c r="B57" s="131"/>
      <c r="C57" s="132"/>
      <c r="D57" s="133" t="s">
        <v>113</v>
      </c>
      <c r="E57" s="134"/>
      <c r="F57" s="134"/>
      <c r="G57" s="134"/>
      <c r="H57" s="134"/>
      <c r="I57" s="135"/>
      <c r="J57" s="136">
        <f>J83</f>
        <v>0</v>
      </c>
      <c r="K57" s="137"/>
    </row>
    <row r="58" spans="2:11" s="8" customFormat="1" ht="19.9" customHeight="1">
      <c r="B58" s="138"/>
      <c r="C58" s="139"/>
      <c r="D58" s="140" t="s">
        <v>116</v>
      </c>
      <c r="E58" s="141"/>
      <c r="F58" s="141"/>
      <c r="G58" s="141"/>
      <c r="H58" s="141"/>
      <c r="I58" s="142"/>
      <c r="J58" s="143">
        <f>J84</f>
        <v>0</v>
      </c>
      <c r="K58" s="144"/>
    </row>
    <row r="59" spans="2:11" s="8" customFormat="1" ht="19.9" customHeight="1">
      <c r="B59" s="138"/>
      <c r="C59" s="139"/>
      <c r="D59" s="140" t="s">
        <v>118</v>
      </c>
      <c r="E59" s="141"/>
      <c r="F59" s="141"/>
      <c r="G59" s="141"/>
      <c r="H59" s="141"/>
      <c r="I59" s="142"/>
      <c r="J59" s="143">
        <f>J93</f>
        <v>0</v>
      </c>
      <c r="K59" s="144"/>
    </row>
    <row r="60" spans="2:11" s="8" customFormat="1" ht="19.9" customHeight="1">
      <c r="B60" s="138"/>
      <c r="C60" s="139"/>
      <c r="D60" s="140" t="s">
        <v>119</v>
      </c>
      <c r="E60" s="141"/>
      <c r="F60" s="141"/>
      <c r="G60" s="141"/>
      <c r="H60" s="141"/>
      <c r="I60" s="142"/>
      <c r="J60" s="143">
        <f>J102</f>
        <v>0</v>
      </c>
      <c r="K60" s="144"/>
    </row>
    <row r="61" spans="2:11" s="8" customFormat="1" ht="19.9" customHeight="1">
      <c r="B61" s="138"/>
      <c r="C61" s="139"/>
      <c r="D61" s="140" t="s">
        <v>414</v>
      </c>
      <c r="E61" s="141"/>
      <c r="F61" s="141"/>
      <c r="G61" s="141"/>
      <c r="H61" s="141"/>
      <c r="I61" s="142"/>
      <c r="J61" s="143">
        <f>J106</f>
        <v>0</v>
      </c>
      <c r="K61" s="144"/>
    </row>
    <row r="62" spans="2:11" s="8" customFormat="1" ht="19.9" customHeight="1">
      <c r="B62" s="138"/>
      <c r="C62" s="139"/>
      <c r="D62" s="140" t="s">
        <v>120</v>
      </c>
      <c r="E62" s="141"/>
      <c r="F62" s="141"/>
      <c r="G62" s="141"/>
      <c r="H62" s="141"/>
      <c r="I62" s="142"/>
      <c r="J62" s="143">
        <f>J120</f>
        <v>0</v>
      </c>
      <c r="K62" s="144"/>
    </row>
    <row r="63" spans="2:11" s="1" customFormat="1" ht="21.75" customHeight="1">
      <c r="B63" s="37"/>
      <c r="C63" s="38"/>
      <c r="D63" s="38"/>
      <c r="E63" s="38"/>
      <c r="F63" s="38"/>
      <c r="G63" s="38"/>
      <c r="H63" s="38"/>
      <c r="I63" s="102"/>
      <c r="J63" s="38"/>
      <c r="K63" s="41"/>
    </row>
    <row r="64" spans="2:11" s="1" customFormat="1" ht="6.95" customHeight="1">
      <c r="B64" s="52"/>
      <c r="C64" s="53"/>
      <c r="D64" s="53"/>
      <c r="E64" s="53"/>
      <c r="F64" s="53"/>
      <c r="G64" s="53"/>
      <c r="H64" s="53"/>
      <c r="I64" s="123"/>
      <c r="J64" s="53"/>
      <c r="K64" s="54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124"/>
      <c r="J68" s="56"/>
      <c r="K68" s="56"/>
      <c r="L68" s="37"/>
    </row>
    <row r="69" spans="2:12" s="1" customFormat="1" ht="36.95" customHeight="1">
      <c r="B69" s="37"/>
      <c r="C69" s="57" t="s">
        <v>121</v>
      </c>
      <c r="I69" s="145"/>
      <c r="L69" s="37"/>
    </row>
    <row r="70" spans="2:12" s="1" customFormat="1" ht="6.95" customHeight="1">
      <c r="B70" s="37"/>
      <c r="I70" s="145"/>
      <c r="L70" s="37"/>
    </row>
    <row r="71" spans="2:12" s="1" customFormat="1" ht="14.45" customHeight="1">
      <c r="B71" s="37"/>
      <c r="C71" s="59" t="s">
        <v>19</v>
      </c>
      <c r="I71" s="145"/>
      <c r="L71" s="37"/>
    </row>
    <row r="72" spans="2:12" s="1" customFormat="1" ht="14.45" customHeight="1">
      <c r="B72" s="37"/>
      <c r="E72" s="328" t="str">
        <f>E7</f>
        <v>Protierozní opatření rokle Domažlice</v>
      </c>
      <c r="F72" s="329"/>
      <c r="G72" s="329"/>
      <c r="H72" s="329"/>
      <c r="I72" s="145"/>
      <c r="L72" s="37"/>
    </row>
    <row r="73" spans="2:12" s="1" customFormat="1" ht="14.45" customHeight="1">
      <c r="B73" s="37"/>
      <c r="C73" s="59" t="s">
        <v>106</v>
      </c>
      <c r="I73" s="145"/>
      <c r="L73" s="37"/>
    </row>
    <row r="74" spans="2:12" s="1" customFormat="1" ht="16.15" customHeight="1">
      <c r="B74" s="37"/>
      <c r="E74" s="319" t="str">
        <f>E9</f>
        <v>SO 05 - Opevněné koryto</v>
      </c>
      <c r="F74" s="330"/>
      <c r="G74" s="330"/>
      <c r="H74" s="330"/>
      <c r="I74" s="145"/>
      <c r="L74" s="37"/>
    </row>
    <row r="75" spans="2:12" s="1" customFormat="1" ht="6.95" customHeight="1">
      <c r="B75" s="37"/>
      <c r="I75" s="145"/>
      <c r="L75" s="37"/>
    </row>
    <row r="76" spans="2:12" s="1" customFormat="1" ht="18" customHeight="1">
      <c r="B76" s="37"/>
      <c r="C76" s="59" t="s">
        <v>23</v>
      </c>
      <c r="F76" s="146" t="str">
        <f>F12</f>
        <v>Domažlice</v>
      </c>
      <c r="I76" s="147" t="s">
        <v>25</v>
      </c>
      <c r="J76" s="63">
        <f>IF(J12="","",J12)</f>
        <v>43871</v>
      </c>
      <c r="L76" s="37"/>
    </row>
    <row r="77" spans="2:12" s="1" customFormat="1" ht="6.95" customHeight="1">
      <c r="B77" s="37"/>
      <c r="I77" s="145"/>
      <c r="L77" s="37"/>
    </row>
    <row r="78" spans="2:12" s="1" customFormat="1" ht="13.5">
      <c r="B78" s="37"/>
      <c r="C78" s="59" t="s">
        <v>26</v>
      </c>
      <c r="F78" s="146" t="str">
        <f>E15</f>
        <v>Město Domažlice</v>
      </c>
      <c r="I78" s="147" t="s">
        <v>33</v>
      </c>
      <c r="J78" s="146" t="str">
        <f>E21</f>
        <v xml:space="preserve"> </v>
      </c>
      <c r="L78" s="37"/>
    </row>
    <row r="79" spans="2:12" s="1" customFormat="1" ht="14.45" customHeight="1">
      <c r="B79" s="37"/>
      <c r="C79" s="59" t="s">
        <v>31</v>
      </c>
      <c r="F79" s="146" t="str">
        <f>IF(E18="","",E18)</f>
        <v/>
      </c>
      <c r="I79" s="145"/>
      <c r="L79" s="37"/>
    </row>
    <row r="80" spans="2:12" s="1" customFormat="1" ht="10.35" customHeight="1">
      <c r="B80" s="37"/>
      <c r="I80" s="145"/>
      <c r="L80" s="37"/>
    </row>
    <row r="81" spans="2:20" s="9" customFormat="1" ht="29.25" customHeight="1">
      <c r="B81" s="148"/>
      <c r="C81" s="149" t="s">
        <v>122</v>
      </c>
      <c r="D81" s="150" t="s">
        <v>56</v>
      </c>
      <c r="E81" s="150" t="s">
        <v>52</v>
      </c>
      <c r="F81" s="150" t="s">
        <v>123</v>
      </c>
      <c r="G81" s="150" t="s">
        <v>124</v>
      </c>
      <c r="H81" s="150" t="s">
        <v>125</v>
      </c>
      <c r="I81" s="151" t="s">
        <v>126</v>
      </c>
      <c r="J81" s="150" t="s">
        <v>110</v>
      </c>
      <c r="K81" s="152" t="s">
        <v>127</v>
      </c>
      <c r="L81" s="148"/>
      <c r="M81" s="69" t="s">
        <v>128</v>
      </c>
      <c r="N81" s="70" t="s">
        <v>41</v>
      </c>
      <c r="O81" s="70" t="s">
        <v>129</v>
      </c>
      <c r="P81" s="70" t="s">
        <v>130</v>
      </c>
      <c r="Q81" s="70" t="s">
        <v>131</v>
      </c>
      <c r="R81" s="70" t="s">
        <v>132</v>
      </c>
      <c r="S81" s="70" t="s">
        <v>133</v>
      </c>
      <c r="T81" s="71" t="s">
        <v>134</v>
      </c>
    </row>
    <row r="82" spans="2:63" s="1" customFormat="1" ht="29.25" customHeight="1">
      <c r="B82" s="37"/>
      <c r="C82" s="73" t="s">
        <v>111</v>
      </c>
      <c r="I82" s="145"/>
      <c r="J82" s="153">
        <f>BK82</f>
        <v>0</v>
      </c>
      <c r="L82" s="37"/>
      <c r="M82" s="72"/>
      <c r="N82" s="64"/>
      <c r="O82" s="64"/>
      <c r="P82" s="154">
        <f>P83</f>
        <v>0</v>
      </c>
      <c r="Q82" s="64"/>
      <c r="R82" s="154">
        <f>R83</f>
        <v>142.20179491000002</v>
      </c>
      <c r="S82" s="64"/>
      <c r="T82" s="155">
        <f>T83</f>
        <v>7.341</v>
      </c>
      <c r="AT82" s="21" t="s">
        <v>70</v>
      </c>
      <c r="AU82" s="21" t="s">
        <v>112</v>
      </c>
      <c r="BK82" s="156">
        <f>BK83</f>
        <v>0</v>
      </c>
    </row>
    <row r="83" spans="2:63" s="10" customFormat="1" ht="37.35" customHeight="1">
      <c r="B83" s="157"/>
      <c r="D83" s="158" t="s">
        <v>70</v>
      </c>
      <c r="E83" s="159" t="s">
        <v>135</v>
      </c>
      <c r="F83" s="159" t="s">
        <v>136</v>
      </c>
      <c r="I83" s="160"/>
      <c r="J83" s="161">
        <f>BK83</f>
        <v>0</v>
      </c>
      <c r="L83" s="157"/>
      <c r="M83" s="162"/>
      <c r="N83" s="163"/>
      <c r="O83" s="163"/>
      <c r="P83" s="164">
        <f>P84+P93+P102+P106+P120</f>
        <v>0</v>
      </c>
      <c r="Q83" s="163"/>
      <c r="R83" s="164">
        <f>R84+R93+R102+R106+R120</f>
        <v>142.20179491000002</v>
      </c>
      <c r="S83" s="163"/>
      <c r="T83" s="165">
        <f>T84+T93+T102+T106+T120</f>
        <v>7.341</v>
      </c>
      <c r="AR83" s="158" t="s">
        <v>79</v>
      </c>
      <c r="AT83" s="166" t="s">
        <v>70</v>
      </c>
      <c r="AU83" s="166" t="s">
        <v>71</v>
      </c>
      <c r="AY83" s="158" t="s">
        <v>137</v>
      </c>
      <c r="BK83" s="167">
        <f>BK84+BK93+BK102+BK106+BK120</f>
        <v>0</v>
      </c>
    </row>
    <row r="84" spans="2:63" s="10" customFormat="1" ht="19.9" customHeight="1">
      <c r="B84" s="157"/>
      <c r="D84" s="158" t="s">
        <v>70</v>
      </c>
      <c r="E84" s="168" t="s">
        <v>144</v>
      </c>
      <c r="F84" s="168" t="s">
        <v>310</v>
      </c>
      <c r="I84" s="160"/>
      <c r="J84" s="169">
        <f>BK84</f>
        <v>0</v>
      </c>
      <c r="L84" s="157"/>
      <c r="M84" s="162"/>
      <c r="N84" s="163"/>
      <c r="O84" s="163"/>
      <c r="P84" s="164">
        <f>SUM(P85:P92)</f>
        <v>0</v>
      </c>
      <c r="Q84" s="163"/>
      <c r="R84" s="164">
        <f>SUM(R85:R92)</f>
        <v>139.32416491</v>
      </c>
      <c r="S84" s="163"/>
      <c r="T84" s="165">
        <f>SUM(T85:T92)</f>
        <v>0</v>
      </c>
      <c r="AR84" s="158" t="s">
        <v>79</v>
      </c>
      <c r="AT84" s="166" t="s">
        <v>70</v>
      </c>
      <c r="AU84" s="166" t="s">
        <v>79</v>
      </c>
      <c r="AY84" s="158" t="s">
        <v>137</v>
      </c>
      <c r="BK84" s="167">
        <f>SUM(BK85:BK92)</f>
        <v>0</v>
      </c>
    </row>
    <row r="85" spans="2:65" s="1" customFormat="1" ht="14.45" customHeight="1">
      <c r="B85" s="170"/>
      <c r="C85" s="171" t="s">
        <v>79</v>
      </c>
      <c r="D85" s="171" t="s">
        <v>139</v>
      </c>
      <c r="E85" s="172" t="s">
        <v>415</v>
      </c>
      <c r="F85" s="173" t="s">
        <v>416</v>
      </c>
      <c r="G85" s="174" t="s">
        <v>142</v>
      </c>
      <c r="H85" s="175">
        <v>0.383</v>
      </c>
      <c r="I85" s="176"/>
      <c r="J85" s="177">
        <f>ROUND(I85*H85,2)</f>
        <v>0</v>
      </c>
      <c r="K85" s="173" t="s">
        <v>143</v>
      </c>
      <c r="L85" s="37"/>
      <c r="M85" s="178" t="s">
        <v>5</v>
      </c>
      <c r="N85" s="179" t="s">
        <v>42</v>
      </c>
      <c r="O85" s="38"/>
      <c r="P85" s="180">
        <f>O85*H85</f>
        <v>0</v>
      </c>
      <c r="Q85" s="180">
        <v>1.89077</v>
      </c>
      <c r="R85" s="180">
        <f>Q85*H85</f>
        <v>0.72416491</v>
      </c>
      <c r="S85" s="180">
        <v>0</v>
      </c>
      <c r="T85" s="181">
        <f>S85*H85</f>
        <v>0</v>
      </c>
      <c r="AR85" s="21" t="s">
        <v>144</v>
      </c>
      <c r="AT85" s="21" t="s">
        <v>139</v>
      </c>
      <c r="AU85" s="21" t="s">
        <v>81</v>
      </c>
      <c r="AY85" s="21" t="s">
        <v>137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21" t="s">
        <v>79</v>
      </c>
      <c r="BK85" s="182">
        <f>ROUND(I85*H85,2)</f>
        <v>0</v>
      </c>
      <c r="BL85" s="21" t="s">
        <v>144</v>
      </c>
      <c r="BM85" s="21" t="s">
        <v>417</v>
      </c>
    </row>
    <row r="86" spans="2:47" s="1" customFormat="1" ht="27">
      <c r="B86" s="37"/>
      <c r="D86" s="183" t="s">
        <v>146</v>
      </c>
      <c r="F86" s="184" t="s">
        <v>418</v>
      </c>
      <c r="I86" s="145"/>
      <c r="L86" s="37"/>
      <c r="M86" s="185"/>
      <c r="N86" s="38"/>
      <c r="O86" s="38"/>
      <c r="P86" s="38"/>
      <c r="Q86" s="38"/>
      <c r="R86" s="38"/>
      <c r="S86" s="38"/>
      <c r="T86" s="66"/>
      <c r="AT86" s="21" t="s">
        <v>146</v>
      </c>
      <c r="AU86" s="21" t="s">
        <v>81</v>
      </c>
    </row>
    <row r="87" spans="2:47" s="1" customFormat="1" ht="27">
      <c r="B87" s="37"/>
      <c r="D87" s="183" t="s">
        <v>148</v>
      </c>
      <c r="F87" s="186" t="s">
        <v>419</v>
      </c>
      <c r="I87" s="145"/>
      <c r="L87" s="37"/>
      <c r="M87" s="185"/>
      <c r="N87" s="38"/>
      <c r="O87" s="38"/>
      <c r="P87" s="38"/>
      <c r="Q87" s="38"/>
      <c r="R87" s="38"/>
      <c r="S87" s="38"/>
      <c r="T87" s="66"/>
      <c r="AT87" s="21" t="s">
        <v>148</v>
      </c>
      <c r="AU87" s="21" t="s">
        <v>81</v>
      </c>
    </row>
    <row r="88" spans="2:51" s="11" customFormat="1" ht="13.5">
      <c r="B88" s="187"/>
      <c r="D88" s="183" t="s">
        <v>171</v>
      </c>
      <c r="E88" s="188" t="s">
        <v>5</v>
      </c>
      <c r="F88" s="189" t="s">
        <v>420</v>
      </c>
      <c r="H88" s="190">
        <v>0.383</v>
      </c>
      <c r="I88" s="191"/>
      <c r="L88" s="187"/>
      <c r="M88" s="192"/>
      <c r="N88" s="193"/>
      <c r="O88" s="193"/>
      <c r="P88" s="193"/>
      <c r="Q88" s="193"/>
      <c r="R88" s="193"/>
      <c r="S88" s="193"/>
      <c r="T88" s="194"/>
      <c r="AT88" s="188" t="s">
        <v>171</v>
      </c>
      <c r="AU88" s="188" t="s">
        <v>81</v>
      </c>
      <c r="AV88" s="11" t="s">
        <v>81</v>
      </c>
      <c r="AW88" s="11" t="s">
        <v>35</v>
      </c>
      <c r="AX88" s="11" t="s">
        <v>71</v>
      </c>
      <c r="AY88" s="188" t="s">
        <v>137</v>
      </c>
    </row>
    <row r="89" spans="2:65" s="1" customFormat="1" ht="22.9" customHeight="1">
      <c r="B89" s="170"/>
      <c r="C89" s="171" t="s">
        <v>81</v>
      </c>
      <c r="D89" s="171" t="s">
        <v>139</v>
      </c>
      <c r="E89" s="172" t="s">
        <v>318</v>
      </c>
      <c r="F89" s="173" t="s">
        <v>319</v>
      </c>
      <c r="G89" s="174" t="s">
        <v>142</v>
      </c>
      <c r="H89" s="175">
        <v>75</v>
      </c>
      <c r="I89" s="176"/>
      <c r="J89" s="177">
        <f>ROUND(I89*H89,2)</f>
        <v>0</v>
      </c>
      <c r="K89" s="173" t="s">
        <v>143</v>
      </c>
      <c r="L89" s="37"/>
      <c r="M89" s="178" t="s">
        <v>5</v>
      </c>
      <c r="N89" s="179" t="s">
        <v>42</v>
      </c>
      <c r="O89" s="38"/>
      <c r="P89" s="180">
        <f>O89*H89</f>
        <v>0</v>
      </c>
      <c r="Q89" s="180">
        <v>1.848</v>
      </c>
      <c r="R89" s="180">
        <f>Q89*H89</f>
        <v>138.6</v>
      </c>
      <c r="S89" s="180">
        <v>0</v>
      </c>
      <c r="T89" s="181">
        <f>S89*H89</f>
        <v>0</v>
      </c>
      <c r="AR89" s="21" t="s">
        <v>144</v>
      </c>
      <c r="AT89" s="21" t="s">
        <v>139</v>
      </c>
      <c r="AU89" s="21" t="s">
        <v>81</v>
      </c>
      <c r="AY89" s="21" t="s">
        <v>137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21" t="s">
        <v>79</v>
      </c>
      <c r="BK89" s="182">
        <f>ROUND(I89*H89,2)</f>
        <v>0</v>
      </c>
      <c r="BL89" s="21" t="s">
        <v>144</v>
      </c>
      <c r="BM89" s="21" t="s">
        <v>421</v>
      </c>
    </row>
    <row r="90" spans="2:47" s="1" customFormat="1" ht="40.5">
      <c r="B90" s="37"/>
      <c r="D90" s="183" t="s">
        <v>146</v>
      </c>
      <c r="F90" s="184" t="s">
        <v>321</v>
      </c>
      <c r="I90" s="145"/>
      <c r="L90" s="37"/>
      <c r="M90" s="185"/>
      <c r="N90" s="38"/>
      <c r="O90" s="38"/>
      <c r="P90" s="38"/>
      <c r="Q90" s="38"/>
      <c r="R90" s="38"/>
      <c r="S90" s="38"/>
      <c r="T90" s="66"/>
      <c r="AT90" s="21" t="s">
        <v>146</v>
      </c>
      <c r="AU90" s="21" t="s">
        <v>81</v>
      </c>
    </row>
    <row r="91" spans="2:47" s="1" customFormat="1" ht="27">
      <c r="B91" s="37"/>
      <c r="D91" s="183" t="s">
        <v>148</v>
      </c>
      <c r="F91" s="186" t="s">
        <v>422</v>
      </c>
      <c r="I91" s="145"/>
      <c r="L91" s="37"/>
      <c r="M91" s="185"/>
      <c r="N91" s="38"/>
      <c r="O91" s="38"/>
      <c r="P91" s="38"/>
      <c r="Q91" s="38"/>
      <c r="R91" s="38"/>
      <c r="S91" s="38"/>
      <c r="T91" s="66"/>
      <c r="AT91" s="21" t="s">
        <v>148</v>
      </c>
      <c r="AU91" s="21" t="s">
        <v>81</v>
      </c>
    </row>
    <row r="92" spans="2:51" s="11" customFormat="1" ht="13.5">
      <c r="B92" s="187"/>
      <c r="D92" s="183" t="s">
        <v>171</v>
      </c>
      <c r="E92" s="188" t="s">
        <v>5</v>
      </c>
      <c r="F92" s="189" t="s">
        <v>423</v>
      </c>
      <c r="H92" s="190">
        <v>75</v>
      </c>
      <c r="I92" s="191"/>
      <c r="L92" s="187"/>
      <c r="M92" s="192"/>
      <c r="N92" s="193"/>
      <c r="O92" s="193"/>
      <c r="P92" s="193"/>
      <c r="Q92" s="193"/>
      <c r="R92" s="193"/>
      <c r="S92" s="193"/>
      <c r="T92" s="194"/>
      <c r="AT92" s="188" t="s">
        <v>171</v>
      </c>
      <c r="AU92" s="188" t="s">
        <v>81</v>
      </c>
      <c r="AV92" s="11" t="s">
        <v>81</v>
      </c>
      <c r="AW92" s="11" t="s">
        <v>35</v>
      </c>
      <c r="AX92" s="11" t="s">
        <v>71</v>
      </c>
      <c r="AY92" s="188" t="s">
        <v>137</v>
      </c>
    </row>
    <row r="93" spans="2:63" s="10" customFormat="1" ht="29.85" customHeight="1">
      <c r="B93" s="157"/>
      <c r="D93" s="158" t="s">
        <v>70</v>
      </c>
      <c r="E93" s="168" t="s">
        <v>186</v>
      </c>
      <c r="F93" s="168" t="s">
        <v>355</v>
      </c>
      <c r="I93" s="160"/>
      <c r="J93" s="169">
        <f>BK93</f>
        <v>0</v>
      </c>
      <c r="L93" s="157"/>
      <c r="M93" s="162"/>
      <c r="N93" s="163"/>
      <c r="O93" s="163"/>
      <c r="P93" s="164">
        <f>SUM(P94:P101)</f>
        <v>0</v>
      </c>
      <c r="Q93" s="163"/>
      <c r="R93" s="164">
        <f>SUM(R94:R101)</f>
        <v>2.87322</v>
      </c>
      <c r="S93" s="163"/>
      <c r="T93" s="165">
        <f>SUM(T94:T101)</f>
        <v>0</v>
      </c>
      <c r="AR93" s="158" t="s">
        <v>79</v>
      </c>
      <c r="AT93" s="166" t="s">
        <v>70</v>
      </c>
      <c r="AU93" s="166" t="s">
        <v>79</v>
      </c>
      <c r="AY93" s="158" t="s">
        <v>137</v>
      </c>
      <c r="BK93" s="167">
        <f>SUM(BK94:BK101)</f>
        <v>0</v>
      </c>
    </row>
    <row r="94" spans="2:65" s="1" customFormat="1" ht="22.9" customHeight="1">
      <c r="B94" s="170"/>
      <c r="C94" s="171" t="s">
        <v>155</v>
      </c>
      <c r="D94" s="171" t="s">
        <v>139</v>
      </c>
      <c r="E94" s="172" t="s">
        <v>424</v>
      </c>
      <c r="F94" s="173" t="s">
        <v>425</v>
      </c>
      <c r="G94" s="174" t="s">
        <v>370</v>
      </c>
      <c r="H94" s="175">
        <v>1</v>
      </c>
      <c r="I94" s="176"/>
      <c r="J94" s="177">
        <f>ROUND(I94*H94,2)</f>
        <v>0</v>
      </c>
      <c r="K94" s="173" t="s">
        <v>143</v>
      </c>
      <c r="L94" s="37"/>
      <c r="M94" s="178" t="s">
        <v>5</v>
      </c>
      <c r="N94" s="179" t="s">
        <v>42</v>
      </c>
      <c r="O94" s="38"/>
      <c r="P94" s="180">
        <f>O94*H94</f>
        <v>0</v>
      </c>
      <c r="Q94" s="180">
        <v>2.61488</v>
      </c>
      <c r="R94" s="180">
        <f>Q94*H94</f>
        <v>2.61488</v>
      </c>
      <c r="S94" s="180">
        <v>0</v>
      </c>
      <c r="T94" s="181">
        <f>S94*H94</f>
        <v>0</v>
      </c>
      <c r="AR94" s="21" t="s">
        <v>144</v>
      </c>
      <c r="AT94" s="21" t="s">
        <v>139</v>
      </c>
      <c r="AU94" s="21" t="s">
        <v>81</v>
      </c>
      <c r="AY94" s="21" t="s">
        <v>137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21" t="s">
        <v>79</v>
      </c>
      <c r="BK94" s="182">
        <f>ROUND(I94*H94,2)</f>
        <v>0</v>
      </c>
      <c r="BL94" s="21" t="s">
        <v>144</v>
      </c>
      <c r="BM94" s="21" t="s">
        <v>426</v>
      </c>
    </row>
    <row r="95" spans="2:47" s="1" customFormat="1" ht="13.5">
      <c r="B95" s="37"/>
      <c r="D95" s="183" t="s">
        <v>146</v>
      </c>
      <c r="F95" s="184" t="s">
        <v>427</v>
      </c>
      <c r="I95" s="145"/>
      <c r="L95" s="37"/>
      <c r="M95" s="185"/>
      <c r="N95" s="38"/>
      <c r="O95" s="38"/>
      <c r="P95" s="38"/>
      <c r="Q95" s="38"/>
      <c r="R95" s="38"/>
      <c r="S95" s="38"/>
      <c r="T95" s="66"/>
      <c r="AT95" s="21" t="s">
        <v>146</v>
      </c>
      <c r="AU95" s="21" t="s">
        <v>81</v>
      </c>
    </row>
    <row r="96" spans="2:65" s="1" customFormat="1" ht="14.45" customHeight="1">
      <c r="B96" s="170"/>
      <c r="C96" s="195" t="s">
        <v>144</v>
      </c>
      <c r="D96" s="195" t="s">
        <v>187</v>
      </c>
      <c r="E96" s="196" t="s">
        <v>428</v>
      </c>
      <c r="F96" s="197" t="s">
        <v>429</v>
      </c>
      <c r="G96" s="198" t="s">
        <v>430</v>
      </c>
      <c r="H96" s="199">
        <v>1</v>
      </c>
      <c r="I96" s="200"/>
      <c r="J96" s="201">
        <f>ROUND(I96*H96,2)</f>
        <v>0</v>
      </c>
      <c r="K96" s="197" t="s">
        <v>5</v>
      </c>
      <c r="L96" s="202"/>
      <c r="M96" s="203" t="s">
        <v>5</v>
      </c>
      <c r="N96" s="204" t="s">
        <v>42</v>
      </c>
      <c r="O96" s="38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21" t="s">
        <v>186</v>
      </c>
      <c r="AT96" s="21" t="s">
        <v>187</v>
      </c>
      <c r="AU96" s="21" t="s">
        <v>81</v>
      </c>
      <c r="AY96" s="21" t="s">
        <v>137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21" t="s">
        <v>79</v>
      </c>
      <c r="BK96" s="182">
        <f>ROUND(I96*H96,2)</f>
        <v>0</v>
      </c>
      <c r="BL96" s="21" t="s">
        <v>144</v>
      </c>
      <c r="BM96" s="21" t="s">
        <v>431</v>
      </c>
    </row>
    <row r="97" spans="2:47" s="1" customFormat="1" ht="13.5">
      <c r="B97" s="37"/>
      <c r="D97" s="183" t="s">
        <v>146</v>
      </c>
      <c r="F97" s="184" t="s">
        <v>432</v>
      </c>
      <c r="I97" s="145"/>
      <c r="L97" s="37"/>
      <c r="M97" s="185"/>
      <c r="N97" s="38"/>
      <c r="O97" s="38"/>
      <c r="P97" s="38"/>
      <c r="Q97" s="38"/>
      <c r="R97" s="38"/>
      <c r="S97" s="38"/>
      <c r="T97" s="66"/>
      <c r="AT97" s="21" t="s">
        <v>146</v>
      </c>
      <c r="AU97" s="21" t="s">
        <v>81</v>
      </c>
    </row>
    <row r="98" spans="2:65" s="1" customFormat="1" ht="22.9" customHeight="1">
      <c r="B98" s="170"/>
      <c r="C98" s="171" t="s">
        <v>165</v>
      </c>
      <c r="D98" s="171" t="s">
        <v>139</v>
      </c>
      <c r="E98" s="172" t="s">
        <v>433</v>
      </c>
      <c r="F98" s="173" t="s">
        <v>434</v>
      </c>
      <c r="G98" s="174" t="s">
        <v>370</v>
      </c>
      <c r="H98" s="175">
        <v>1</v>
      </c>
      <c r="I98" s="176"/>
      <c r="J98" s="177">
        <f>ROUND(I98*H98,2)</f>
        <v>0</v>
      </c>
      <c r="K98" s="173" t="s">
        <v>143</v>
      </c>
      <c r="L98" s="37"/>
      <c r="M98" s="178" t="s">
        <v>5</v>
      </c>
      <c r="N98" s="179" t="s">
        <v>42</v>
      </c>
      <c r="O98" s="38"/>
      <c r="P98" s="180">
        <f>O98*H98</f>
        <v>0</v>
      </c>
      <c r="Q98" s="180">
        <v>0.21734</v>
      </c>
      <c r="R98" s="180">
        <f>Q98*H98</f>
        <v>0.21734</v>
      </c>
      <c r="S98" s="180">
        <v>0</v>
      </c>
      <c r="T98" s="181">
        <f>S98*H98</f>
        <v>0</v>
      </c>
      <c r="AR98" s="21" t="s">
        <v>144</v>
      </c>
      <c r="AT98" s="21" t="s">
        <v>139</v>
      </c>
      <c r="AU98" s="21" t="s">
        <v>81</v>
      </c>
      <c r="AY98" s="21" t="s">
        <v>137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21" t="s">
        <v>79</v>
      </c>
      <c r="BK98" s="182">
        <f>ROUND(I98*H98,2)</f>
        <v>0</v>
      </c>
      <c r="BL98" s="21" t="s">
        <v>144</v>
      </c>
      <c r="BM98" s="21" t="s">
        <v>435</v>
      </c>
    </row>
    <row r="99" spans="2:47" s="1" customFormat="1" ht="13.5">
      <c r="B99" s="37"/>
      <c r="D99" s="183" t="s">
        <v>146</v>
      </c>
      <c r="F99" s="184" t="s">
        <v>434</v>
      </c>
      <c r="I99" s="145"/>
      <c r="L99" s="37"/>
      <c r="M99" s="185"/>
      <c r="N99" s="38"/>
      <c r="O99" s="38"/>
      <c r="P99" s="38"/>
      <c r="Q99" s="38"/>
      <c r="R99" s="38"/>
      <c r="S99" s="38"/>
      <c r="T99" s="66"/>
      <c r="AT99" s="21" t="s">
        <v>146</v>
      </c>
      <c r="AU99" s="21" t="s">
        <v>81</v>
      </c>
    </row>
    <row r="100" spans="2:65" s="1" customFormat="1" ht="14.45" customHeight="1">
      <c r="B100" s="170"/>
      <c r="C100" s="195" t="s">
        <v>174</v>
      </c>
      <c r="D100" s="195" t="s">
        <v>187</v>
      </c>
      <c r="E100" s="196" t="s">
        <v>436</v>
      </c>
      <c r="F100" s="197" t="s">
        <v>437</v>
      </c>
      <c r="G100" s="198" t="s">
        <v>370</v>
      </c>
      <c r="H100" s="199">
        <v>1</v>
      </c>
      <c r="I100" s="200"/>
      <c r="J100" s="201">
        <f>ROUND(I100*H100,2)</f>
        <v>0</v>
      </c>
      <c r="K100" s="197" t="s">
        <v>143</v>
      </c>
      <c r="L100" s="202"/>
      <c r="M100" s="203" t="s">
        <v>5</v>
      </c>
      <c r="N100" s="204" t="s">
        <v>42</v>
      </c>
      <c r="O100" s="38"/>
      <c r="P100" s="180">
        <f>O100*H100</f>
        <v>0</v>
      </c>
      <c r="Q100" s="180">
        <v>0.041</v>
      </c>
      <c r="R100" s="180">
        <f>Q100*H100</f>
        <v>0.041</v>
      </c>
      <c r="S100" s="180">
        <v>0</v>
      </c>
      <c r="T100" s="181">
        <f>S100*H100</f>
        <v>0</v>
      </c>
      <c r="AR100" s="21" t="s">
        <v>186</v>
      </c>
      <c r="AT100" s="21" t="s">
        <v>187</v>
      </c>
      <c r="AU100" s="21" t="s">
        <v>81</v>
      </c>
      <c r="AY100" s="21" t="s">
        <v>137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21" t="s">
        <v>79</v>
      </c>
      <c r="BK100" s="182">
        <f>ROUND(I100*H100,2)</f>
        <v>0</v>
      </c>
      <c r="BL100" s="21" t="s">
        <v>144</v>
      </c>
      <c r="BM100" s="21" t="s">
        <v>438</v>
      </c>
    </row>
    <row r="101" spans="2:47" s="1" customFormat="1" ht="13.5">
      <c r="B101" s="37"/>
      <c r="D101" s="183" t="s">
        <v>146</v>
      </c>
      <c r="F101" s="184" t="s">
        <v>437</v>
      </c>
      <c r="I101" s="145"/>
      <c r="L101" s="37"/>
      <c r="M101" s="185"/>
      <c r="N101" s="38"/>
      <c r="O101" s="38"/>
      <c r="P101" s="38"/>
      <c r="Q101" s="38"/>
      <c r="R101" s="38"/>
      <c r="S101" s="38"/>
      <c r="T101" s="66"/>
      <c r="AT101" s="21" t="s">
        <v>146</v>
      </c>
      <c r="AU101" s="21" t="s">
        <v>81</v>
      </c>
    </row>
    <row r="102" spans="2:63" s="10" customFormat="1" ht="29.85" customHeight="1">
      <c r="B102" s="157"/>
      <c r="D102" s="158" t="s">
        <v>70</v>
      </c>
      <c r="E102" s="168" t="s">
        <v>194</v>
      </c>
      <c r="F102" s="168" t="s">
        <v>384</v>
      </c>
      <c r="I102" s="160"/>
      <c r="J102" s="169">
        <f>BK102</f>
        <v>0</v>
      </c>
      <c r="L102" s="157"/>
      <c r="M102" s="162"/>
      <c r="N102" s="163"/>
      <c r="O102" s="163"/>
      <c r="P102" s="164">
        <f>SUM(P103:P105)</f>
        <v>0</v>
      </c>
      <c r="Q102" s="163"/>
      <c r="R102" s="164">
        <f>SUM(R103:R105)</f>
        <v>0.00441</v>
      </c>
      <c r="S102" s="163"/>
      <c r="T102" s="165">
        <f>SUM(T103:T105)</f>
        <v>7.341</v>
      </c>
      <c r="AR102" s="158" t="s">
        <v>79</v>
      </c>
      <c r="AT102" s="166" t="s">
        <v>70</v>
      </c>
      <c r="AU102" s="166" t="s">
        <v>79</v>
      </c>
      <c r="AY102" s="158" t="s">
        <v>137</v>
      </c>
      <c r="BK102" s="167">
        <f>SUM(BK103:BK105)</f>
        <v>0</v>
      </c>
    </row>
    <row r="103" spans="2:65" s="1" customFormat="1" ht="22.9" customHeight="1">
      <c r="B103" s="170"/>
      <c r="C103" s="171" t="s">
        <v>181</v>
      </c>
      <c r="D103" s="171" t="s">
        <v>139</v>
      </c>
      <c r="E103" s="172" t="s">
        <v>439</v>
      </c>
      <c r="F103" s="173" t="s">
        <v>440</v>
      </c>
      <c r="G103" s="174" t="s">
        <v>142</v>
      </c>
      <c r="H103" s="175">
        <v>3</v>
      </c>
      <c r="I103" s="176"/>
      <c r="J103" s="177">
        <f>ROUND(I103*H103,2)</f>
        <v>0</v>
      </c>
      <c r="K103" s="173" t="s">
        <v>143</v>
      </c>
      <c r="L103" s="37"/>
      <c r="M103" s="178" t="s">
        <v>5</v>
      </c>
      <c r="N103" s="179" t="s">
        <v>42</v>
      </c>
      <c r="O103" s="38"/>
      <c r="P103" s="180">
        <f>O103*H103</f>
        <v>0</v>
      </c>
      <c r="Q103" s="180">
        <v>0.00147</v>
      </c>
      <c r="R103" s="180">
        <f>Q103*H103</f>
        <v>0.00441</v>
      </c>
      <c r="S103" s="180">
        <v>2.447</v>
      </c>
      <c r="T103" s="181">
        <f>S103*H103</f>
        <v>7.341</v>
      </c>
      <c r="AR103" s="21" t="s">
        <v>144</v>
      </c>
      <c r="AT103" s="21" t="s">
        <v>139</v>
      </c>
      <c r="AU103" s="21" t="s">
        <v>81</v>
      </c>
      <c r="AY103" s="21" t="s">
        <v>137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21" t="s">
        <v>79</v>
      </c>
      <c r="BK103" s="182">
        <f>ROUND(I103*H103,2)</f>
        <v>0</v>
      </c>
      <c r="BL103" s="21" t="s">
        <v>144</v>
      </c>
      <c r="BM103" s="21" t="s">
        <v>441</v>
      </c>
    </row>
    <row r="104" spans="2:47" s="1" customFormat="1" ht="40.5">
      <c r="B104" s="37"/>
      <c r="D104" s="183" t="s">
        <v>146</v>
      </c>
      <c r="F104" s="184" t="s">
        <v>442</v>
      </c>
      <c r="I104" s="145"/>
      <c r="L104" s="37"/>
      <c r="M104" s="185"/>
      <c r="N104" s="38"/>
      <c r="O104" s="38"/>
      <c r="P104" s="38"/>
      <c r="Q104" s="38"/>
      <c r="R104" s="38"/>
      <c r="S104" s="38"/>
      <c r="T104" s="66"/>
      <c r="AT104" s="21" t="s">
        <v>146</v>
      </c>
      <c r="AU104" s="21" t="s">
        <v>81</v>
      </c>
    </row>
    <row r="105" spans="2:47" s="1" customFormat="1" ht="40.5">
      <c r="B105" s="37"/>
      <c r="D105" s="183" t="s">
        <v>148</v>
      </c>
      <c r="F105" s="186" t="s">
        <v>443</v>
      </c>
      <c r="I105" s="145"/>
      <c r="L105" s="37"/>
      <c r="M105" s="185"/>
      <c r="N105" s="38"/>
      <c r="O105" s="38"/>
      <c r="P105" s="38"/>
      <c r="Q105" s="38"/>
      <c r="R105" s="38"/>
      <c r="S105" s="38"/>
      <c r="T105" s="66"/>
      <c r="AT105" s="21" t="s">
        <v>148</v>
      </c>
      <c r="AU105" s="21" t="s">
        <v>81</v>
      </c>
    </row>
    <row r="106" spans="2:63" s="10" customFormat="1" ht="29.85" customHeight="1">
      <c r="B106" s="157"/>
      <c r="D106" s="158" t="s">
        <v>70</v>
      </c>
      <c r="E106" s="168" t="s">
        <v>444</v>
      </c>
      <c r="F106" s="168" t="s">
        <v>445</v>
      </c>
      <c r="I106" s="160"/>
      <c r="J106" s="169">
        <f>BK106</f>
        <v>0</v>
      </c>
      <c r="L106" s="157"/>
      <c r="M106" s="162"/>
      <c r="N106" s="163"/>
      <c r="O106" s="163"/>
      <c r="P106" s="164">
        <f>SUM(P107:P119)</f>
        <v>0</v>
      </c>
      <c r="Q106" s="163"/>
      <c r="R106" s="164">
        <f>SUM(R107:R119)</f>
        <v>0</v>
      </c>
      <c r="S106" s="163"/>
      <c r="T106" s="165">
        <f>SUM(T107:T119)</f>
        <v>0</v>
      </c>
      <c r="AR106" s="158" t="s">
        <v>79</v>
      </c>
      <c r="AT106" s="166" t="s">
        <v>70</v>
      </c>
      <c r="AU106" s="166" t="s">
        <v>79</v>
      </c>
      <c r="AY106" s="158" t="s">
        <v>137</v>
      </c>
      <c r="BK106" s="167">
        <f>SUM(BK107:BK119)</f>
        <v>0</v>
      </c>
    </row>
    <row r="107" spans="2:65" s="1" customFormat="1" ht="14.45" customHeight="1">
      <c r="B107" s="170"/>
      <c r="C107" s="171" t="s">
        <v>186</v>
      </c>
      <c r="D107" s="171" t="s">
        <v>139</v>
      </c>
      <c r="E107" s="172" t="s">
        <v>446</v>
      </c>
      <c r="F107" s="173" t="s">
        <v>447</v>
      </c>
      <c r="G107" s="174" t="s">
        <v>284</v>
      </c>
      <c r="H107" s="175">
        <v>7.341</v>
      </c>
      <c r="I107" s="176"/>
      <c r="J107" s="177">
        <f>ROUND(I107*H107,2)</f>
        <v>0</v>
      </c>
      <c r="K107" s="173" t="s">
        <v>143</v>
      </c>
      <c r="L107" s="37"/>
      <c r="M107" s="178" t="s">
        <v>5</v>
      </c>
      <c r="N107" s="179" t="s">
        <v>42</v>
      </c>
      <c r="O107" s="38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21" t="s">
        <v>144</v>
      </c>
      <c r="AT107" s="21" t="s">
        <v>139</v>
      </c>
      <c r="AU107" s="21" t="s">
        <v>81</v>
      </c>
      <c r="AY107" s="21" t="s">
        <v>137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21" t="s">
        <v>79</v>
      </c>
      <c r="BK107" s="182">
        <f>ROUND(I107*H107,2)</f>
        <v>0</v>
      </c>
      <c r="BL107" s="21" t="s">
        <v>144</v>
      </c>
      <c r="BM107" s="21" t="s">
        <v>448</v>
      </c>
    </row>
    <row r="108" spans="2:47" s="1" customFormat="1" ht="40.5">
      <c r="B108" s="37"/>
      <c r="D108" s="183" t="s">
        <v>146</v>
      </c>
      <c r="F108" s="184" t="s">
        <v>449</v>
      </c>
      <c r="I108" s="145"/>
      <c r="L108" s="37"/>
      <c r="M108" s="185"/>
      <c r="N108" s="38"/>
      <c r="O108" s="38"/>
      <c r="P108" s="38"/>
      <c r="Q108" s="38"/>
      <c r="R108" s="38"/>
      <c r="S108" s="38"/>
      <c r="T108" s="66"/>
      <c r="AT108" s="21" t="s">
        <v>146</v>
      </c>
      <c r="AU108" s="21" t="s">
        <v>81</v>
      </c>
    </row>
    <row r="109" spans="2:47" s="1" customFormat="1" ht="27">
      <c r="B109" s="37"/>
      <c r="D109" s="183" t="s">
        <v>148</v>
      </c>
      <c r="F109" s="186" t="s">
        <v>450</v>
      </c>
      <c r="I109" s="145"/>
      <c r="L109" s="37"/>
      <c r="M109" s="185"/>
      <c r="N109" s="38"/>
      <c r="O109" s="38"/>
      <c r="P109" s="38"/>
      <c r="Q109" s="38"/>
      <c r="R109" s="38"/>
      <c r="S109" s="38"/>
      <c r="T109" s="66"/>
      <c r="AT109" s="21" t="s">
        <v>148</v>
      </c>
      <c r="AU109" s="21" t="s">
        <v>81</v>
      </c>
    </row>
    <row r="110" spans="2:65" s="1" customFormat="1" ht="22.9" customHeight="1">
      <c r="B110" s="170"/>
      <c r="C110" s="171" t="s">
        <v>194</v>
      </c>
      <c r="D110" s="171" t="s">
        <v>139</v>
      </c>
      <c r="E110" s="172" t="s">
        <v>451</v>
      </c>
      <c r="F110" s="173" t="s">
        <v>452</v>
      </c>
      <c r="G110" s="174" t="s">
        <v>284</v>
      </c>
      <c r="H110" s="175">
        <v>7.341</v>
      </c>
      <c r="I110" s="176"/>
      <c r="J110" s="177">
        <f>ROUND(I110*H110,2)</f>
        <v>0</v>
      </c>
      <c r="K110" s="173" t="s">
        <v>143</v>
      </c>
      <c r="L110" s="37"/>
      <c r="M110" s="178" t="s">
        <v>5</v>
      </c>
      <c r="N110" s="179" t="s">
        <v>42</v>
      </c>
      <c r="O110" s="38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21" t="s">
        <v>144</v>
      </c>
      <c r="AT110" s="21" t="s">
        <v>139</v>
      </c>
      <c r="AU110" s="21" t="s">
        <v>81</v>
      </c>
      <c r="AY110" s="21" t="s">
        <v>137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21" t="s">
        <v>79</v>
      </c>
      <c r="BK110" s="182">
        <f>ROUND(I110*H110,2)</f>
        <v>0</v>
      </c>
      <c r="BL110" s="21" t="s">
        <v>144</v>
      </c>
      <c r="BM110" s="21" t="s">
        <v>453</v>
      </c>
    </row>
    <row r="111" spans="2:47" s="1" customFormat="1" ht="27">
      <c r="B111" s="37"/>
      <c r="D111" s="183" t="s">
        <v>146</v>
      </c>
      <c r="F111" s="184" t="s">
        <v>454</v>
      </c>
      <c r="I111" s="145"/>
      <c r="L111" s="37"/>
      <c r="M111" s="185"/>
      <c r="N111" s="38"/>
      <c r="O111" s="38"/>
      <c r="P111" s="38"/>
      <c r="Q111" s="38"/>
      <c r="R111" s="38"/>
      <c r="S111" s="38"/>
      <c r="T111" s="66"/>
      <c r="AT111" s="21" t="s">
        <v>146</v>
      </c>
      <c r="AU111" s="21" t="s">
        <v>81</v>
      </c>
    </row>
    <row r="112" spans="2:47" s="1" customFormat="1" ht="27">
      <c r="B112" s="37"/>
      <c r="D112" s="183" t="s">
        <v>148</v>
      </c>
      <c r="F112" s="186" t="s">
        <v>455</v>
      </c>
      <c r="I112" s="145"/>
      <c r="L112" s="37"/>
      <c r="M112" s="185"/>
      <c r="N112" s="38"/>
      <c r="O112" s="38"/>
      <c r="P112" s="38"/>
      <c r="Q112" s="38"/>
      <c r="R112" s="38"/>
      <c r="S112" s="38"/>
      <c r="T112" s="66"/>
      <c r="AT112" s="21" t="s">
        <v>148</v>
      </c>
      <c r="AU112" s="21" t="s">
        <v>81</v>
      </c>
    </row>
    <row r="113" spans="2:65" s="1" customFormat="1" ht="22.9" customHeight="1">
      <c r="B113" s="170"/>
      <c r="C113" s="171" t="s">
        <v>201</v>
      </c>
      <c r="D113" s="171" t="s">
        <v>139</v>
      </c>
      <c r="E113" s="172" t="s">
        <v>456</v>
      </c>
      <c r="F113" s="173" t="s">
        <v>457</v>
      </c>
      <c r="G113" s="174" t="s">
        <v>284</v>
      </c>
      <c r="H113" s="175">
        <v>102.774</v>
      </c>
      <c r="I113" s="176"/>
      <c r="J113" s="177">
        <f>ROUND(I113*H113,2)</f>
        <v>0</v>
      </c>
      <c r="K113" s="173" t="s">
        <v>143</v>
      </c>
      <c r="L113" s="37"/>
      <c r="M113" s="178" t="s">
        <v>5</v>
      </c>
      <c r="N113" s="179" t="s">
        <v>42</v>
      </c>
      <c r="O113" s="38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AR113" s="21" t="s">
        <v>144</v>
      </c>
      <c r="AT113" s="21" t="s">
        <v>139</v>
      </c>
      <c r="AU113" s="21" t="s">
        <v>81</v>
      </c>
      <c r="AY113" s="21" t="s">
        <v>137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21" t="s">
        <v>79</v>
      </c>
      <c r="BK113" s="182">
        <f>ROUND(I113*H113,2)</f>
        <v>0</v>
      </c>
      <c r="BL113" s="21" t="s">
        <v>144</v>
      </c>
      <c r="BM113" s="21" t="s">
        <v>458</v>
      </c>
    </row>
    <row r="114" spans="2:47" s="1" customFormat="1" ht="40.5">
      <c r="B114" s="37"/>
      <c r="D114" s="183" t="s">
        <v>146</v>
      </c>
      <c r="F114" s="184" t="s">
        <v>459</v>
      </c>
      <c r="I114" s="145"/>
      <c r="L114" s="37"/>
      <c r="M114" s="185"/>
      <c r="N114" s="38"/>
      <c r="O114" s="38"/>
      <c r="P114" s="38"/>
      <c r="Q114" s="38"/>
      <c r="R114" s="38"/>
      <c r="S114" s="38"/>
      <c r="T114" s="66"/>
      <c r="AT114" s="21" t="s">
        <v>146</v>
      </c>
      <c r="AU114" s="21" t="s">
        <v>81</v>
      </c>
    </row>
    <row r="115" spans="2:47" s="1" customFormat="1" ht="27">
      <c r="B115" s="37"/>
      <c r="D115" s="183" t="s">
        <v>148</v>
      </c>
      <c r="F115" s="186" t="s">
        <v>455</v>
      </c>
      <c r="I115" s="145"/>
      <c r="L115" s="37"/>
      <c r="M115" s="185"/>
      <c r="N115" s="38"/>
      <c r="O115" s="38"/>
      <c r="P115" s="38"/>
      <c r="Q115" s="38"/>
      <c r="R115" s="38"/>
      <c r="S115" s="38"/>
      <c r="T115" s="66"/>
      <c r="AT115" s="21" t="s">
        <v>148</v>
      </c>
      <c r="AU115" s="21" t="s">
        <v>81</v>
      </c>
    </row>
    <row r="116" spans="2:51" s="11" customFormat="1" ht="13.5">
      <c r="B116" s="187"/>
      <c r="D116" s="183" t="s">
        <v>171</v>
      </c>
      <c r="F116" s="189" t="s">
        <v>460</v>
      </c>
      <c r="H116" s="190">
        <v>102.774</v>
      </c>
      <c r="I116" s="191"/>
      <c r="L116" s="187"/>
      <c r="M116" s="192"/>
      <c r="N116" s="193"/>
      <c r="O116" s="193"/>
      <c r="P116" s="193"/>
      <c r="Q116" s="193"/>
      <c r="R116" s="193"/>
      <c r="S116" s="193"/>
      <c r="T116" s="194"/>
      <c r="AT116" s="188" t="s">
        <v>171</v>
      </c>
      <c r="AU116" s="188" t="s">
        <v>81</v>
      </c>
      <c r="AV116" s="11" t="s">
        <v>81</v>
      </c>
      <c r="AW116" s="11" t="s">
        <v>6</v>
      </c>
      <c r="AX116" s="11" t="s">
        <v>79</v>
      </c>
      <c r="AY116" s="188" t="s">
        <v>137</v>
      </c>
    </row>
    <row r="117" spans="2:65" s="1" customFormat="1" ht="22.9" customHeight="1">
      <c r="B117" s="170"/>
      <c r="C117" s="171" t="s">
        <v>207</v>
      </c>
      <c r="D117" s="171" t="s">
        <v>139</v>
      </c>
      <c r="E117" s="172" t="s">
        <v>461</v>
      </c>
      <c r="F117" s="173" t="s">
        <v>462</v>
      </c>
      <c r="G117" s="174" t="s">
        <v>284</v>
      </c>
      <c r="H117" s="175">
        <v>7.341</v>
      </c>
      <c r="I117" s="176"/>
      <c r="J117" s="177">
        <f>ROUND(I117*H117,2)</f>
        <v>0</v>
      </c>
      <c r="K117" s="173" t="s">
        <v>143</v>
      </c>
      <c r="L117" s="37"/>
      <c r="M117" s="178" t="s">
        <v>5</v>
      </c>
      <c r="N117" s="179" t="s">
        <v>42</v>
      </c>
      <c r="O117" s="38"/>
      <c r="P117" s="180">
        <f>O117*H117</f>
        <v>0</v>
      </c>
      <c r="Q117" s="180">
        <v>0</v>
      </c>
      <c r="R117" s="180">
        <f>Q117*H117</f>
        <v>0</v>
      </c>
      <c r="S117" s="180">
        <v>0</v>
      </c>
      <c r="T117" s="181">
        <f>S117*H117</f>
        <v>0</v>
      </c>
      <c r="AR117" s="21" t="s">
        <v>144</v>
      </c>
      <c r="AT117" s="21" t="s">
        <v>139</v>
      </c>
      <c r="AU117" s="21" t="s">
        <v>81</v>
      </c>
      <c r="AY117" s="21" t="s">
        <v>137</v>
      </c>
      <c r="BE117" s="182">
        <f>IF(N117="základní",J117,0)</f>
        <v>0</v>
      </c>
      <c r="BF117" s="182">
        <f>IF(N117="snížená",J117,0)</f>
        <v>0</v>
      </c>
      <c r="BG117" s="182">
        <f>IF(N117="zákl. přenesená",J117,0)</f>
        <v>0</v>
      </c>
      <c r="BH117" s="182">
        <f>IF(N117="sníž. přenesená",J117,0)</f>
        <v>0</v>
      </c>
      <c r="BI117" s="182">
        <f>IF(N117="nulová",J117,0)</f>
        <v>0</v>
      </c>
      <c r="BJ117" s="21" t="s">
        <v>79</v>
      </c>
      <c r="BK117" s="182">
        <f>ROUND(I117*H117,2)</f>
        <v>0</v>
      </c>
      <c r="BL117" s="21" t="s">
        <v>144</v>
      </c>
      <c r="BM117" s="21" t="s">
        <v>463</v>
      </c>
    </row>
    <row r="118" spans="2:47" s="1" customFormat="1" ht="27">
      <c r="B118" s="37"/>
      <c r="D118" s="183" t="s">
        <v>146</v>
      </c>
      <c r="F118" s="184" t="s">
        <v>464</v>
      </c>
      <c r="I118" s="145"/>
      <c r="L118" s="37"/>
      <c r="M118" s="185"/>
      <c r="N118" s="38"/>
      <c r="O118" s="38"/>
      <c r="P118" s="38"/>
      <c r="Q118" s="38"/>
      <c r="R118" s="38"/>
      <c r="S118" s="38"/>
      <c r="T118" s="66"/>
      <c r="AT118" s="21" t="s">
        <v>146</v>
      </c>
      <c r="AU118" s="21" t="s">
        <v>81</v>
      </c>
    </row>
    <row r="119" spans="2:47" s="1" customFormat="1" ht="27">
      <c r="B119" s="37"/>
      <c r="D119" s="183" t="s">
        <v>148</v>
      </c>
      <c r="F119" s="186" t="s">
        <v>455</v>
      </c>
      <c r="I119" s="145"/>
      <c r="L119" s="37"/>
      <c r="M119" s="185"/>
      <c r="N119" s="38"/>
      <c r="O119" s="38"/>
      <c r="P119" s="38"/>
      <c r="Q119" s="38"/>
      <c r="R119" s="38"/>
      <c r="S119" s="38"/>
      <c r="T119" s="66"/>
      <c r="AT119" s="21" t="s">
        <v>148</v>
      </c>
      <c r="AU119" s="21" t="s">
        <v>81</v>
      </c>
    </row>
    <row r="120" spans="2:63" s="10" customFormat="1" ht="29.85" customHeight="1">
      <c r="B120" s="157"/>
      <c r="D120" s="158" t="s">
        <v>70</v>
      </c>
      <c r="E120" s="168" t="s">
        <v>385</v>
      </c>
      <c r="F120" s="168" t="s">
        <v>386</v>
      </c>
      <c r="I120" s="160"/>
      <c r="J120" s="169">
        <f>BK120</f>
        <v>0</v>
      </c>
      <c r="L120" s="157"/>
      <c r="M120" s="162"/>
      <c r="N120" s="163"/>
      <c r="O120" s="163"/>
      <c r="P120" s="164">
        <f>SUM(P121:P122)</f>
        <v>0</v>
      </c>
      <c r="Q120" s="163"/>
      <c r="R120" s="164">
        <f>SUM(R121:R122)</f>
        <v>0</v>
      </c>
      <c r="S120" s="163"/>
      <c r="T120" s="165">
        <f>SUM(T121:T122)</f>
        <v>0</v>
      </c>
      <c r="AR120" s="158" t="s">
        <v>79</v>
      </c>
      <c r="AT120" s="166" t="s">
        <v>70</v>
      </c>
      <c r="AU120" s="166" t="s">
        <v>79</v>
      </c>
      <c r="AY120" s="158" t="s">
        <v>137</v>
      </c>
      <c r="BK120" s="167">
        <f>SUM(BK121:BK122)</f>
        <v>0</v>
      </c>
    </row>
    <row r="121" spans="2:65" s="1" customFormat="1" ht="14.45" customHeight="1">
      <c r="B121" s="170"/>
      <c r="C121" s="171" t="s">
        <v>212</v>
      </c>
      <c r="D121" s="171" t="s">
        <v>139</v>
      </c>
      <c r="E121" s="172" t="s">
        <v>388</v>
      </c>
      <c r="F121" s="173" t="s">
        <v>389</v>
      </c>
      <c r="G121" s="174" t="s">
        <v>284</v>
      </c>
      <c r="H121" s="175">
        <v>142.202</v>
      </c>
      <c r="I121" s="176"/>
      <c r="J121" s="177">
        <f>ROUND(I121*H121,2)</f>
        <v>0</v>
      </c>
      <c r="K121" s="173" t="s">
        <v>143</v>
      </c>
      <c r="L121" s="37"/>
      <c r="M121" s="178" t="s">
        <v>5</v>
      </c>
      <c r="N121" s="179" t="s">
        <v>42</v>
      </c>
      <c r="O121" s="38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AR121" s="21" t="s">
        <v>144</v>
      </c>
      <c r="AT121" s="21" t="s">
        <v>139</v>
      </c>
      <c r="AU121" s="21" t="s">
        <v>81</v>
      </c>
      <c r="AY121" s="21" t="s">
        <v>137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21" t="s">
        <v>79</v>
      </c>
      <c r="BK121" s="182">
        <f>ROUND(I121*H121,2)</f>
        <v>0</v>
      </c>
      <c r="BL121" s="21" t="s">
        <v>144</v>
      </c>
      <c r="BM121" s="21" t="s">
        <v>465</v>
      </c>
    </row>
    <row r="122" spans="2:47" s="1" customFormat="1" ht="27">
      <c r="B122" s="37"/>
      <c r="D122" s="183" t="s">
        <v>146</v>
      </c>
      <c r="F122" s="184" t="s">
        <v>391</v>
      </c>
      <c r="I122" s="145"/>
      <c r="L122" s="37"/>
      <c r="M122" s="205"/>
      <c r="N122" s="206"/>
      <c r="O122" s="206"/>
      <c r="P122" s="206"/>
      <c r="Q122" s="206"/>
      <c r="R122" s="206"/>
      <c r="S122" s="206"/>
      <c r="T122" s="207"/>
      <c r="AT122" s="21" t="s">
        <v>146</v>
      </c>
      <c r="AU122" s="21" t="s">
        <v>81</v>
      </c>
    </row>
    <row r="123" spans="2:12" s="1" customFormat="1" ht="6.95" customHeight="1">
      <c r="B123" s="52"/>
      <c r="C123" s="53"/>
      <c r="D123" s="53"/>
      <c r="E123" s="53"/>
      <c r="F123" s="53"/>
      <c r="G123" s="53"/>
      <c r="H123" s="53"/>
      <c r="I123" s="123"/>
      <c r="J123" s="53"/>
      <c r="K123" s="53"/>
      <c r="L123" s="37"/>
    </row>
  </sheetData>
  <autoFilter ref="C81:K122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5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96"/>
      <c r="C1" s="96"/>
      <c r="D1" s="97" t="s">
        <v>1</v>
      </c>
      <c r="E1" s="96"/>
      <c r="F1" s="98" t="s">
        <v>100</v>
      </c>
      <c r="G1" s="331" t="s">
        <v>101</v>
      </c>
      <c r="H1" s="331"/>
      <c r="I1" s="99"/>
      <c r="J1" s="98" t="s">
        <v>102</v>
      </c>
      <c r="K1" s="97" t="s">
        <v>103</v>
      </c>
      <c r="L1" s="98" t="s">
        <v>104</v>
      </c>
      <c r="M1" s="98"/>
      <c r="N1" s="98"/>
      <c r="O1" s="98"/>
      <c r="P1" s="98"/>
      <c r="Q1" s="98"/>
      <c r="R1" s="98"/>
      <c r="S1" s="98"/>
      <c r="T1" s="98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1" t="s">
        <v>96</v>
      </c>
    </row>
    <row r="3" spans="2:46" ht="6.95" customHeight="1">
      <c r="B3" s="22"/>
      <c r="C3" s="23"/>
      <c r="D3" s="23"/>
      <c r="E3" s="23"/>
      <c r="F3" s="23"/>
      <c r="G3" s="23"/>
      <c r="H3" s="23"/>
      <c r="I3" s="100"/>
      <c r="J3" s="23"/>
      <c r="K3" s="24"/>
      <c r="AT3" s="21" t="s">
        <v>81</v>
      </c>
    </row>
    <row r="4" spans="2:46" ht="36.95" customHeight="1">
      <c r="B4" s="25"/>
      <c r="C4" s="26"/>
      <c r="D4" s="27" t="s">
        <v>105</v>
      </c>
      <c r="E4" s="26"/>
      <c r="F4" s="26"/>
      <c r="G4" s="26"/>
      <c r="H4" s="26"/>
      <c r="I4" s="101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1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1"/>
      <c r="J6" s="26"/>
      <c r="K6" s="28"/>
    </row>
    <row r="7" spans="2:11" ht="14.45" customHeight="1">
      <c r="B7" s="25"/>
      <c r="C7" s="26"/>
      <c r="D7" s="26"/>
      <c r="E7" s="323" t="str">
        <f>'Rekapitulace stavby'!K6</f>
        <v>Protierozní opatření rokle Domažlice</v>
      </c>
      <c r="F7" s="324"/>
      <c r="G7" s="324"/>
      <c r="H7" s="324"/>
      <c r="I7" s="101"/>
      <c r="J7" s="26"/>
      <c r="K7" s="28"/>
    </row>
    <row r="8" spans="2:11" s="1" customFormat="1" ht="13.5">
      <c r="B8" s="37"/>
      <c r="C8" s="38"/>
      <c r="D8" s="34" t="s">
        <v>106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25" t="s">
        <v>466</v>
      </c>
      <c r="F9" s="326"/>
      <c r="G9" s="326"/>
      <c r="H9" s="326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4" t="s">
        <v>21</v>
      </c>
      <c r="E11" s="38"/>
      <c r="F11" s="32" t="s">
        <v>5</v>
      </c>
      <c r="G11" s="38"/>
      <c r="H11" s="38"/>
      <c r="I11" s="103" t="s">
        <v>22</v>
      </c>
      <c r="J11" s="32" t="s">
        <v>5</v>
      </c>
      <c r="K11" s="41"/>
    </row>
    <row r="12" spans="2:11" s="1" customFormat="1" ht="14.45" customHeight="1">
      <c r="B12" s="37"/>
      <c r="C12" s="38"/>
      <c r="D12" s="34" t="s">
        <v>23</v>
      </c>
      <c r="E12" s="38"/>
      <c r="F12" s="32" t="s">
        <v>24</v>
      </c>
      <c r="G12" s="38"/>
      <c r="H12" s="38"/>
      <c r="I12" s="103" t="s">
        <v>25</v>
      </c>
      <c r="J12" s="104">
        <f>'Rekapitulace stavby'!AN8</f>
        <v>43871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4" t="s">
        <v>26</v>
      </c>
      <c r="E14" s="38"/>
      <c r="F14" s="38"/>
      <c r="G14" s="38"/>
      <c r="H14" s="38"/>
      <c r="I14" s="103" t="s">
        <v>27</v>
      </c>
      <c r="J14" s="32" t="s">
        <v>28</v>
      </c>
      <c r="K14" s="41"/>
    </row>
    <row r="15" spans="2:11" s="1" customFormat="1" ht="18" customHeight="1">
      <c r="B15" s="37"/>
      <c r="C15" s="38"/>
      <c r="D15" s="38"/>
      <c r="E15" s="32" t="s">
        <v>29</v>
      </c>
      <c r="F15" s="38"/>
      <c r="G15" s="38"/>
      <c r="H15" s="38"/>
      <c r="I15" s="103" t="s">
        <v>30</v>
      </c>
      <c r="J15" s="32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4" t="s">
        <v>31</v>
      </c>
      <c r="E17" s="38"/>
      <c r="F17" s="38"/>
      <c r="G17" s="38"/>
      <c r="H17" s="38"/>
      <c r="I17" s="10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2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30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4" t="s">
        <v>33</v>
      </c>
      <c r="E20" s="38"/>
      <c r="F20" s="38"/>
      <c r="G20" s="38"/>
      <c r="H20" s="38"/>
      <c r="I20" s="103" t="s">
        <v>27</v>
      </c>
      <c r="J20" s="32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2" t="str">
        <f>IF('Rekapitulace stavby'!E17="","",'Rekapitulace stavby'!E17)</f>
        <v xml:space="preserve"> </v>
      </c>
      <c r="F21" s="38"/>
      <c r="G21" s="38"/>
      <c r="H21" s="38"/>
      <c r="I21" s="103" t="s">
        <v>30</v>
      </c>
      <c r="J21" s="32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4" t="s">
        <v>36</v>
      </c>
      <c r="E23" s="38"/>
      <c r="F23" s="38"/>
      <c r="G23" s="38"/>
      <c r="H23" s="38"/>
      <c r="I23" s="102"/>
      <c r="J23" s="38"/>
      <c r="K23" s="41"/>
    </row>
    <row r="24" spans="2:11" s="6" customFormat="1" ht="14.45" customHeight="1">
      <c r="B24" s="105"/>
      <c r="C24" s="106"/>
      <c r="D24" s="106"/>
      <c r="E24" s="305" t="s">
        <v>5</v>
      </c>
      <c r="F24" s="305"/>
      <c r="G24" s="305"/>
      <c r="H24" s="305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37</v>
      </c>
      <c r="E27" s="38"/>
      <c r="F27" s="38"/>
      <c r="G27" s="38"/>
      <c r="H27" s="38"/>
      <c r="I27" s="102"/>
      <c r="J27" s="112">
        <f>ROUND(J80,2)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39</v>
      </c>
      <c r="G29" s="38"/>
      <c r="H29" s="38"/>
      <c r="I29" s="113" t="s">
        <v>38</v>
      </c>
      <c r="J29" s="42" t="s">
        <v>40</v>
      </c>
      <c r="K29" s="41"/>
    </row>
    <row r="30" spans="2:11" s="1" customFormat="1" ht="14.45" customHeight="1">
      <c r="B30" s="37"/>
      <c r="C30" s="38"/>
      <c r="D30" s="45" t="s">
        <v>41</v>
      </c>
      <c r="E30" s="45" t="s">
        <v>42</v>
      </c>
      <c r="F30" s="114">
        <f>ROUND(SUM(BE80:BE104),2)</f>
        <v>0</v>
      </c>
      <c r="G30" s="38"/>
      <c r="H30" s="38"/>
      <c r="I30" s="115">
        <v>0.21</v>
      </c>
      <c r="J30" s="114">
        <f>ROUND(ROUND((SUM(BE80:BE104)),2)*I30,2)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43</v>
      </c>
      <c r="F31" s="114">
        <f>ROUND(SUM(BF80:BF104),2)</f>
        <v>0</v>
      </c>
      <c r="G31" s="38"/>
      <c r="H31" s="38"/>
      <c r="I31" s="115">
        <v>0.15</v>
      </c>
      <c r="J31" s="114">
        <f>ROUND(ROUND((SUM(BF80:BF104)),2)*I31,2)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14">
        <f>ROUND(SUM(BG80:BG104),2)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45</v>
      </c>
      <c r="F33" s="114">
        <f>ROUND(SUM(BH80:BH104),2)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46</v>
      </c>
      <c r="F34" s="114">
        <f>ROUND(SUM(BI80:BI104),2)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47</v>
      </c>
      <c r="E36" s="67"/>
      <c r="F36" s="67"/>
      <c r="G36" s="118" t="s">
        <v>48</v>
      </c>
      <c r="H36" s="119" t="s">
        <v>49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7" t="s">
        <v>108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4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14.45" customHeight="1">
      <c r="B45" s="37"/>
      <c r="C45" s="38"/>
      <c r="D45" s="38"/>
      <c r="E45" s="323" t="str">
        <f>E7</f>
        <v>Protierozní opatření rokle Domažlice</v>
      </c>
      <c r="F45" s="324"/>
      <c r="G45" s="324"/>
      <c r="H45" s="324"/>
      <c r="I45" s="102"/>
      <c r="J45" s="38"/>
      <c r="K45" s="41"/>
    </row>
    <row r="46" spans="2:11" s="1" customFormat="1" ht="14.45" customHeight="1">
      <c r="B46" s="37"/>
      <c r="C46" s="34" t="s">
        <v>106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16.15" customHeight="1">
      <c r="B47" s="37"/>
      <c r="C47" s="38"/>
      <c r="D47" s="38"/>
      <c r="E47" s="325" t="str">
        <f>E9</f>
        <v>SO 06 - Opevnění hrázky</v>
      </c>
      <c r="F47" s="326"/>
      <c r="G47" s="326"/>
      <c r="H47" s="326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4" t="s">
        <v>23</v>
      </c>
      <c r="D49" s="38"/>
      <c r="E49" s="38"/>
      <c r="F49" s="32" t="str">
        <f>F12</f>
        <v>Domažlice</v>
      </c>
      <c r="G49" s="38"/>
      <c r="H49" s="38"/>
      <c r="I49" s="103" t="s">
        <v>25</v>
      </c>
      <c r="J49" s="104">
        <f>IF(J12="","",J12)</f>
        <v>43871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3.5">
      <c r="B51" s="37"/>
      <c r="C51" s="34" t="s">
        <v>26</v>
      </c>
      <c r="D51" s="38"/>
      <c r="E51" s="38"/>
      <c r="F51" s="32" t="str">
        <f>E15</f>
        <v>Město Domažlice</v>
      </c>
      <c r="G51" s="38"/>
      <c r="H51" s="38"/>
      <c r="I51" s="103" t="s">
        <v>33</v>
      </c>
      <c r="J51" s="305" t="str">
        <f>E21</f>
        <v xml:space="preserve"> </v>
      </c>
      <c r="K51" s="41"/>
    </row>
    <row r="52" spans="2:11" s="1" customFormat="1" ht="14.45" customHeight="1">
      <c r="B52" s="37"/>
      <c r="C52" s="34" t="s">
        <v>31</v>
      </c>
      <c r="D52" s="38"/>
      <c r="E52" s="38"/>
      <c r="F52" s="32" t="str">
        <f>IF(E18="","",E18)</f>
        <v/>
      </c>
      <c r="G52" s="38"/>
      <c r="H52" s="38"/>
      <c r="I52" s="102"/>
      <c r="J52" s="327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109</v>
      </c>
      <c r="D54" s="116"/>
      <c r="E54" s="116"/>
      <c r="F54" s="116"/>
      <c r="G54" s="116"/>
      <c r="H54" s="116"/>
      <c r="I54" s="127"/>
      <c r="J54" s="128" t="s">
        <v>110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111</v>
      </c>
      <c r="D56" s="38"/>
      <c r="E56" s="38"/>
      <c r="F56" s="38"/>
      <c r="G56" s="38"/>
      <c r="H56" s="38"/>
      <c r="I56" s="102"/>
      <c r="J56" s="112">
        <f>J80</f>
        <v>0</v>
      </c>
      <c r="K56" s="41"/>
      <c r="AU56" s="21" t="s">
        <v>112</v>
      </c>
    </row>
    <row r="57" spans="2:11" s="7" customFormat="1" ht="24.95" customHeight="1">
      <c r="B57" s="131"/>
      <c r="C57" s="132"/>
      <c r="D57" s="133" t="s">
        <v>113</v>
      </c>
      <c r="E57" s="134"/>
      <c r="F57" s="134"/>
      <c r="G57" s="134"/>
      <c r="H57" s="134"/>
      <c r="I57" s="135"/>
      <c r="J57" s="136">
        <f>J81</f>
        <v>0</v>
      </c>
      <c r="K57" s="137"/>
    </row>
    <row r="58" spans="2:11" s="8" customFormat="1" ht="19.9" customHeight="1">
      <c r="B58" s="138"/>
      <c r="C58" s="139"/>
      <c r="D58" s="140" t="s">
        <v>114</v>
      </c>
      <c r="E58" s="141"/>
      <c r="F58" s="141"/>
      <c r="G58" s="141"/>
      <c r="H58" s="141"/>
      <c r="I58" s="142"/>
      <c r="J58" s="143">
        <f>J82</f>
        <v>0</v>
      </c>
      <c r="K58" s="144"/>
    </row>
    <row r="59" spans="2:11" s="8" customFormat="1" ht="19.9" customHeight="1">
      <c r="B59" s="138"/>
      <c r="C59" s="139"/>
      <c r="D59" s="140" t="s">
        <v>116</v>
      </c>
      <c r="E59" s="141"/>
      <c r="F59" s="141"/>
      <c r="G59" s="141"/>
      <c r="H59" s="141"/>
      <c r="I59" s="142"/>
      <c r="J59" s="143">
        <f>J98</f>
        <v>0</v>
      </c>
      <c r="K59" s="144"/>
    </row>
    <row r="60" spans="2:11" s="8" customFormat="1" ht="19.9" customHeight="1">
      <c r="B60" s="138"/>
      <c r="C60" s="139"/>
      <c r="D60" s="140" t="s">
        <v>120</v>
      </c>
      <c r="E60" s="141"/>
      <c r="F60" s="141"/>
      <c r="G60" s="141"/>
      <c r="H60" s="141"/>
      <c r="I60" s="142"/>
      <c r="J60" s="143">
        <f>J102</f>
        <v>0</v>
      </c>
      <c r="K60" s="144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102"/>
      <c r="J61" s="38"/>
      <c r="K61" s="41"/>
    </row>
    <row r="62" spans="2:11" s="1" customFormat="1" ht="6.95" customHeight="1">
      <c r="B62" s="52"/>
      <c r="C62" s="53"/>
      <c r="D62" s="53"/>
      <c r="E62" s="53"/>
      <c r="F62" s="53"/>
      <c r="G62" s="53"/>
      <c r="H62" s="53"/>
      <c r="I62" s="123"/>
      <c r="J62" s="53"/>
      <c r="K62" s="5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24"/>
      <c r="J66" s="56"/>
      <c r="K66" s="56"/>
      <c r="L66" s="37"/>
    </row>
    <row r="67" spans="2:12" s="1" customFormat="1" ht="36.95" customHeight="1">
      <c r="B67" s="37"/>
      <c r="C67" s="57" t="s">
        <v>121</v>
      </c>
      <c r="I67" s="145"/>
      <c r="L67" s="37"/>
    </row>
    <row r="68" spans="2:12" s="1" customFormat="1" ht="6.95" customHeight="1">
      <c r="B68" s="37"/>
      <c r="I68" s="145"/>
      <c r="L68" s="37"/>
    </row>
    <row r="69" spans="2:12" s="1" customFormat="1" ht="14.45" customHeight="1">
      <c r="B69" s="37"/>
      <c r="C69" s="59" t="s">
        <v>19</v>
      </c>
      <c r="I69" s="145"/>
      <c r="L69" s="37"/>
    </row>
    <row r="70" spans="2:12" s="1" customFormat="1" ht="14.45" customHeight="1">
      <c r="B70" s="37"/>
      <c r="E70" s="328" t="str">
        <f>E7</f>
        <v>Protierozní opatření rokle Domažlice</v>
      </c>
      <c r="F70" s="329"/>
      <c r="G70" s="329"/>
      <c r="H70" s="329"/>
      <c r="I70" s="145"/>
      <c r="L70" s="37"/>
    </row>
    <row r="71" spans="2:12" s="1" customFormat="1" ht="14.45" customHeight="1">
      <c r="B71" s="37"/>
      <c r="C71" s="59" t="s">
        <v>106</v>
      </c>
      <c r="I71" s="145"/>
      <c r="L71" s="37"/>
    </row>
    <row r="72" spans="2:12" s="1" customFormat="1" ht="16.15" customHeight="1">
      <c r="B72" s="37"/>
      <c r="E72" s="319" t="str">
        <f>E9</f>
        <v>SO 06 - Opevnění hrázky</v>
      </c>
      <c r="F72" s="330"/>
      <c r="G72" s="330"/>
      <c r="H72" s="330"/>
      <c r="I72" s="145"/>
      <c r="L72" s="37"/>
    </row>
    <row r="73" spans="2:12" s="1" customFormat="1" ht="6.95" customHeight="1">
      <c r="B73" s="37"/>
      <c r="I73" s="145"/>
      <c r="L73" s="37"/>
    </row>
    <row r="74" spans="2:12" s="1" customFormat="1" ht="18" customHeight="1">
      <c r="B74" s="37"/>
      <c r="C74" s="59" t="s">
        <v>23</v>
      </c>
      <c r="F74" s="146" t="str">
        <f>F12</f>
        <v>Domažlice</v>
      </c>
      <c r="I74" s="147" t="s">
        <v>25</v>
      </c>
      <c r="J74" s="63">
        <f>IF(J12="","",J12)</f>
        <v>43871</v>
      </c>
      <c r="L74" s="37"/>
    </row>
    <row r="75" spans="2:12" s="1" customFormat="1" ht="6.95" customHeight="1">
      <c r="B75" s="37"/>
      <c r="I75" s="145"/>
      <c r="L75" s="37"/>
    </row>
    <row r="76" spans="2:12" s="1" customFormat="1" ht="13.5">
      <c r="B76" s="37"/>
      <c r="C76" s="59" t="s">
        <v>26</v>
      </c>
      <c r="F76" s="146" t="str">
        <f>E15</f>
        <v>Město Domažlice</v>
      </c>
      <c r="I76" s="147" t="s">
        <v>33</v>
      </c>
      <c r="J76" s="146" t="str">
        <f>E21</f>
        <v xml:space="preserve"> </v>
      </c>
      <c r="L76" s="37"/>
    </row>
    <row r="77" spans="2:12" s="1" customFormat="1" ht="14.45" customHeight="1">
      <c r="B77" s="37"/>
      <c r="C77" s="59" t="s">
        <v>31</v>
      </c>
      <c r="F77" s="146" t="str">
        <f>IF(E18="","",E18)</f>
        <v/>
      </c>
      <c r="I77" s="145"/>
      <c r="L77" s="37"/>
    </row>
    <row r="78" spans="2:12" s="1" customFormat="1" ht="10.35" customHeight="1">
      <c r="B78" s="37"/>
      <c r="I78" s="145"/>
      <c r="L78" s="37"/>
    </row>
    <row r="79" spans="2:20" s="9" customFormat="1" ht="29.25" customHeight="1">
      <c r="B79" s="148"/>
      <c r="C79" s="149" t="s">
        <v>122</v>
      </c>
      <c r="D79" s="150" t="s">
        <v>56</v>
      </c>
      <c r="E79" s="150" t="s">
        <v>52</v>
      </c>
      <c r="F79" s="150" t="s">
        <v>123</v>
      </c>
      <c r="G79" s="150" t="s">
        <v>124</v>
      </c>
      <c r="H79" s="150" t="s">
        <v>125</v>
      </c>
      <c r="I79" s="151" t="s">
        <v>126</v>
      </c>
      <c r="J79" s="150" t="s">
        <v>110</v>
      </c>
      <c r="K79" s="152" t="s">
        <v>127</v>
      </c>
      <c r="L79" s="148"/>
      <c r="M79" s="69" t="s">
        <v>128</v>
      </c>
      <c r="N79" s="70" t="s">
        <v>41</v>
      </c>
      <c r="O79" s="70" t="s">
        <v>129</v>
      </c>
      <c r="P79" s="70" t="s">
        <v>130</v>
      </c>
      <c r="Q79" s="70" t="s">
        <v>131</v>
      </c>
      <c r="R79" s="70" t="s">
        <v>132</v>
      </c>
      <c r="S79" s="70" t="s">
        <v>133</v>
      </c>
      <c r="T79" s="71" t="s">
        <v>134</v>
      </c>
    </row>
    <row r="80" spans="2:63" s="1" customFormat="1" ht="29.25" customHeight="1">
      <c r="B80" s="37"/>
      <c r="C80" s="73" t="s">
        <v>111</v>
      </c>
      <c r="I80" s="145"/>
      <c r="J80" s="153">
        <f>BK80</f>
        <v>0</v>
      </c>
      <c r="L80" s="37"/>
      <c r="M80" s="72"/>
      <c r="N80" s="64"/>
      <c r="O80" s="64"/>
      <c r="P80" s="154">
        <f>P81</f>
        <v>0</v>
      </c>
      <c r="Q80" s="64"/>
      <c r="R80" s="154">
        <f>R81</f>
        <v>489.72</v>
      </c>
      <c r="S80" s="64"/>
      <c r="T80" s="155">
        <f>T81</f>
        <v>0</v>
      </c>
      <c r="AT80" s="21" t="s">
        <v>70</v>
      </c>
      <c r="AU80" s="21" t="s">
        <v>112</v>
      </c>
      <c r="BK80" s="156">
        <f>BK81</f>
        <v>0</v>
      </c>
    </row>
    <row r="81" spans="2:63" s="10" customFormat="1" ht="37.35" customHeight="1">
      <c r="B81" s="157"/>
      <c r="D81" s="158" t="s">
        <v>70</v>
      </c>
      <c r="E81" s="159" t="s">
        <v>135</v>
      </c>
      <c r="F81" s="159" t="s">
        <v>136</v>
      </c>
      <c r="I81" s="160"/>
      <c r="J81" s="161">
        <f>BK81</f>
        <v>0</v>
      </c>
      <c r="L81" s="157"/>
      <c r="M81" s="162"/>
      <c r="N81" s="163"/>
      <c r="O81" s="163"/>
      <c r="P81" s="164">
        <f>P82+P98+P102</f>
        <v>0</v>
      </c>
      <c r="Q81" s="163"/>
      <c r="R81" s="164">
        <f>R82+R98+R102</f>
        <v>489.72</v>
      </c>
      <c r="S81" s="163"/>
      <c r="T81" s="165">
        <f>T82+T98+T102</f>
        <v>0</v>
      </c>
      <c r="AR81" s="158" t="s">
        <v>79</v>
      </c>
      <c r="AT81" s="166" t="s">
        <v>70</v>
      </c>
      <c r="AU81" s="166" t="s">
        <v>71</v>
      </c>
      <c r="AY81" s="158" t="s">
        <v>137</v>
      </c>
      <c r="BK81" s="167">
        <f>BK82+BK98+BK102</f>
        <v>0</v>
      </c>
    </row>
    <row r="82" spans="2:63" s="10" customFormat="1" ht="19.9" customHeight="1">
      <c r="B82" s="157"/>
      <c r="D82" s="158" t="s">
        <v>70</v>
      </c>
      <c r="E82" s="168" t="s">
        <v>79</v>
      </c>
      <c r="F82" s="168" t="s">
        <v>138</v>
      </c>
      <c r="I82" s="160"/>
      <c r="J82" s="169">
        <f>BK82</f>
        <v>0</v>
      </c>
      <c r="L82" s="157"/>
      <c r="M82" s="162"/>
      <c r="N82" s="163"/>
      <c r="O82" s="163"/>
      <c r="P82" s="164">
        <f>SUM(P83:P97)</f>
        <v>0</v>
      </c>
      <c r="Q82" s="163"/>
      <c r="R82" s="164">
        <f>SUM(R83:R97)</f>
        <v>0</v>
      </c>
      <c r="S82" s="163"/>
      <c r="T82" s="165">
        <f>SUM(T83:T97)</f>
        <v>0</v>
      </c>
      <c r="AR82" s="158" t="s">
        <v>79</v>
      </c>
      <c r="AT82" s="166" t="s">
        <v>70</v>
      </c>
      <c r="AU82" s="166" t="s">
        <v>79</v>
      </c>
      <c r="AY82" s="158" t="s">
        <v>137</v>
      </c>
      <c r="BK82" s="167">
        <f>SUM(BK83:BK97)</f>
        <v>0</v>
      </c>
    </row>
    <row r="83" spans="2:65" s="1" customFormat="1" ht="14.45" customHeight="1">
      <c r="B83" s="170"/>
      <c r="C83" s="171" t="s">
        <v>79</v>
      </c>
      <c r="D83" s="171" t="s">
        <v>139</v>
      </c>
      <c r="E83" s="172" t="s">
        <v>216</v>
      </c>
      <c r="F83" s="173" t="s">
        <v>217</v>
      </c>
      <c r="G83" s="174" t="s">
        <v>142</v>
      </c>
      <c r="H83" s="175">
        <v>243</v>
      </c>
      <c r="I83" s="176"/>
      <c r="J83" s="177">
        <f>ROUND(I83*H83,2)</f>
        <v>0</v>
      </c>
      <c r="K83" s="173" t="s">
        <v>143</v>
      </c>
      <c r="L83" s="37"/>
      <c r="M83" s="178" t="s">
        <v>5</v>
      </c>
      <c r="N83" s="179" t="s">
        <v>42</v>
      </c>
      <c r="O83" s="38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21" t="s">
        <v>144</v>
      </c>
      <c r="AT83" s="21" t="s">
        <v>139</v>
      </c>
      <c r="AU83" s="21" t="s">
        <v>81</v>
      </c>
      <c r="AY83" s="21" t="s">
        <v>137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21" t="s">
        <v>79</v>
      </c>
      <c r="BK83" s="182">
        <f>ROUND(I83*H83,2)</f>
        <v>0</v>
      </c>
      <c r="BL83" s="21" t="s">
        <v>144</v>
      </c>
      <c r="BM83" s="21" t="s">
        <v>467</v>
      </c>
    </row>
    <row r="84" spans="2:47" s="1" customFormat="1" ht="27">
      <c r="B84" s="37"/>
      <c r="D84" s="183" t="s">
        <v>146</v>
      </c>
      <c r="F84" s="184" t="s">
        <v>219</v>
      </c>
      <c r="I84" s="145"/>
      <c r="L84" s="37"/>
      <c r="M84" s="185"/>
      <c r="N84" s="38"/>
      <c r="O84" s="38"/>
      <c r="P84" s="38"/>
      <c r="Q84" s="38"/>
      <c r="R84" s="38"/>
      <c r="S84" s="38"/>
      <c r="T84" s="66"/>
      <c r="AT84" s="21" t="s">
        <v>146</v>
      </c>
      <c r="AU84" s="21" t="s">
        <v>81</v>
      </c>
    </row>
    <row r="85" spans="2:47" s="1" customFormat="1" ht="27">
      <c r="B85" s="37"/>
      <c r="D85" s="183" t="s">
        <v>148</v>
      </c>
      <c r="F85" s="186" t="s">
        <v>468</v>
      </c>
      <c r="I85" s="145"/>
      <c r="L85" s="37"/>
      <c r="M85" s="185"/>
      <c r="N85" s="38"/>
      <c r="O85" s="38"/>
      <c r="P85" s="38"/>
      <c r="Q85" s="38"/>
      <c r="R85" s="38"/>
      <c r="S85" s="38"/>
      <c r="T85" s="66"/>
      <c r="AT85" s="21" t="s">
        <v>148</v>
      </c>
      <c r="AU85" s="21" t="s">
        <v>81</v>
      </c>
    </row>
    <row r="86" spans="2:65" s="1" customFormat="1" ht="22.9" customHeight="1">
      <c r="B86" s="170"/>
      <c r="C86" s="171" t="s">
        <v>81</v>
      </c>
      <c r="D86" s="171" t="s">
        <v>139</v>
      </c>
      <c r="E86" s="172" t="s">
        <v>208</v>
      </c>
      <c r="F86" s="173" t="s">
        <v>209</v>
      </c>
      <c r="G86" s="174" t="s">
        <v>142</v>
      </c>
      <c r="H86" s="175">
        <v>1143</v>
      </c>
      <c r="I86" s="176"/>
      <c r="J86" s="177">
        <f>ROUND(I86*H86,2)</f>
        <v>0</v>
      </c>
      <c r="K86" s="173" t="s">
        <v>143</v>
      </c>
      <c r="L86" s="37"/>
      <c r="M86" s="178" t="s">
        <v>5</v>
      </c>
      <c r="N86" s="179" t="s">
        <v>42</v>
      </c>
      <c r="O86" s="38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21" t="s">
        <v>144</v>
      </c>
      <c r="AT86" s="21" t="s">
        <v>139</v>
      </c>
      <c r="AU86" s="21" t="s">
        <v>81</v>
      </c>
      <c r="AY86" s="21" t="s">
        <v>137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21" t="s">
        <v>79</v>
      </c>
      <c r="BK86" s="182">
        <f>ROUND(I86*H86,2)</f>
        <v>0</v>
      </c>
      <c r="BL86" s="21" t="s">
        <v>144</v>
      </c>
      <c r="BM86" s="21" t="s">
        <v>469</v>
      </c>
    </row>
    <row r="87" spans="2:47" s="1" customFormat="1" ht="40.5">
      <c r="B87" s="37"/>
      <c r="D87" s="183" t="s">
        <v>146</v>
      </c>
      <c r="F87" s="184" t="s">
        <v>211</v>
      </c>
      <c r="I87" s="145"/>
      <c r="L87" s="37"/>
      <c r="M87" s="185"/>
      <c r="N87" s="38"/>
      <c r="O87" s="38"/>
      <c r="P87" s="38"/>
      <c r="Q87" s="38"/>
      <c r="R87" s="38"/>
      <c r="S87" s="38"/>
      <c r="T87" s="66"/>
      <c r="AT87" s="21" t="s">
        <v>146</v>
      </c>
      <c r="AU87" s="21" t="s">
        <v>81</v>
      </c>
    </row>
    <row r="88" spans="2:51" s="11" customFormat="1" ht="27">
      <c r="B88" s="187"/>
      <c r="D88" s="183" t="s">
        <v>171</v>
      </c>
      <c r="E88" s="188" t="s">
        <v>5</v>
      </c>
      <c r="F88" s="189" t="s">
        <v>470</v>
      </c>
      <c r="H88" s="190">
        <v>243</v>
      </c>
      <c r="I88" s="191"/>
      <c r="L88" s="187"/>
      <c r="M88" s="192"/>
      <c r="N88" s="193"/>
      <c r="O88" s="193"/>
      <c r="P88" s="193"/>
      <c r="Q88" s="193"/>
      <c r="R88" s="193"/>
      <c r="S88" s="193"/>
      <c r="T88" s="194"/>
      <c r="AT88" s="188" t="s">
        <v>171</v>
      </c>
      <c r="AU88" s="188" t="s">
        <v>81</v>
      </c>
      <c r="AV88" s="11" t="s">
        <v>81</v>
      </c>
      <c r="AW88" s="11" t="s">
        <v>35</v>
      </c>
      <c r="AX88" s="11" t="s">
        <v>71</v>
      </c>
      <c r="AY88" s="188" t="s">
        <v>137</v>
      </c>
    </row>
    <row r="89" spans="2:51" s="11" customFormat="1" ht="13.5">
      <c r="B89" s="187"/>
      <c r="D89" s="183" t="s">
        <v>171</v>
      </c>
      <c r="E89" s="188" t="s">
        <v>5</v>
      </c>
      <c r="F89" s="189" t="s">
        <v>471</v>
      </c>
      <c r="H89" s="190">
        <v>900</v>
      </c>
      <c r="I89" s="191"/>
      <c r="L89" s="187"/>
      <c r="M89" s="192"/>
      <c r="N89" s="193"/>
      <c r="O89" s="193"/>
      <c r="P89" s="193"/>
      <c r="Q89" s="193"/>
      <c r="R89" s="193"/>
      <c r="S89" s="193"/>
      <c r="T89" s="194"/>
      <c r="AT89" s="188" t="s">
        <v>171</v>
      </c>
      <c r="AU89" s="188" t="s">
        <v>81</v>
      </c>
      <c r="AV89" s="11" t="s">
        <v>81</v>
      </c>
      <c r="AW89" s="11" t="s">
        <v>35</v>
      </c>
      <c r="AX89" s="11" t="s">
        <v>71</v>
      </c>
      <c r="AY89" s="188" t="s">
        <v>137</v>
      </c>
    </row>
    <row r="90" spans="2:65" s="1" customFormat="1" ht="14.45" customHeight="1">
      <c r="B90" s="170"/>
      <c r="C90" s="171" t="s">
        <v>155</v>
      </c>
      <c r="D90" s="171" t="s">
        <v>139</v>
      </c>
      <c r="E90" s="172" t="s">
        <v>243</v>
      </c>
      <c r="F90" s="173" t="s">
        <v>244</v>
      </c>
      <c r="G90" s="174" t="s">
        <v>142</v>
      </c>
      <c r="H90" s="175">
        <v>900</v>
      </c>
      <c r="I90" s="176"/>
      <c r="J90" s="177">
        <f>ROUND(I90*H90,2)</f>
        <v>0</v>
      </c>
      <c r="K90" s="173" t="s">
        <v>143</v>
      </c>
      <c r="L90" s="37"/>
      <c r="M90" s="178" t="s">
        <v>5</v>
      </c>
      <c r="N90" s="179" t="s">
        <v>42</v>
      </c>
      <c r="O90" s="38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21" t="s">
        <v>144</v>
      </c>
      <c r="AT90" s="21" t="s">
        <v>139</v>
      </c>
      <c r="AU90" s="21" t="s">
        <v>81</v>
      </c>
      <c r="AY90" s="21" t="s">
        <v>137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21" t="s">
        <v>79</v>
      </c>
      <c r="BK90" s="182">
        <f>ROUND(I90*H90,2)</f>
        <v>0</v>
      </c>
      <c r="BL90" s="21" t="s">
        <v>144</v>
      </c>
      <c r="BM90" s="21" t="s">
        <v>472</v>
      </c>
    </row>
    <row r="91" spans="2:47" s="1" customFormat="1" ht="27">
      <c r="B91" s="37"/>
      <c r="D91" s="183" t="s">
        <v>146</v>
      </c>
      <c r="F91" s="184" t="s">
        <v>246</v>
      </c>
      <c r="I91" s="145"/>
      <c r="L91" s="37"/>
      <c r="M91" s="185"/>
      <c r="N91" s="38"/>
      <c r="O91" s="38"/>
      <c r="P91" s="38"/>
      <c r="Q91" s="38"/>
      <c r="R91" s="38"/>
      <c r="S91" s="38"/>
      <c r="T91" s="66"/>
      <c r="AT91" s="21" t="s">
        <v>146</v>
      </c>
      <c r="AU91" s="21" t="s">
        <v>81</v>
      </c>
    </row>
    <row r="92" spans="2:47" s="1" customFormat="1" ht="27">
      <c r="B92" s="37"/>
      <c r="D92" s="183" t="s">
        <v>148</v>
      </c>
      <c r="F92" s="186" t="s">
        <v>247</v>
      </c>
      <c r="I92" s="145"/>
      <c r="L92" s="37"/>
      <c r="M92" s="185"/>
      <c r="N92" s="38"/>
      <c r="O92" s="38"/>
      <c r="P92" s="38"/>
      <c r="Q92" s="38"/>
      <c r="R92" s="38"/>
      <c r="S92" s="38"/>
      <c r="T92" s="66"/>
      <c r="AT92" s="21" t="s">
        <v>148</v>
      </c>
      <c r="AU92" s="21" t="s">
        <v>81</v>
      </c>
    </row>
    <row r="93" spans="2:51" s="11" customFormat="1" ht="13.5">
      <c r="B93" s="187"/>
      <c r="D93" s="183" t="s">
        <v>171</v>
      </c>
      <c r="E93" s="188" t="s">
        <v>5</v>
      </c>
      <c r="F93" s="189" t="s">
        <v>471</v>
      </c>
      <c r="H93" s="190">
        <v>900</v>
      </c>
      <c r="I93" s="191"/>
      <c r="L93" s="187"/>
      <c r="M93" s="192"/>
      <c r="N93" s="193"/>
      <c r="O93" s="193"/>
      <c r="P93" s="193"/>
      <c r="Q93" s="193"/>
      <c r="R93" s="193"/>
      <c r="S93" s="193"/>
      <c r="T93" s="194"/>
      <c r="AT93" s="188" t="s">
        <v>171</v>
      </c>
      <c r="AU93" s="188" t="s">
        <v>81</v>
      </c>
      <c r="AV93" s="11" t="s">
        <v>81</v>
      </c>
      <c r="AW93" s="11" t="s">
        <v>35</v>
      </c>
      <c r="AX93" s="11" t="s">
        <v>71</v>
      </c>
      <c r="AY93" s="188" t="s">
        <v>137</v>
      </c>
    </row>
    <row r="94" spans="2:65" s="1" customFormat="1" ht="22.9" customHeight="1">
      <c r="B94" s="170"/>
      <c r="C94" s="171" t="s">
        <v>144</v>
      </c>
      <c r="D94" s="171" t="s">
        <v>139</v>
      </c>
      <c r="E94" s="172" t="s">
        <v>160</v>
      </c>
      <c r="F94" s="173" t="s">
        <v>161</v>
      </c>
      <c r="G94" s="174" t="s">
        <v>142</v>
      </c>
      <c r="H94" s="175">
        <v>900</v>
      </c>
      <c r="I94" s="176"/>
      <c r="J94" s="177">
        <f>ROUND(I94*H94,2)</f>
        <v>0</v>
      </c>
      <c r="K94" s="173" t="s">
        <v>143</v>
      </c>
      <c r="L94" s="37"/>
      <c r="M94" s="178" t="s">
        <v>5</v>
      </c>
      <c r="N94" s="179" t="s">
        <v>42</v>
      </c>
      <c r="O94" s="38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21" t="s">
        <v>144</v>
      </c>
      <c r="AT94" s="21" t="s">
        <v>139</v>
      </c>
      <c r="AU94" s="21" t="s">
        <v>81</v>
      </c>
      <c r="AY94" s="21" t="s">
        <v>137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21" t="s">
        <v>79</v>
      </c>
      <c r="BK94" s="182">
        <f>ROUND(I94*H94,2)</f>
        <v>0</v>
      </c>
      <c r="BL94" s="21" t="s">
        <v>144</v>
      </c>
      <c r="BM94" s="21" t="s">
        <v>473</v>
      </c>
    </row>
    <row r="95" spans="2:47" s="1" customFormat="1" ht="54">
      <c r="B95" s="37"/>
      <c r="D95" s="183" t="s">
        <v>146</v>
      </c>
      <c r="F95" s="184" t="s">
        <v>163</v>
      </c>
      <c r="I95" s="145"/>
      <c r="L95" s="37"/>
      <c r="M95" s="185"/>
      <c r="N95" s="38"/>
      <c r="O95" s="38"/>
      <c r="P95" s="38"/>
      <c r="Q95" s="38"/>
      <c r="R95" s="38"/>
      <c r="S95" s="38"/>
      <c r="T95" s="66"/>
      <c r="AT95" s="21" t="s">
        <v>146</v>
      </c>
      <c r="AU95" s="21" t="s">
        <v>81</v>
      </c>
    </row>
    <row r="96" spans="2:47" s="1" customFormat="1" ht="40.5">
      <c r="B96" s="37"/>
      <c r="D96" s="183" t="s">
        <v>148</v>
      </c>
      <c r="F96" s="186" t="s">
        <v>214</v>
      </c>
      <c r="I96" s="145"/>
      <c r="L96" s="37"/>
      <c r="M96" s="185"/>
      <c r="N96" s="38"/>
      <c r="O96" s="38"/>
      <c r="P96" s="38"/>
      <c r="Q96" s="38"/>
      <c r="R96" s="38"/>
      <c r="S96" s="38"/>
      <c r="T96" s="66"/>
      <c r="AT96" s="21" t="s">
        <v>148</v>
      </c>
      <c r="AU96" s="21" t="s">
        <v>81</v>
      </c>
    </row>
    <row r="97" spans="2:51" s="11" customFormat="1" ht="13.5">
      <c r="B97" s="187"/>
      <c r="D97" s="183" t="s">
        <v>171</v>
      </c>
      <c r="E97" s="188" t="s">
        <v>5</v>
      </c>
      <c r="F97" s="189" t="s">
        <v>471</v>
      </c>
      <c r="H97" s="190">
        <v>900</v>
      </c>
      <c r="I97" s="191"/>
      <c r="L97" s="187"/>
      <c r="M97" s="192"/>
      <c r="N97" s="193"/>
      <c r="O97" s="193"/>
      <c r="P97" s="193"/>
      <c r="Q97" s="193"/>
      <c r="R97" s="193"/>
      <c r="S97" s="193"/>
      <c r="T97" s="194"/>
      <c r="AT97" s="188" t="s">
        <v>171</v>
      </c>
      <c r="AU97" s="188" t="s">
        <v>81</v>
      </c>
      <c r="AV97" s="11" t="s">
        <v>81</v>
      </c>
      <c r="AW97" s="11" t="s">
        <v>35</v>
      </c>
      <c r="AX97" s="11" t="s">
        <v>71</v>
      </c>
      <c r="AY97" s="188" t="s">
        <v>137</v>
      </c>
    </row>
    <row r="98" spans="2:63" s="10" customFormat="1" ht="29.85" customHeight="1">
      <c r="B98" s="157"/>
      <c r="D98" s="158" t="s">
        <v>70</v>
      </c>
      <c r="E98" s="168" t="s">
        <v>144</v>
      </c>
      <c r="F98" s="168" t="s">
        <v>310</v>
      </c>
      <c r="I98" s="160"/>
      <c r="J98" s="169">
        <f>BK98</f>
        <v>0</v>
      </c>
      <c r="L98" s="157"/>
      <c r="M98" s="162"/>
      <c r="N98" s="163"/>
      <c r="O98" s="163"/>
      <c r="P98" s="164">
        <f>SUM(P99:P101)</f>
        <v>0</v>
      </c>
      <c r="Q98" s="163"/>
      <c r="R98" s="164">
        <f>SUM(R99:R101)</f>
        <v>489.72</v>
      </c>
      <c r="S98" s="163"/>
      <c r="T98" s="165">
        <f>SUM(T99:T101)</f>
        <v>0</v>
      </c>
      <c r="AR98" s="158" t="s">
        <v>79</v>
      </c>
      <c r="AT98" s="166" t="s">
        <v>70</v>
      </c>
      <c r="AU98" s="166" t="s">
        <v>79</v>
      </c>
      <c r="AY98" s="158" t="s">
        <v>137</v>
      </c>
      <c r="BK98" s="167">
        <f>SUM(BK99:BK101)</f>
        <v>0</v>
      </c>
    </row>
    <row r="99" spans="2:65" s="1" customFormat="1" ht="22.9" customHeight="1">
      <c r="B99" s="170"/>
      <c r="C99" s="171" t="s">
        <v>165</v>
      </c>
      <c r="D99" s="171" t="s">
        <v>139</v>
      </c>
      <c r="E99" s="172" t="s">
        <v>318</v>
      </c>
      <c r="F99" s="173" t="s">
        <v>319</v>
      </c>
      <c r="G99" s="174" t="s">
        <v>142</v>
      </c>
      <c r="H99" s="175">
        <v>265</v>
      </c>
      <c r="I99" s="176"/>
      <c r="J99" s="177">
        <f>ROUND(I99*H99,2)</f>
        <v>0</v>
      </c>
      <c r="K99" s="173" t="s">
        <v>143</v>
      </c>
      <c r="L99" s="37"/>
      <c r="M99" s="178" t="s">
        <v>5</v>
      </c>
      <c r="N99" s="179" t="s">
        <v>42</v>
      </c>
      <c r="O99" s="38"/>
      <c r="P99" s="180">
        <f>O99*H99</f>
        <v>0</v>
      </c>
      <c r="Q99" s="180">
        <v>1.848</v>
      </c>
      <c r="R99" s="180">
        <f>Q99*H99</f>
        <v>489.72</v>
      </c>
      <c r="S99" s="180">
        <v>0</v>
      </c>
      <c r="T99" s="181">
        <f>S99*H99</f>
        <v>0</v>
      </c>
      <c r="AR99" s="21" t="s">
        <v>144</v>
      </c>
      <c r="AT99" s="21" t="s">
        <v>139</v>
      </c>
      <c r="AU99" s="21" t="s">
        <v>81</v>
      </c>
      <c r="AY99" s="21" t="s">
        <v>137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21" t="s">
        <v>79</v>
      </c>
      <c r="BK99" s="182">
        <f>ROUND(I99*H99,2)</f>
        <v>0</v>
      </c>
      <c r="BL99" s="21" t="s">
        <v>144</v>
      </c>
      <c r="BM99" s="21" t="s">
        <v>474</v>
      </c>
    </row>
    <row r="100" spans="2:47" s="1" customFormat="1" ht="40.5">
      <c r="B100" s="37"/>
      <c r="D100" s="183" t="s">
        <v>146</v>
      </c>
      <c r="F100" s="184" t="s">
        <v>321</v>
      </c>
      <c r="I100" s="145"/>
      <c r="L100" s="37"/>
      <c r="M100" s="185"/>
      <c r="N100" s="38"/>
      <c r="O100" s="38"/>
      <c r="P100" s="38"/>
      <c r="Q100" s="38"/>
      <c r="R100" s="38"/>
      <c r="S100" s="38"/>
      <c r="T100" s="66"/>
      <c r="AT100" s="21" t="s">
        <v>146</v>
      </c>
      <c r="AU100" s="21" t="s">
        <v>81</v>
      </c>
    </row>
    <row r="101" spans="2:47" s="1" customFormat="1" ht="40.5">
      <c r="B101" s="37"/>
      <c r="D101" s="183" t="s">
        <v>148</v>
      </c>
      <c r="F101" s="186" t="s">
        <v>475</v>
      </c>
      <c r="I101" s="145"/>
      <c r="L101" s="37"/>
      <c r="M101" s="185"/>
      <c r="N101" s="38"/>
      <c r="O101" s="38"/>
      <c r="P101" s="38"/>
      <c r="Q101" s="38"/>
      <c r="R101" s="38"/>
      <c r="S101" s="38"/>
      <c r="T101" s="66"/>
      <c r="AT101" s="21" t="s">
        <v>148</v>
      </c>
      <c r="AU101" s="21" t="s">
        <v>81</v>
      </c>
    </row>
    <row r="102" spans="2:63" s="10" customFormat="1" ht="29.85" customHeight="1">
      <c r="B102" s="157"/>
      <c r="D102" s="158" t="s">
        <v>70</v>
      </c>
      <c r="E102" s="168" t="s">
        <v>385</v>
      </c>
      <c r="F102" s="168" t="s">
        <v>386</v>
      </c>
      <c r="I102" s="160"/>
      <c r="J102" s="169">
        <f>BK102</f>
        <v>0</v>
      </c>
      <c r="L102" s="157"/>
      <c r="M102" s="162"/>
      <c r="N102" s="163"/>
      <c r="O102" s="163"/>
      <c r="P102" s="164">
        <f>SUM(P103:P104)</f>
        <v>0</v>
      </c>
      <c r="Q102" s="163"/>
      <c r="R102" s="164">
        <f>SUM(R103:R104)</f>
        <v>0</v>
      </c>
      <c r="S102" s="163"/>
      <c r="T102" s="165">
        <f>SUM(T103:T104)</f>
        <v>0</v>
      </c>
      <c r="AR102" s="158" t="s">
        <v>79</v>
      </c>
      <c r="AT102" s="166" t="s">
        <v>70</v>
      </c>
      <c r="AU102" s="166" t="s">
        <v>79</v>
      </c>
      <c r="AY102" s="158" t="s">
        <v>137</v>
      </c>
      <c r="BK102" s="167">
        <f>SUM(BK103:BK104)</f>
        <v>0</v>
      </c>
    </row>
    <row r="103" spans="2:65" s="1" customFormat="1" ht="14.45" customHeight="1">
      <c r="B103" s="170"/>
      <c r="C103" s="171" t="s">
        <v>174</v>
      </c>
      <c r="D103" s="171" t="s">
        <v>139</v>
      </c>
      <c r="E103" s="172" t="s">
        <v>388</v>
      </c>
      <c r="F103" s="173" t="s">
        <v>389</v>
      </c>
      <c r="G103" s="174" t="s">
        <v>284</v>
      </c>
      <c r="H103" s="175">
        <v>489.72</v>
      </c>
      <c r="I103" s="176"/>
      <c r="J103" s="177">
        <f>ROUND(I103*H103,2)</f>
        <v>0</v>
      </c>
      <c r="K103" s="173" t="s">
        <v>143</v>
      </c>
      <c r="L103" s="37"/>
      <c r="M103" s="178" t="s">
        <v>5</v>
      </c>
      <c r="N103" s="179" t="s">
        <v>42</v>
      </c>
      <c r="O103" s="38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21" t="s">
        <v>144</v>
      </c>
      <c r="AT103" s="21" t="s">
        <v>139</v>
      </c>
      <c r="AU103" s="21" t="s">
        <v>81</v>
      </c>
      <c r="AY103" s="21" t="s">
        <v>137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21" t="s">
        <v>79</v>
      </c>
      <c r="BK103" s="182">
        <f>ROUND(I103*H103,2)</f>
        <v>0</v>
      </c>
      <c r="BL103" s="21" t="s">
        <v>144</v>
      </c>
      <c r="BM103" s="21" t="s">
        <v>476</v>
      </c>
    </row>
    <row r="104" spans="2:47" s="1" customFormat="1" ht="27">
      <c r="B104" s="37"/>
      <c r="D104" s="183" t="s">
        <v>146</v>
      </c>
      <c r="F104" s="184" t="s">
        <v>391</v>
      </c>
      <c r="I104" s="145"/>
      <c r="L104" s="37"/>
      <c r="M104" s="205"/>
      <c r="N104" s="206"/>
      <c r="O104" s="206"/>
      <c r="P104" s="206"/>
      <c r="Q104" s="206"/>
      <c r="R104" s="206"/>
      <c r="S104" s="206"/>
      <c r="T104" s="207"/>
      <c r="AT104" s="21" t="s">
        <v>146</v>
      </c>
      <c r="AU104" s="21" t="s">
        <v>81</v>
      </c>
    </row>
    <row r="105" spans="2:12" s="1" customFormat="1" ht="6.95" customHeight="1">
      <c r="B105" s="52"/>
      <c r="C105" s="53"/>
      <c r="D105" s="53"/>
      <c r="E105" s="53"/>
      <c r="F105" s="53"/>
      <c r="G105" s="53"/>
      <c r="H105" s="53"/>
      <c r="I105" s="123"/>
      <c r="J105" s="53"/>
      <c r="K105" s="53"/>
      <c r="L105" s="37"/>
    </row>
  </sheetData>
  <autoFilter ref="C79:K10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5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96"/>
      <c r="C1" s="96"/>
      <c r="D1" s="97" t="s">
        <v>1</v>
      </c>
      <c r="E1" s="96"/>
      <c r="F1" s="98" t="s">
        <v>100</v>
      </c>
      <c r="G1" s="331" t="s">
        <v>101</v>
      </c>
      <c r="H1" s="331"/>
      <c r="I1" s="99"/>
      <c r="J1" s="98" t="s">
        <v>102</v>
      </c>
      <c r="K1" s="97" t="s">
        <v>103</v>
      </c>
      <c r="L1" s="98" t="s">
        <v>104</v>
      </c>
      <c r="M1" s="98"/>
      <c r="N1" s="98"/>
      <c r="O1" s="98"/>
      <c r="P1" s="98"/>
      <c r="Q1" s="98"/>
      <c r="R1" s="98"/>
      <c r="S1" s="98"/>
      <c r="T1" s="98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94" t="s">
        <v>8</v>
      </c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1" t="s">
        <v>99</v>
      </c>
    </row>
    <row r="3" spans="2:46" ht="6.95" customHeight="1">
      <c r="B3" s="22"/>
      <c r="C3" s="23"/>
      <c r="D3" s="23"/>
      <c r="E3" s="23"/>
      <c r="F3" s="23"/>
      <c r="G3" s="23"/>
      <c r="H3" s="23"/>
      <c r="I3" s="100"/>
      <c r="J3" s="23"/>
      <c r="K3" s="24"/>
      <c r="AT3" s="21" t="s">
        <v>81</v>
      </c>
    </row>
    <row r="4" spans="2:46" ht="36.95" customHeight="1">
      <c r="B4" s="25"/>
      <c r="C4" s="26"/>
      <c r="D4" s="27" t="s">
        <v>105</v>
      </c>
      <c r="E4" s="26"/>
      <c r="F4" s="26"/>
      <c r="G4" s="26"/>
      <c r="H4" s="26"/>
      <c r="I4" s="101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1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1"/>
      <c r="J6" s="26"/>
      <c r="K6" s="28"/>
    </row>
    <row r="7" spans="2:11" ht="14.45" customHeight="1">
      <c r="B7" s="25"/>
      <c r="C7" s="26"/>
      <c r="D7" s="26"/>
      <c r="E7" s="323" t="str">
        <f>'Rekapitulace stavby'!K6</f>
        <v>Protierozní opatření rokle Domažlice</v>
      </c>
      <c r="F7" s="324"/>
      <c r="G7" s="324"/>
      <c r="H7" s="324"/>
      <c r="I7" s="101"/>
      <c r="J7" s="26"/>
      <c r="K7" s="28"/>
    </row>
    <row r="8" spans="2:11" s="1" customFormat="1" ht="13.5">
      <c r="B8" s="37"/>
      <c r="C8" s="38"/>
      <c r="D8" s="34" t="s">
        <v>106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25" t="s">
        <v>477</v>
      </c>
      <c r="F9" s="326"/>
      <c r="G9" s="326"/>
      <c r="H9" s="326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4" t="s">
        <v>21</v>
      </c>
      <c r="E11" s="38"/>
      <c r="F11" s="32" t="s">
        <v>5</v>
      </c>
      <c r="G11" s="38"/>
      <c r="H11" s="38"/>
      <c r="I11" s="103" t="s">
        <v>22</v>
      </c>
      <c r="J11" s="32" t="s">
        <v>5</v>
      </c>
      <c r="K11" s="41"/>
    </row>
    <row r="12" spans="2:11" s="1" customFormat="1" ht="14.45" customHeight="1">
      <c r="B12" s="37"/>
      <c r="C12" s="38"/>
      <c r="D12" s="34" t="s">
        <v>23</v>
      </c>
      <c r="E12" s="38"/>
      <c r="F12" s="32" t="s">
        <v>24</v>
      </c>
      <c r="G12" s="38"/>
      <c r="H12" s="38"/>
      <c r="I12" s="103" t="s">
        <v>25</v>
      </c>
      <c r="J12" s="104">
        <f>'Rekapitulace stavby'!AN8</f>
        <v>43871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4" t="s">
        <v>26</v>
      </c>
      <c r="E14" s="38"/>
      <c r="F14" s="38"/>
      <c r="G14" s="38"/>
      <c r="H14" s="38"/>
      <c r="I14" s="103" t="s">
        <v>27</v>
      </c>
      <c r="J14" s="32" t="s">
        <v>28</v>
      </c>
      <c r="K14" s="41"/>
    </row>
    <row r="15" spans="2:11" s="1" customFormat="1" ht="18" customHeight="1">
      <c r="B15" s="37"/>
      <c r="C15" s="38"/>
      <c r="D15" s="38"/>
      <c r="E15" s="32" t="s">
        <v>29</v>
      </c>
      <c r="F15" s="38"/>
      <c r="G15" s="38"/>
      <c r="H15" s="38"/>
      <c r="I15" s="103" t="s">
        <v>30</v>
      </c>
      <c r="J15" s="32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4" t="s">
        <v>31</v>
      </c>
      <c r="E17" s="38"/>
      <c r="F17" s="38"/>
      <c r="G17" s="38"/>
      <c r="H17" s="38"/>
      <c r="I17" s="10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2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30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4" t="s">
        <v>33</v>
      </c>
      <c r="E20" s="38"/>
      <c r="F20" s="38"/>
      <c r="G20" s="38"/>
      <c r="H20" s="38"/>
      <c r="I20" s="103" t="s">
        <v>27</v>
      </c>
      <c r="J20" s="32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2" t="str">
        <f>IF('Rekapitulace stavby'!E17="","",'Rekapitulace stavby'!E17)</f>
        <v xml:space="preserve"> </v>
      </c>
      <c r="F21" s="38"/>
      <c r="G21" s="38"/>
      <c r="H21" s="38"/>
      <c r="I21" s="103" t="s">
        <v>30</v>
      </c>
      <c r="J21" s="32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4" t="s">
        <v>36</v>
      </c>
      <c r="E23" s="38"/>
      <c r="F23" s="38"/>
      <c r="G23" s="38"/>
      <c r="H23" s="38"/>
      <c r="I23" s="102"/>
      <c r="J23" s="38"/>
      <c r="K23" s="41"/>
    </row>
    <row r="24" spans="2:11" s="6" customFormat="1" ht="14.45" customHeight="1">
      <c r="B24" s="105"/>
      <c r="C24" s="106"/>
      <c r="D24" s="106"/>
      <c r="E24" s="305" t="s">
        <v>5</v>
      </c>
      <c r="F24" s="305"/>
      <c r="G24" s="305"/>
      <c r="H24" s="305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37</v>
      </c>
      <c r="E27" s="38"/>
      <c r="F27" s="38"/>
      <c r="G27" s="38"/>
      <c r="H27" s="38"/>
      <c r="I27" s="102"/>
      <c r="J27" s="112">
        <f>ROUND(J78,2)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39</v>
      </c>
      <c r="G29" s="38"/>
      <c r="H29" s="38"/>
      <c r="I29" s="113" t="s">
        <v>38</v>
      </c>
      <c r="J29" s="42" t="s">
        <v>40</v>
      </c>
      <c r="K29" s="41"/>
    </row>
    <row r="30" spans="2:11" s="1" customFormat="1" ht="14.45" customHeight="1">
      <c r="B30" s="37"/>
      <c r="C30" s="38"/>
      <c r="D30" s="45" t="s">
        <v>41</v>
      </c>
      <c r="E30" s="45" t="s">
        <v>42</v>
      </c>
      <c r="F30" s="114">
        <f>ROUND(SUM(BE78:BE91),2)</f>
        <v>0</v>
      </c>
      <c r="G30" s="38"/>
      <c r="H30" s="38"/>
      <c r="I30" s="115">
        <v>0.21</v>
      </c>
      <c r="J30" s="114">
        <f>ROUND(ROUND((SUM(BE78:BE91)),2)*I30,2)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43</v>
      </c>
      <c r="F31" s="114">
        <f>ROUND(SUM(BF78:BF91),2)</f>
        <v>0</v>
      </c>
      <c r="G31" s="38"/>
      <c r="H31" s="38"/>
      <c r="I31" s="115">
        <v>0.15</v>
      </c>
      <c r="J31" s="114">
        <f>ROUND(ROUND((SUM(BF78:BF91)),2)*I31,2)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14">
        <f>ROUND(SUM(BG78:BG91),2)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45</v>
      </c>
      <c r="F33" s="114">
        <f>ROUND(SUM(BH78:BH91),2)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46</v>
      </c>
      <c r="F34" s="114">
        <f>ROUND(SUM(BI78:BI91),2)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47</v>
      </c>
      <c r="E36" s="67"/>
      <c r="F36" s="67"/>
      <c r="G36" s="118" t="s">
        <v>48</v>
      </c>
      <c r="H36" s="119" t="s">
        <v>49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7" t="s">
        <v>108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4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14.45" customHeight="1">
      <c r="B45" s="37"/>
      <c r="C45" s="38"/>
      <c r="D45" s="38"/>
      <c r="E45" s="323" t="str">
        <f>E7</f>
        <v>Protierozní opatření rokle Domažlice</v>
      </c>
      <c r="F45" s="324"/>
      <c r="G45" s="324"/>
      <c r="H45" s="324"/>
      <c r="I45" s="102"/>
      <c r="J45" s="38"/>
      <c r="K45" s="41"/>
    </row>
    <row r="46" spans="2:11" s="1" customFormat="1" ht="14.45" customHeight="1">
      <c r="B46" s="37"/>
      <c r="C46" s="34" t="s">
        <v>106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16.15" customHeight="1">
      <c r="B47" s="37"/>
      <c r="C47" s="38"/>
      <c r="D47" s="38"/>
      <c r="E47" s="325" t="str">
        <f>E9</f>
        <v>VON - Vedlejší a ostatní náklady</v>
      </c>
      <c r="F47" s="326"/>
      <c r="G47" s="326"/>
      <c r="H47" s="326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4" t="s">
        <v>23</v>
      </c>
      <c r="D49" s="38"/>
      <c r="E49" s="38"/>
      <c r="F49" s="32" t="str">
        <f>F12</f>
        <v>Domažlice</v>
      </c>
      <c r="G49" s="38"/>
      <c r="H49" s="38"/>
      <c r="I49" s="103" t="s">
        <v>25</v>
      </c>
      <c r="J49" s="104">
        <f>IF(J12="","",J12)</f>
        <v>43871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3.5">
      <c r="B51" s="37"/>
      <c r="C51" s="34" t="s">
        <v>26</v>
      </c>
      <c r="D51" s="38"/>
      <c r="E51" s="38"/>
      <c r="F51" s="32" t="str">
        <f>E15</f>
        <v>Město Domažlice</v>
      </c>
      <c r="G51" s="38"/>
      <c r="H51" s="38"/>
      <c r="I51" s="103" t="s">
        <v>33</v>
      </c>
      <c r="J51" s="305" t="str">
        <f>E21</f>
        <v xml:space="preserve"> </v>
      </c>
      <c r="K51" s="41"/>
    </row>
    <row r="52" spans="2:11" s="1" customFormat="1" ht="14.45" customHeight="1">
      <c r="B52" s="37"/>
      <c r="C52" s="34" t="s">
        <v>31</v>
      </c>
      <c r="D52" s="38"/>
      <c r="E52" s="38"/>
      <c r="F52" s="32" t="str">
        <f>IF(E18="","",E18)</f>
        <v/>
      </c>
      <c r="G52" s="38"/>
      <c r="H52" s="38"/>
      <c r="I52" s="102"/>
      <c r="J52" s="327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109</v>
      </c>
      <c r="D54" s="116"/>
      <c r="E54" s="116"/>
      <c r="F54" s="116"/>
      <c r="G54" s="116"/>
      <c r="H54" s="116"/>
      <c r="I54" s="127"/>
      <c r="J54" s="128" t="s">
        <v>110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111</v>
      </c>
      <c r="D56" s="38"/>
      <c r="E56" s="38"/>
      <c r="F56" s="38"/>
      <c r="G56" s="38"/>
      <c r="H56" s="38"/>
      <c r="I56" s="102"/>
      <c r="J56" s="112">
        <f>J78</f>
        <v>0</v>
      </c>
      <c r="K56" s="41"/>
      <c r="AU56" s="21" t="s">
        <v>112</v>
      </c>
    </row>
    <row r="57" spans="2:11" s="7" customFormat="1" ht="24.95" customHeight="1">
      <c r="B57" s="131"/>
      <c r="C57" s="132"/>
      <c r="D57" s="133" t="s">
        <v>478</v>
      </c>
      <c r="E57" s="134"/>
      <c r="F57" s="134"/>
      <c r="G57" s="134"/>
      <c r="H57" s="134"/>
      <c r="I57" s="135"/>
      <c r="J57" s="136">
        <f>J79</f>
        <v>0</v>
      </c>
      <c r="K57" s="137"/>
    </row>
    <row r="58" spans="2:11" s="8" customFormat="1" ht="19.9" customHeight="1">
      <c r="B58" s="138"/>
      <c r="C58" s="139"/>
      <c r="D58" s="140" t="s">
        <v>479</v>
      </c>
      <c r="E58" s="141"/>
      <c r="F58" s="141"/>
      <c r="G58" s="141"/>
      <c r="H58" s="141"/>
      <c r="I58" s="142"/>
      <c r="J58" s="143">
        <f>J80</f>
        <v>0</v>
      </c>
      <c r="K58" s="144"/>
    </row>
    <row r="59" spans="2:11" s="1" customFormat="1" ht="21.75" customHeight="1">
      <c r="B59" s="37"/>
      <c r="C59" s="38"/>
      <c r="D59" s="38"/>
      <c r="E59" s="38"/>
      <c r="F59" s="38"/>
      <c r="G59" s="38"/>
      <c r="H59" s="38"/>
      <c r="I59" s="102"/>
      <c r="J59" s="38"/>
      <c r="K59" s="41"/>
    </row>
    <row r="60" spans="2:11" s="1" customFormat="1" ht="6.95" customHeight="1">
      <c r="B60" s="52"/>
      <c r="C60" s="53"/>
      <c r="D60" s="53"/>
      <c r="E60" s="53"/>
      <c r="F60" s="53"/>
      <c r="G60" s="53"/>
      <c r="H60" s="53"/>
      <c r="I60" s="123"/>
      <c r="J60" s="53"/>
      <c r="K60" s="54"/>
    </row>
    <row r="64" spans="2:12" s="1" customFormat="1" ht="6.95" customHeight="1">
      <c r="B64" s="55"/>
      <c r="C64" s="56"/>
      <c r="D64" s="56"/>
      <c r="E64" s="56"/>
      <c r="F64" s="56"/>
      <c r="G64" s="56"/>
      <c r="H64" s="56"/>
      <c r="I64" s="124"/>
      <c r="J64" s="56"/>
      <c r="K64" s="56"/>
      <c r="L64" s="37"/>
    </row>
    <row r="65" spans="2:12" s="1" customFormat="1" ht="36.95" customHeight="1">
      <c r="B65" s="37"/>
      <c r="C65" s="57" t="s">
        <v>121</v>
      </c>
      <c r="I65" s="145"/>
      <c r="L65" s="37"/>
    </row>
    <row r="66" spans="2:12" s="1" customFormat="1" ht="6.95" customHeight="1">
      <c r="B66" s="37"/>
      <c r="I66" s="145"/>
      <c r="L66" s="37"/>
    </row>
    <row r="67" spans="2:12" s="1" customFormat="1" ht="14.45" customHeight="1">
      <c r="B67" s="37"/>
      <c r="C67" s="59" t="s">
        <v>19</v>
      </c>
      <c r="I67" s="145"/>
      <c r="L67" s="37"/>
    </row>
    <row r="68" spans="2:12" s="1" customFormat="1" ht="14.45" customHeight="1">
      <c r="B68" s="37"/>
      <c r="E68" s="328" t="str">
        <f>E7</f>
        <v>Protierozní opatření rokle Domažlice</v>
      </c>
      <c r="F68" s="329"/>
      <c r="G68" s="329"/>
      <c r="H68" s="329"/>
      <c r="I68" s="145"/>
      <c r="L68" s="37"/>
    </row>
    <row r="69" spans="2:12" s="1" customFormat="1" ht="14.45" customHeight="1">
      <c r="B69" s="37"/>
      <c r="C69" s="59" t="s">
        <v>106</v>
      </c>
      <c r="I69" s="145"/>
      <c r="L69" s="37"/>
    </row>
    <row r="70" spans="2:12" s="1" customFormat="1" ht="16.15" customHeight="1">
      <c r="B70" s="37"/>
      <c r="E70" s="319" t="str">
        <f>E9</f>
        <v>VON - Vedlejší a ostatní náklady</v>
      </c>
      <c r="F70" s="330"/>
      <c r="G70" s="330"/>
      <c r="H70" s="330"/>
      <c r="I70" s="145"/>
      <c r="L70" s="37"/>
    </row>
    <row r="71" spans="2:12" s="1" customFormat="1" ht="6.95" customHeight="1">
      <c r="B71" s="37"/>
      <c r="I71" s="145"/>
      <c r="L71" s="37"/>
    </row>
    <row r="72" spans="2:12" s="1" customFormat="1" ht="18" customHeight="1">
      <c r="B72" s="37"/>
      <c r="C72" s="59" t="s">
        <v>23</v>
      </c>
      <c r="F72" s="146" t="str">
        <f>F12</f>
        <v>Domažlice</v>
      </c>
      <c r="I72" s="147" t="s">
        <v>25</v>
      </c>
      <c r="J72" s="63">
        <f>IF(J12="","",J12)</f>
        <v>43871</v>
      </c>
      <c r="L72" s="37"/>
    </row>
    <row r="73" spans="2:12" s="1" customFormat="1" ht="6.95" customHeight="1">
      <c r="B73" s="37"/>
      <c r="I73" s="145"/>
      <c r="L73" s="37"/>
    </row>
    <row r="74" spans="2:12" s="1" customFormat="1" ht="13.5">
      <c r="B74" s="37"/>
      <c r="C74" s="59" t="s">
        <v>26</v>
      </c>
      <c r="F74" s="146" t="str">
        <f>E15</f>
        <v>Město Domažlice</v>
      </c>
      <c r="I74" s="147" t="s">
        <v>33</v>
      </c>
      <c r="J74" s="146" t="str">
        <f>E21</f>
        <v xml:space="preserve"> </v>
      </c>
      <c r="L74" s="37"/>
    </row>
    <row r="75" spans="2:12" s="1" customFormat="1" ht="14.45" customHeight="1">
      <c r="B75" s="37"/>
      <c r="C75" s="59" t="s">
        <v>31</v>
      </c>
      <c r="F75" s="146" t="str">
        <f>IF(E18="","",E18)</f>
        <v/>
      </c>
      <c r="I75" s="145"/>
      <c r="L75" s="37"/>
    </row>
    <row r="76" spans="2:12" s="1" customFormat="1" ht="10.35" customHeight="1">
      <c r="B76" s="37"/>
      <c r="I76" s="145"/>
      <c r="L76" s="37"/>
    </row>
    <row r="77" spans="2:20" s="9" customFormat="1" ht="29.25" customHeight="1">
      <c r="B77" s="148"/>
      <c r="C77" s="149" t="s">
        <v>122</v>
      </c>
      <c r="D77" s="150" t="s">
        <v>56</v>
      </c>
      <c r="E77" s="150" t="s">
        <v>52</v>
      </c>
      <c r="F77" s="150" t="s">
        <v>123</v>
      </c>
      <c r="G77" s="150" t="s">
        <v>124</v>
      </c>
      <c r="H77" s="150" t="s">
        <v>125</v>
      </c>
      <c r="I77" s="151" t="s">
        <v>126</v>
      </c>
      <c r="J77" s="150" t="s">
        <v>110</v>
      </c>
      <c r="K77" s="152" t="s">
        <v>127</v>
      </c>
      <c r="L77" s="148"/>
      <c r="M77" s="69" t="s">
        <v>128</v>
      </c>
      <c r="N77" s="70" t="s">
        <v>41</v>
      </c>
      <c r="O77" s="70" t="s">
        <v>129</v>
      </c>
      <c r="P77" s="70" t="s">
        <v>130</v>
      </c>
      <c r="Q77" s="70" t="s">
        <v>131</v>
      </c>
      <c r="R77" s="70" t="s">
        <v>132</v>
      </c>
      <c r="S77" s="70" t="s">
        <v>133</v>
      </c>
      <c r="T77" s="71" t="s">
        <v>134</v>
      </c>
    </row>
    <row r="78" spans="2:63" s="1" customFormat="1" ht="29.25" customHeight="1">
      <c r="B78" s="37"/>
      <c r="C78" s="73" t="s">
        <v>111</v>
      </c>
      <c r="I78" s="145"/>
      <c r="J78" s="153">
        <f>BK78</f>
        <v>0</v>
      </c>
      <c r="L78" s="37"/>
      <c r="M78" s="72"/>
      <c r="N78" s="64"/>
      <c r="O78" s="64"/>
      <c r="P78" s="154">
        <f>P79</f>
        <v>0</v>
      </c>
      <c r="Q78" s="64"/>
      <c r="R78" s="154">
        <f>R79</f>
        <v>0</v>
      </c>
      <c r="S78" s="64"/>
      <c r="T78" s="155">
        <f>T79</f>
        <v>0</v>
      </c>
      <c r="AT78" s="21" t="s">
        <v>70</v>
      </c>
      <c r="AU78" s="21" t="s">
        <v>112</v>
      </c>
      <c r="BK78" s="156">
        <f>BK79</f>
        <v>0</v>
      </c>
    </row>
    <row r="79" spans="2:63" s="10" customFormat="1" ht="37.35" customHeight="1">
      <c r="B79" s="157"/>
      <c r="D79" s="158" t="s">
        <v>70</v>
      </c>
      <c r="E79" s="159" t="s">
        <v>480</v>
      </c>
      <c r="F79" s="159" t="s">
        <v>481</v>
      </c>
      <c r="I79" s="160"/>
      <c r="J79" s="161">
        <f>BK79</f>
        <v>0</v>
      </c>
      <c r="L79" s="157"/>
      <c r="M79" s="162"/>
      <c r="N79" s="163"/>
      <c r="O79" s="163"/>
      <c r="P79" s="164">
        <f>P80</f>
        <v>0</v>
      </c>
      <c r="Q79" s="163"/>
      <c r="R79" s="164">
        <f>R80</f>
        <v>0</v>
      </c>
      <c r="S79" s="163"/>
      <c r="T79" s="165">
        <f>T80</f>
        <v>0</v>
      </c>
      <c r="AR79" s="158" t="s">
        <v>165</v>
      </c>
      <c r="AT79" s="166" t="s">
        <v>70</v>
      </c>
      <c r="AU79" s="166" t="s">
        <v>71</v>
      </c>
      <c r="AY79" s="158" t="s">
        <v>137</v>
      </c>
      <c r="BK79" s="167">
        <f>BK80</f>
        <v>0</v>
      </c>
    </row>
    <row r="80" spans="2:63" s="10" customFormat="1" ht="19.9" customHeight="1">
      <c r="B80" s="157"/>
      <c r="D80" s="158" t="s">
        <v>70</v>
      </c>
      <c r="E80" s="168" t="s">
        <v>482</v>
      </c>
      <c r="F80" s="168" t="s">
        <v>483</v>
      </c>
      <c r="I80" s="160"/>
      <c r="J80" s="169">
        <f>BK80</f>
        <v>0</v>
      </c>
      <c r="L80" s="157"/>
      <c r="M80" s="162"/>
      <c r="N80" s="163"/>
      <c r="O80" s="163"/>
      <c r="P80" s="164">
        <f>SUM(P81:P91)</f>
        <v>0</v>
      </c>
      <c r="Q80" s="163"/>
      <c r="R80" s="164">
        <f>SUM(R81:R91)</f>
        <v>0</v>
      </c>
      <c r="S80" s="163"/>
      <c r="T80" s="165">
        <f>SUM(T81:T91)</f>
        <v>0</v>
      </c>
      <c r="AR80" s="158" t="s">
        <v>165</v>
      </c>
      <c r="AT80" s="166" t="s">
        <v>70</v>
      </c>
      <c r="AU80" s="166" t="s">
        <v>79</v>
      </c>
      <c r="AY80" s="158" t="s">
        <v>137</v>
      </c>
      <c r="BK80" s="167">
        <f>SUM(BK81:BK91)</f>
        <v>0</v>
      </c>
    </row>
    <row r="81" spans="2:65" s="1" customFormat="1" ht="57" customHeight="1">
      <c r="B81" s="170"/>
      <c r="C81" s="171" t="s">
        <v>79</v>
      </c>
      <c r="D81" s="171" t="s">
        <v>139</v>
      </c>
      <c r="E81" s="172" t="s">
        <v>484</v>
      </c>
      <c r="F81" s="173" t="s">
        <v>485</v>
      </c>
      <c r="G81" s="174" t="s">
        <v>486</v>
      </c>
      <c r="H81" s="175">
        <v>1</v>
      </c>
      <c r="I81" s="176"/>
      <c r="J81" s="177">
        <f aca="true" t="shared" si="0" ref="J81:J90">ROUND(I81*H81,2)</f>
        <v>0</v>
      </c>
      <c r="K81" s="173" t="s">
        <v>5</v>
      </c>
      <c r="L81" s="37"/>
      <c r="M81" s="178" t="s">
        <v>5</v>
      </c>
      <c r="N81" s="179" t="s">
        <v>42</v>
      </c>
      <c r="O81" s="38"/>
      <c r="P81" s="180">
        <f aca="true" t="shared" si="1" ref="P81:P90">O81*H81</f>
        <v>0</v>
      </c>
      <c r="Q81" s="180">
        <v>0</v>
      </c>
      <c r="R81" s="180">
        <f aca="true" t="shared" si="2" ref="R81:R90">Q81*H81</f>
        <v>0</v>
      </c>
      <c r="S81" s="180">
        <v>0</v>
      </c>
      <c r="T81" s="181">
        <f aca="true" t="shared" si="3" ref="T81:T90">S81*H81</f>
        <v>0</v>
      </c>
      <c r="AR81" s="21" t="s">
        <v>487</v>
      </c>
      <c r="AT81" s="21" t="s">
        <v>139</v>
      </c>
      <c r="AU81" s="21" t="s">
        <v>81</v>
      </c>
      <c r="AY81" s="21" t="s">
        <v>137</v>
      </c>
      <c r="BE81" s="182">
        <f aca="true" t="shared" si="4" ref="BE81:BE90">IF(N81="základní",J81,0)</f>
        <v>0</v>
      </c>
      <c r="BF81" s="182">
        <f aca="true" t="shared" si="5" ref="BF81:BF90">IF(N81="snížená",J81,0)</f>
        <v>0</v>
      </c>
      <c r="BG81" s="182">
        <f aca="true" t="shared" si="6" ref="BG81:BG90">IF(N81="zákl. přenesená",J81,0)</f>
        <v>0</v>
      </c>
      <c r="BH81" s="182">
        <f aca="true" t="shared" si="7" ref="BH81:BH90">IF(N81="sníž. přenesená",J81,0)</f>
        <v>0</v>
      </c>
      <c r="BI81" s="182">
        <f aca="true" t="shared" si="8" ref="BI81:BI90">IF(N81="nulová",J81,0)</f>
        <v>0</v>
      </c>
      <c r="BJ81" s="21" t="s">
        <v>79</v>
      </c>
      <c r="BK81" s="182">
        <f aca="true" t="shared" si="9" ref="BK81:BK90">ROUND(I81*H81,2)</f>
        <v>0</v>
      </c>
      <c r="BL81" s="21" t="s">
        <v>487</v>
      </c>
      <c r="BM81" s="21" t="s">
        <v>488</v>
      </c>
    </row>
    <row r="82" spans="2:65" s="1" customFormat="1" ht="57" customHeight="1">
      <c r="B82" s="170"/>
      <c r="C82" s="171" t="s">
        <v>81</v>
      </c>
      <c r="D82" s="171" t="s">
        <v>139</v>
      </c>
      <c r="E82" s="172" t="s">
        <v>489</v>
      </c>
      <c r="F82" s="173" t="s">
        <v>490</v>
      </c>
      <c r="G82" s="174" t="s">
        <v>486</v>
      </c>
      <c r="H82" s="175">
        <v>1</v>
      </c>
      <c r="I82" s="176"/>
      <c r="J82" s="177">
        <f t="shared" si="0"/>
        <v>0</v>
      </c>
      <c r="K82" s="173" t="s">
        <v>5</v>
      </c>
      <c r="L82" s="37"/>
      <c r="M82" s="178" t="s">
        <v>5</v>
      </c>
      <c r="N82" s="179" t="s">
        <v>42</v>
      </c>
      <c r="O82" s="38"/>
      <c r="P82" s="180">
        <f t="shared" si="1"/>
        <v>0</v>
      </c>
      <c r="Q82" s="180">
        <v>0</v>
      </c>
      <c r="R82" s="180">
        <f t="shared" si="2"/>
        <v>0</v>
      </c>
      <c r="S82" s="180">
        <v>0</v>
      </c>
      <c r="T82" s="181">
        <f t="shared" si="3"/>
        <v>0</v>
      </c>
      <c r="AR82" s="21" t="s">
        <v>487</v>
      </c>
      <c r="AT82" s="21" t="s">
        <v>139</v>
      </c>
      <c r="AU82" s="21" t="s">
        <v>81</v>
      </c>
      <c r="AY82" s="21" t="s">
        <v>137</v>
      </c>
      <c r="BE82" s="182">
        <f t="shared" si="4"/>
        <v>0</v>
      </c>
      <c r="BF82" s="182">
        <f t="shared" si="5"/>
        <v>0</v>
      </c>
      <c r="BG82" s="182">
        <f t="shared" si="6"/>
        <v>0</v>
      </c>
      <c r="BH82" s="182">
        <f t="shared" si="7"/>
        <v>0</v>
      </c>
      <c r="BI82" s="182">
        <f t="shared" si="8"/>
        <v>0</v>
      </c>
      <c r="BJ82" s="21" t="s">
        <v>79</v>
      </c>
      <c r="BK82" s="182">
        <f t="shared" si="9"/>
        <v>0</v>
      </c>
      <c r="BL82" s="21" t="s">
        <v>487</v>
      </c>
      <c r="BM82" s="21" t="s">
        <v>491</v>
      </c>
    </row>
    <row r="83" spans="2:65" s="1" customFormat="1" ht="34.15" customHeight="1">
      <c r="B83" s="170"/>
      <c r="C83" s="171" t="s">
        <v>155</v>
      </c>
      <c r="D83" s="171" t="s">
        <v>139</v>
      </c>
      <c r="E83" s="172" t="s">
        <v>492</v>
      </c>
      <c r="F83" s="173" t="s">
        <v>493</v>
      </c>
      <c r="G83" s="174" t="s">
        <v>486</v>
      </c>
      <c r="H83" s="175">
        <v>1</v>
      </c>
      <c r="I83" s="176"/>
      <c r="J83" s="177">
        <f t="shared" si="0"/>
        <v>0</v>
      </c>
      <c r="K83" s="173" t="s">
        <v>5</v>
      </c>
      <c r="L83" s="37"/>
      <c r="M83" s="178" t="s">
        <v>5</v>
      </c>
      <c r="N83" s="179" t="s">
        <v>42</v>
      </c>
      <c r="O83" s="38"/>
      <c r="P83" s="180">
        <f t="shared" si="1"/>
        <v>0</v>
      </c>
      <c r="Q83" s="180">
        <v>0</v>
      </c>
      <c r="R83" s="180">
        <f t="shared" si="2"/>
        <v>0</v>
      </c>
      <c r="S83" s="180">
        <v>0</v>
      </c>
      <c r="T83" s="181">
        <f t="shared" si="3"/>
        <v>0</v>
      </c>
      <c r="AR83" s="21" t="s">
        <v>487</v>
      </c>
      <c r="AT83" s="21" t="s">
        <v>139</v>
      </c>
      <c r="AU83" s="21" t="s">
        <v>81</v>
      </c>
      <c r="AY83" s="21" t="s">
        <v>137</v>
      </c>
      <c r="BE83" s="182">
        <f t="shared" si="4"/>
        <v>0</v>
      </c>
      <c r="BF83" s="182">
        <f t="shared" si="5"/>
        <v>0</v>
      </c>
      <c r="BG83" s="182">
        <f t="shared" si="6"/>
        <v>0</v>
      </c>
      <c r="BH83" s="182">
        <f t="shared" si="7"/>
        <v>0</v>
      </c>
      <c r="BI83" s="182">
        <f t="shared" si="8"/>
        <v>0</v>
      </c>
      <c r="BJ83" s="21" t="s">
        <v>79</v>
      </c>
      <c r="BK83" s="182">
        <f t="shared" si="9"/>
        <v>0</v>
      </c>
      <c r="BL83" s="21" t="s">
        <v>487</v>
      </c>
      <c r="BM83" s="21" t="s">
        <v>494</v>
      </c>
    </row>
    <row r="84" spans="2:65" s="1" customFormat="1" ht="34.15" customHeight="1">
      <c r="B84" s="170"/>
      <c r="C84" s="171" t="s">
        <v>144</v>
      </c>
      <c r="D84" s="171" t="s">
        <v>139</v>
      </c>
      <c r="E84" s="172" t="s">
        <v>495</v>
      </c>
      <c r="F84" s="173" t="s">
        <v>496</v>
      </c>
      <c r="G84" s="174" t="s">
        <v>486</v>
      </c>
      <c r="H84" s="175">
        <v>1</v>
      </c>
      <c r="I84" s="176"/>
      <c r="J84" s="177">
        <f t="shared" si="0"/>
        <v>0</v>
      </c>
      <c r="K84" s="173" t="s">
        <v>5</v>
      </c>
      <c r="L84" s="37"/>
      <c r="M84" s="178" t="s">
        <v>5</v>
      </c>
      <c r="N84" s="179" t="s">
        <v>42</v>
      </c>
      <c r="O84" s="38"/>
      <c r="P84" s="180">
        <f t="shared" si="1"/>
        <v>0</v>
      </c>
      <c r="Q84" s="180">
        <v>0</v>
      </c>
      <c r="R84" s="180">
        <f t="shared" si="2"/>
        <v>0</v>
      </c>
      <c r="S84" s="180">
        <v>0</v>
      </c>
      <c r="T84" s="181">
        <f t="shared" si="3"/>
        <v>0</v>
      </c>
      <c r="AR84" s="21" t="s">
        <v>487</v>
      </c>
      <c r="AT84" s="21" t="s">
        <v>139</v>
      </c>
      <c r="AU84" s="21" t="s">
        <v>81</v>
      </c>
      <c r="AY84" s="21" t="s">
        <v>137</v>
      </c>
      <c r="BE84" s="182">
        <f t="shared" si="4"/>
        <v>0</v>
      </c>
      <c r="BF84" s="182">
        <f t="shared" si="5"/>
        <v>0</v>
      </c>
      <c r="BG84" s="182">
        <f t="shared" si="6"/>
        <v>0</v>
      </c>
      <c r="BH84" s="182">
        <f t="shared" si="7"/>
        <v>0</v>
      </c>
      <c r="BI84" s="182">
        <f t="shared" si="8"/>
        <v>0</v>
      </c>
      <c r="BJ84" s="21" t="s">
        <v>79</v>
      </c>
      <c r="BK84" s="182">
        <f t="shared" si="9"/>
        <v>0</v>
      </c>
      <c r="BL84" s="21" t="s">
        <v>487</v>
      </c>
      <c r="BM84" s="21" t="s">
        <v>497</v>
      </c>
    </row>
    <row r="85" spans="2:65" s="1" customFormat="1" ht="34.15" customHeight="1">
      <c r="B85" s="170"/>
      <c r="C85" s="171" t="s">
        <v>165</v>
      </c>
      <c r="D85" s="171" t="s">
        <v>139</v>
      </c>
      <c r="E85" s="172" t="s">
        <v>498</v>
      </c>
      <c r="F85" s="173" t="s">
        <v>499</v>
      </c>
      <c r="G85" s="174" t="s">
        <v>486</v>
      </c>
      <c r="H85" s="175">
        <v>1</v>
      </c>
      <c r="I85" s="176"/>
      <c r="J85" s="177">
        <f t="shared" si="0"/>
        <v>0</v>
      </c>
      <c r="K85" s="173" t="s">
        <v>5</v>
      </c>
      <c r="L85" s="37"/>
      <c r="M85" s="178" t="s">
        <v>5</v>
      </c>
      <c r="N85" s="179" t="s">
        <v>42</v>
      </c>
      <c r="O85" s="38"/>
      <c r="P85" s="180">
        <f t="shared" si="1"/>
        <v>0</v>
      </c>
      <c r="Q85" s="180">
        <v>0</v>
      </c>
      <c r="R85" s="180">
        <f t="shared" si="2"/>
        <v>0</v>
      </c>
      <c r="S85" s="180">
        <v>0</v>
      </c>
      <c r="T85" s="181">
        <f t="shared" si="3"/>
        <v>0</v>
      </c>
      <c r="AR85" s="21" t="s">
        <v>487</v>
      </c>
      <c r="AT85" s="21" t="s">
        <v>139</v>
      </c>
      <c r="AU85" s="21" t="s">
        <v>81</v>
      </c>
      <c r="AY85" s="21" t="s">
        <v>137</v>
      </c>
      <c r="BE85" s="182">
        <f t="shared" si="4"/>
        <v>0</v>
      </c>
      <c r="BF85" s="182">
        <f t="shared" si="5"/>
        <v>0</v>
      </c>
      <c r="BG85" s="182">
        <f t="shared" si="6"/>
        <v>0</v>
      </c>
      <c r="BH85" s="182">
        <f t="shared" si="7"/>
        <v>0</v>
      </c>
      <c r="BI85" s="182">
        <f t="shared" si="8"/>
        <v>0</v>
      </c>
      <c r="BJ85" s="21" t="s">
        <v>79</v>
      </c>
      <c r="BK85" s="182">
        <f t="shared" si="9"/>
        <v>0</v>
      </c>
      <c r="BL85" s="21" t="s">
        <v>487</v>
      </c>
      <c r="BM85" s="21" t="s">
        <v>500</v>
      </c>
    </row>
    <row r="86" spans="2:65" s="1" customFormat="1" ht="22.9" customHeight="1">
      <c r="B86" s="170"/>
      <c r="C86" s="171" t="s">
        <v>174</v>
      </c>
      <c r="D86" s="171" t="s">
        <v>139</v>
      </c>
      <c r="E86" s="172" t="s">
        <v>501</v>
      </c>
      <c r="F86" s="173" t="s">
        <v>502</v>
      </c>
      <c r="G86" s="174" t="s">
        <v>486</v>
      </c>
      <c r="H86" s="175">
        <v>1</v>
      </c>
      <c r="I86" s="176"/>
      <c r="J86" s="177">
        <f t="shared" si="0"/>
        <v>0</v>
      </c>
      <c r="K86" s="173" t="s">
        <v>5</v>
      </c>
      <c r="L86" s="37"/>
      <c r="M86" s="178" t="s">
        <v>5</v>
      </c>
      <c r="N86" s="179" t="s">
        <v>42</v>
      </c>
      <c r="O86" s="38"/>
      <c r="P86" s="180">
        <f t="shared" si="1"/>
        <v>0</v>
      </c>
      <c r="Q86" s="180">
        <v>0</v>
      </c>
      <c r="R86" s="180">
        <f t="shared" si="2"/>
        <v>0</v>
      </c>
      <c r="S86" s="180">
        <v>0</v>
      </c>
      <c r="T86" s="181">
        <f t="shared" si="3"/>
        <v>0</v>
      </c>
      <c r="AR86" s="21" t="s">
        <v>487</v>
      </c>
      <c r="AT86" s="21" t="s">
        <v>139</v>
      </c>
      <c r="AU86" s="21" t="s">
        <v>81</v>
      </c>
      <c r="AY86" s="21" t="s">
        <v>137</v>
      </c>
      <c r="BE86" s="182">
        <f t="shared" si="4"/>
        <v>0</v>
      </c>
      <c r="BF86" s="182">
        <f t="shared" si="5"/>
        <v>0</v>
      </c>
      <c r="BG86" s="182">
        <f t="shared" si="6"/>
        <v>0</v>
      </c>
      <c r="BH86" s="182">
        <f t="shared" si="7"/>
        <v>0</v>
      </c>
      <c r="BI86" s="182">
        <f t="shared" si="8"/>
        <v>0</v>
      </c>
      <c r="BJ86" s="21" t="s">
        <v>79</v>
      </c>
      <c r="BK86" s="182">
        <f t="shared" si="9"/>
        <v>0</v>
      </c>
      <c r="BL86" s="21" t="s">
        <v>487</v>
      </c>
      <c r="BM86" s="21" t="s">
        <v>503</v>
      </c>
    </row>
    <row r="87" spans="2:65" s="1" customFormat="1" ht="22.9" customHeight="1">
      <c r="B87" s="170"/>
      <c r="C87" s="171" t="s">
        <v>181</v>
      </c>
      <c r="D87" s="171" t="s">
        <v>139</v>
      </c>
      <c r="E87" s="172" t="s">
        <v>504</v>
      </c>
      <c r="F87" s="173" t="s">
        <v>505</v>
      </c>
      <c r="G87" s="174" t="s">
        <v>486</v>
      </c>
      <c r="H87" s="175">
        <v>1</v>
      </c>
      <c r="I87" s="176"/>
      <c r="J87" s="177">
        <f t="shared" si="0"/>
        <v>0</v>
      </c>
      <c r="K87" s="173" t="s">
        <v>5</v>
      </c>
      <c r="L87" s="37"/>
      <c r="M87" s="178" t="s">
        <v>5</v>
      </c>
      <c r="N87" s="179" t="s">
        <v>42</v>
      </c>
      <c r="O87" s="38"/>
      <c r="P87" s="180">
        <f t="shared" si="1"/>
        <v>0</v>
      </c>
      <c r="Q87" s="180">
        <v>0</v>
      </c>
      <c r="R87" s="180">
        <f t="shared" si="2"/>
        <v>0</v>
      </c>
      <c r="S87" s="180">
        <v>0</v>
      </c>
      <c r="T87" s="181">
        <f t="shared" si="3"/>
        <v>0</v>
      </c>
      <c r="AR87" s="21" t="s">
        <v>487</v>
      </c>
      <c r="AT87" s="21" t="s">
        <v>139</v>
      </c>
      <c r="AU87" s="21" t="s">
        <v>81</v>
      </c>
      <c r="AY87" s="21" t="s">
        <v>137</v>
      </c>
      <c r="BE87" s="182">
        <f t="shared" si="4"/>
        <v>0</v>
      </c>
      <c r="BF87" s="182">
        <f t="shared" si="5"/>
        <v>0</v>
      </c>
      <c r="BG87" s="182">
        <f t="shared" si="6"/>
        <v>0</v>
      </c>
      <c r="BH87" s="182">
        <f t="shared" si="7"/>
        <v>0</v>
      </c>
      <c r="BI87" s="182">
        <f t="shared" si="8"/>
        <v>0</v>
      </c>
      <c r="BJ87" s="21" t="s">
        <v>79</v>
      </c>
      <c r="BK87" s="182">
        <f t="shared" si="9"/>
        <v>0</v>
      </c>
      <c r="BL87" s="21" t="s">
        <v>487</v>
      </c>
      <c r="BM87" s="21" t="s">
        <v>506</v>
      </c>
    </row>
    <row r="88" spans="2:65" s="1" customFormat="1" ht="34.15" customHeight="1">
      <c r="B88" s="170"/>
      <c r="C88" s="171" t="s">
        <v>186</v>
      </c>
      <c r="D88" s="171" t="s">
        <v>139</v>
      </c>
      <c r="E88" s="172" t="s">
        <v>507</v>
      </c>
      <c r="F88" s="173" t="s">
        <v>508</v>
      </c>
      <c r="G88" s="174" t="s">
        <v>486</v>
      </c>
      <c r="H88" s="175">
        <v>1</v>
      </c>
      <c r="I88" s="176"/>
      <c r="J88" s="177">
        <f t="shared" si="0"/>
        <v>0</v>
      </c>
      <c r="K88" s="173" t="s">
        <v>5</v>
      </c>
      <c r="L88" s="37"/>
      <c r="M88" s="178" t="s">
        <v>5</v>
      </c>
      <c r="N88" s="179" t="s">
        <v>42</v>
      </c>
      <c r="O88" s="38"/>
      <c r="P88" s="180">
        <f t="shared" si="1"/>
        <v>0</v>
      </c>
      <c r="Q88" s="180">
        <v>0</v>
      </c>
      <c r="R88" s="180">
        <f t="shared" si="2"/>
        <v>0</v>
      </c>
      <c r="S88" s="180">
        <v>0</v>
      </c>
      <c r="T88" s="181">
        <f t="shared" si="3"/>
        <v>0</v>
      </c>
      <c r="AR88" s="21" t="s">
        <v>487</v>
      </c>
      <c r="AT88" s="21" t="s">
        <v>139</v>
      </c>
      <c r="AU88" s="21" t="s">
        <v>81</v>
      </c>
      <c r="AY88" s="21" t="s">
        <v>137</v>
      </c>
      <c r="BE88" s="182">
        <f t="shared" si="4"/>
        <v>0</v>
      </c>
      <c r="BF88" s="182">
        <f t="shared" si="5"/>
        <v>0</v>
      </c>
      <c r="BG88" s="182">
        <f t="shared" si="6"/>
        <v>0</v>
      </c>
      <c r="BH88" s="182">
        <f t="shared" si="7"/>
        <v>0</v>
      </c>
      <c r="BI88" s="182">
        <f t="shared" si="8"/>
        <v>0</v>
      </c>
      <c r="BJ88" s="21" t="s">
        <v>79</v>
      </c>
      <c r="BK88" s="182">
        <f t="shared" si="9"/>
        <v>0</v>
      </c>
      <c r="BL88" s="21" t="s">
        <v>487</v>
      </c>
      <c r="BM88" s="21" t="s">
        <v>509</v>
      </c>
    </row>
    <row r="89" spans="2:65" s="1" customFormat="1" ht="14.45" customHeight="1">
      <c r="B89" s="170"/>
      <c r="C89" s="171" t="s">
        <v>194</v>
      </c>
      <c r="D89" s="171" t="s">
        <v>139</v>
      </c>
      <c r="E89" s="172" t="s">
        <v>510</v>
      </c>
      <c r="F89" s="173" t="s">
        <v>511</v>
      </c>
      <c r="G89" s="174" t="s">
        <v>486</v>
      </c>
      <c r="H89" s="175">
        <v>1</v>
      </c>
      <c r="I89" s="176"/>
      <c r="J89" s="177">
        <f t="shared" si="0"/>
        <v>0</v>
      </c>
      <c r="K89" s="173" t="s">
        <v>5</v>
      </c>
      <c r="L89" s="37"/>
      <c r="M89" s="178" t="s">
        <v>5</v>
      </c>
      <c r="N89" s="179" t="s">
        <v>42</v>
      </c>
      <c r="O89" s="38"/>
      <c r="P89" s="180">
        <f t="shared" si="1"/>
        <v>0</v>
      </c>
      <c r="Q89" s="180">
        <v>0</v>
      </c>
      <c r="R89" s="180">
        <f t="shared" si="2"/>
        <v>0</v>
      </c>
      <c r="S89" s="180">
        <v>0</v>
      </c>
      <c r="T89" s="181">
        <f t="shared" si="3"/>
        <v>0</v>
      </c>
      <c r="AR89" s="21" t="s">
        <v>487</v>
      </c>
      <c r="AT89" s="21" t="s">
        <v>139</v>
      </c>
      <c r="AU89" s="21" t="s">
        <v>81</v>
      </c>
      <c r="AY89" s="21" t="s">
        <v>137</v>
      </c>
      <c r="BE89" s="182">
        <f t="shared" si="4"/>
        <v>0</v>
      </c>
      <c r="BF89" s="182">
        <f t="shared" si="5"/>
        <v>0</v>
      </c>
      <c r="BG89" s="182">
        <f t="shared" si="6"/>
        <v>0</v>
      </c>
      <c r="BH89" s="182">
        <f t="shared" si="7"/>
        <v>0</v>
      </c>
      <c r="BI89" s="182">
        <f t="shared" si="8"/>
        <v>0</v>
      </c>
      <c r="BJ89" s="21" t="s">
        <v>79</v>
      </c>
      <c r="BK89" s="182">
        <f t="shared" si="9"/>
        <v>0</v>
      </c>
      <c r="BL89" s="21" t="s">
        <v>487</v>
      </c>
      <c r="BM89" s="21" t="s">
        <v>512</v>
      </c>
    </row>
    <row r="90" spans="2:65" s="1" customFormat="1" ht="34.15" customHeight="1">
      <c r="B90" s="170"/>
      <c r="C90" s="171" t="s">
        <v>201</v>
      </c>
      <c r="D90" s="171" t="s">
        <v>139</v>
      </c>
      <c r="E90" s="172" t="s">
        <v>513</v>
      </c>
      <c r="F90" s="173" t="s">
        <v>514</v>
      </c>
      <c r="G90" s="174" t="s">
        <v>486</v>
      </c>
      <c r="H90" s="175">
        <v>1</v>
      </c>
      <c r="I90" s="176"/>
      <c r="J90" s="177">
        <f t="shared" si="0"/>
        <v>0</v>
      </c>
      <c r="K90" s="173" t="s">
        <v>5</v>
      </c>
      <c r="L90" s="37"/>
      <c r="M90" s="178" t="s">
        <v>5</v>
      </c>
      <c r="N90" s="179" t="s">
        <v>42</v>
      </c>
      <c r="O90" s="38"/>
      <c r="P90" s="180">
        <f t="shared" si="1"/>
        <v>0</v>
      </c>
      <c r="Q90" s="180">
        <v>0</v>
      </c>
      <c r="R90" s="180">
        <f t="shared" si="2"/>
        <v>0</v>
      </c>
      <c r="S90" s="180">
        <v>0</v>
      </c>
      <c r="T90" s="181">
        <f t="shared" si="3"/>
        <v>0</v>
      </c>
      <c r="AR90" s="21" t="s">
        <v>144</v>
      </c>
      <c r="AT90" s="21" t="s">
        <v>139</v>
      </c>
      <c r="AU90" s="21" t="s">
        <v>81</v>
      </c>
      <c r="AY90" s="21" t="s">
        <v>137</v>
      </c>
      <c r="BE90" s="182">
        <f t="shared" si="4"/>
        <v>0</v>
      </c>
      <c r="BF90" s="182">
        <f t="shared" si="5"/>
        <v>0</v>
      </c>
      <c r="BG90" s="182">
        <f t="shared" si="6"/>
        <v>0</v>
      </c>
      <c r="BH90" s="182">
        <f t="shared" si="7"/>
        <v>0</v>
      </c>
      <c r="BI90" s="182">
        <f t="shared" si="8"/>
        <v>0</v>
      </c>
      <c r="BJ90" s="21" t="s">
        <v>79</v>
      </c>
      <c r="BK90" s="182">
        <f t="shared" si="9"/>
        <v>0</v>
      </c>
      <c r="BL90" s="21" t="s">
        <v>144</v>
      </c>
      <c r="BM90" s="21" t="s">
        <v>515</v>
      </c>
    </row>
    <row r="91" spans="2:47" s="1" customFormat="1" ht="54">
      <c r="B91" s="37"/>
      <c r="D91" s="183" t="s">
        <v>146</v>
      </c>
      <c r="F91" s="184" t="s">
        <v>516</v>
      </c>
      <c r="I91" s="145"/>
      <c r="L91" s="37"/>
      <c r="M91" s="205"/>
      <c r="N91" s="206"/>
      <c r="O91" s="206"/>
      <c r="P91" s="206"/>
      <c r="Q91" s="206"/>
      <c r="R91" s="206"/>
      <c r="S91" s="206"/>
      <c r="T91" s="207"/>
      <c r="AT91" s="21" t="s">
        <v>146</v>
      </c>
      <c r="AU91" s="21" t="s">
        <v>81</v>
      </c>
    </row>
    <row r="92" spans="2:12" s="1" customFormat="1" ht="6.95" customHeight="1">
      <c r="B92" s="52"/>
      <c r="C92" s="53"/>
      <c r="D92" s="53"/>
      <c r="E92" s="53"/>
      <c r="F92" s="53"/>
      <c r="G92" s="53"/>
      <c r="H92" s="53"/>
      <c r="I92" s="123"/>
      <c r="J92" s="53"/>
      <c r="K92" s="53"/>
      <c r="L92" s="37"/>
    </row>
  </sheetData>
  <autoFilter ref="C77:K9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8" customWidth="1"/>
    <col min="2" max="2" width="1.66796875" style="208" customWidth="1"/>
    <col min="3" max="4" width="5" style="208" customWidth="1"/>
    <col min="5" max="5" width="11.66015625" style="208" customWidth="1"/>
    <col min="6" max="6" width="9.16015625" style="208" customWidth="1"/>
    <col min="7" max="7" width="5" style="208" customWidth="1"/>
    <col min="8" max="8" width="77.83203125" style="208" customWidth="1"/>
    <col min="9" max="10" width="20" style="208" customWidth="1"/>
    <col min="11" max="11" width="1.66796875" style="208" customWidth="1"/>
  </cols>
  <sheetData>
    <row r="1" ht="37.5" customHeight="1"/>
    <row r="2" spans="2:1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12" customFormat="1" ht="45" customHeight="1">
      <c r="B3" s="212"/>
      <c r="C3" s="335" t="s">
        <v>517</v>
      </c>
      <c r="D3" s="335"/>
      <c r="E3" s="335"/>
      <c r="F3" s="335"/>
      <c r="G3" s="335"/>
      <c r="H3" s="335"/>
      <c r="I3" s="335"/>
      <c r="J3" s="335"/>
      <c r="K3" s="213"/>
    </row>
    <row r="4" spans="2:11" ht="25.5" customHeight="1">
      <c r="B4" s="214"/>
      <c r="C4" s="339" t="s">
        <v>518</v>
      </c>
      <c r="D4" s="339"/>
      <c r="E4" s="339"/>
      <c r="F4" s="339"/>
      <c r="G4" s="339"/>
      <c r="H4" s="339"/>
      <c r="I4" s="339"/>
      <c r="J4" s="339"/>
      <c r="K4" s="215"/>
    </row>
    <row r="5" spans="2:11" ht="5.25" customHeight="1">
      <c r="B5" s="214"/>
      <c r="C5" s="216"/>
      <c r="D5" s="216"/>
      <c r="E5" s="216"/>
      <c r="F5" s="216"/>
      <c r="G5" s="216"/>
      <c r="H5" s="216"/>
      <c r="I5" s="216"/>
      <c r="J5" s="216"/>
      <c r="K5" s="215"/>
    </row>
    <row r="6" spans="2:11" ht="15" customHeight="1">
      <c r="B6" s="214"/>
      <c r="C6" s="337" t="s">
        <v>519</v>
      </c>
      <c r="D6" s="337"/>
      <c r="E6" s="337"/>
      <c r="F6" s="337"/>
      <c r="G6" s="337"/>
      <c r="H6" s="337"/>
      <c r="I6" s="337"/>
      <c r="J6" s="337"/>
      <c r="K6" s="215"/>
    </row>
    <row r="7" spans="2:11" ht="15" customHeight="1">
      <c r="B7" s="218"/>
      <c r="C7" s="337" t="s">
        <v>520</v>
      </c>
      <c r="D7" s="337"/>
      <c r="E7" s="337"/>
      <c r="F7" s="337"/>
      <c r="G7" s="337"/>
      <c r="H7" s="337"/>
      <c r="I7" s="337"/>
      <c r="J7" s="337"/>
      <c r="K7" s="215"/>
    </row>
    <row r="8" spans="2:11" ht="12.75" customHeight="1">
      <c r="B8" s="218"/>
      <c r="C8" s="217"/>
      <c r="D8" s="217"/>
      <c r="E8" s="217"/>
      <c r="F8" s="217"/>
      <c r="G8" s="217"/>
      <c r="H8" s="217"/>
      <c r="I8" s="217"/>
      <c r="J8" s="217"/>
      <c r="K8" s="215"/>
    </row>
    <row r="9" spans="2:11" ht="15" customHeight="1">
      <c r="B9" s="218"/>
      <c r="C9" s="337" t="s">
        <v>521</v>
      </c>
      <c r="D9" s="337"/>
      <c r="E9" s="337"/>
      <c r="F9" s="337"/>
      <c r="G9" s="337"/>
      <c r="H9" s="337"/>
      <c r="I9" s="337"/>
      <c r="J9" s="337"/>
      <c r="K9" s="215"/>
    </row>
    <row r="10" spans="2:11" ht="15" customHeight="1">
      <c r="B10" s="218"/>
      <c r="C10" s="217"/>
      <c r="D10" s="337" t="s">
        <v>522</v>
      </c>
      <c r="E10" s="337"/>
      <c r="F10" s="337"/>
      <c r="G10" s="337"/>
      <c r="H10" s="337"/>
      <c r="I10" s="337"/>
      <c r="J10" s="337"/>
      <c r="K10" s="215"/>
    </row>
    <row r="11" spans="2:11" ht="15" customHeight="1">
      <c r="B11" s="218"/>
      <c r="C11" s="219"/>
      <c r="D11" s="337" t="s">
        <v>523</v>
      </c>
      <c r="E11" s="337"/>
      <c r="F11" s="337"/>
      <c r="G11" s="337"/>
      <c r="H11" s="337"/>
      <c r="I11" s="337"/>
      <c r="J11" s="337"/>
      <c r="K11" s="215"/>
    </row>
    <row r="12" spans="2:11" ht="12.75" customHeight="1">
      <c r="B12" s="218"/>
      <c r="C12" s="219"/>
      <c r="D12" s="219"/>
      <c r="E12" s="219"/>
      <c r="F12" s="219"/>
      <c r="G12" s="219"/>
      <c r="H12" s="219"/>
      <c r="I12" s="219"/>
      <c r="J12" s="219"/>
      <c r="K12" s="215"/>
    </row>
    <row r="13" spans="2:11" ht="15" customHeight="1">
      <c r="B13" s="218"/>
      <c r="C13" s="219"/>
      <c r="D13" s="337" t="s">
        <v>524</v>
      </c>
      <c r="E13" s="337"/>
      <c r="F13" s="337"/>
      <c r="G13" s="337"/>
      <c r="H13" s="337"/>
      <c r="I13" s="337"/>
      <c r="J13" s="337"/>
      <c r="K13" s="215"/>
    </row>
    <row r="14" spans="2:11" ht="15" customHeight="1">
      <c r="B14" s="218"/>
      <c r="C14" s="219"/>
      <c r="D14" s="337" t="s">
        <v>525</v>
      </c>
      <c r="E14" s="337"/>
      <c r="F14" s="337"/>
      <c r="G14" s="337"/>
      <c r="H14" s="337"/>
      <c r="I14" s="337"/>
      <c r="J14" s="337"/>
      <c r="K14" s="215"/>
    </row>
    <row r="15" spans="2:11" ht="15" customHeight="1">
      <c r="B15" s="218"/>
      <c r="C15" s="219"/>
      <c r="D15" s="337" t="s">
        <v>526</v>
      </c>
      <c r="E15" s="337"/>
      <c r="F15" s="337"/>
      <c r="G15" s="337"/>
      <c r="H15" s="337"/>
      <c r="I15" s="337"/>
      <c r="J15" s="337"/>
      <c r="K15" s="215"/>
    </row>
    <row r="16" spans="2:11" ht="15" customHeight="1">
      <c r="B16" s="218"/>
      <c r="C16" s="219"/>
      <c r="D16" s="219"/>
      <c r="E16" s="220" t="s">
        <v>78</v>
      </c>
      <c r="F16" s="337" t="s">
        <v>527</v>
      </c>
      <c r="G16" s="337"/>
      <c r="H16" s="337"/>
      <c r="I16" s="337"/>
      <c r="J16" s="337"/>
      <c r="K16" s="215"/>
    </row>
    <row r="17" spans="2:11" ht="15" customHeight="1">
      <c r="B17" s="218"/>
      <c r="C17" s="219"/>
      <c r="D17" s="219"/>
      <c r="E17" s="220" t="s">
        <v>528</v>
      </c>
      <c r="F17" s="337" t="s">
        <v>529</v>
      </c>
      <c r="G17" s="337"/>
      <c r="H17" s="337"/>
      <c r="I17" s="337"/>
      <c r="J17" s="337"/>
      <c r="K17" s="215"/>
    </row>
    <row r="18" spans="2:11" ht="15" customHeight="1">
      <c r="B18" s="218"/>
      <c r="C18" s="219"/>
      <c r="D18" s="219"/>
      <c r="E18" s="220" t="s">
        <v>530</v>
      </c>
      <c r="F18" s="337" t="s">
        <v>531</v>
      </c>
      <c r="G18" s="337"/>
      <c r="H18" s="337"/>
      <c r="I18" s="337"/>
      <c r="J18" s="337"/>
      <c r="K18" s="215"/>
    </row>
    <row r="19" spans="2:11" ht="15" customHeight="1">
      <c r="B19" s="218"/>
      <c r="C19" s="219"/>
      <c r="D19" s="219"/>
      <c r="E19" s="220" t="s">
        <v>97</v>
      </c>
      <c r="F19" s="337" t="s">
        <v>98</v>
      </c>
      <c r="G19" s="337"/>
      <c r="H19" s="337"/>
      <c r="I19" s="337"/>
      <c r="J19" s="337"/>
      <c r="K19" s="215"/>
    </row>
    <row r="20" spans="2:11" ht="15" customHeight="1">
      <c r="B20" s="218"/>
      <c r="C20" s="219"/>
      <c r="D20" s="219"/>
      <c r="E20" s="220" t="s">
        <v>532</v>
      </c>
      <c r="F20" s="337" t="s">
        <v>533</v>
      </c>
      <c r="G20" s="337"/>
      <c r="H20" s="337"/>
      <c r="I20" s="337"/>
      <c r="J20" s="337"/>
      <c r="K20" s="215"/>
    </row>
    <row r="21" spans="2:11" ht="15" customHeight="1">
      <c r="B21" s="218"/>
      <c r="C21" s="219"/>
      <c r="D21" s="219"/>
      <c r="E21" s="220" t="s">
        <v>534</v>
      </c>
      <c r="F21" s="337" t="s">
        <v>535</v>
      </c>
      <c r="G21" s="337"/>
      <c r="H21" s="337"/>
      <c r="I21" s="337"/>
      <c r="J21" s="337"/>
      <c r="K21" s="215"/>
    </row>
    <row r="22" spans="2:11" ht="12.75" customHeight="1">
      <c r="B22" s="218"/>
      <c r="C22" s="219"/>
      <c r="D22" s="219"/>
      <c r="E22" s="219"/>
      <c r="F22" s="219"/>
      <c r="G22" s="219"/>
      <c r="H22" s="219"/>
      <c r="I22" s="219"/>
      <c r="J22" s="219"/>
      <c r="K22" s="215"/>
    </row>
    <row r="23" spans="2:11" ht="15" customHeight="1">
      <c r="B23" s="218"/>
      <c r="C23" s="337" t="s">
        <v>536</v>
      </c>
      <c r="D23" s="337"/>
      <c r="E23" s="337"/>
      <c r="F23" s="337"/>
      <c r="G23" s="337"/>
      <c r="H23" s="337"/>
      <c r="I23" s="337"/>
      <c r="J23" s="337"/>
      <c r="K23" s="215"/>
    </row>
    <row r="24" spans="2:11" ht="15" customHeight="1">
      <c r="B24" s="218"/>
      <c r="C24" s="337" t="s">
        <v>537</v>
      </c>
      <c r="D24" s="337"/>
      <c r="E24" s="337"/>
      <c r="F24" s="337"/>
      <c r="G24" s="337"/>
      <c r="H24" s="337"/>
      <c r="I24" s="337"/>
      <c r="J24" s="337"/>
      <c r="K24" s="215"/>
    </row>
    <row r="25" spans="2:11" ht="15" customHeight="1">
      <c r="B25" s="218"/>
      <c r="C25" s="217"/>
      <c r="D25" s="337" t="s">
        <v>538</v>
      </c>
      <c r="E25" s="337"/>
      <c r="F25" s="337"/>
      <c r="G25" s="337"/>
      <c r="H25" s="337"/>
      <c r="I25" s="337"/>
      <c r="J25" s="337"/>
      <c r="K25" s="215"/>
    </row>
    <row r="26" spans="2:11" ht="15" customHeight="1">
      <c r="B26" s="218"/>
      <c r="C26" s="219"/>
      <c r="D26" s="337" t="s">
        <v>539</v>
      </c>
      <c r="E26" s="337"/>
      <c r="F26" s="337"/>
      <c r="G26" s="337"/>
      <c r="H26" s="337"/>
      <c r="I26" s="337"/>
      <c r="J26" s="337"/>
      <c r="K26" s="215"/>
    </row>
    <row r="27" spans="2:11" ht="12.75" customHeight="1">
      <c r="B27" s="218"/>
      <c r="C27" s="219"/>
      <c r="D27" s="219"/>
      <c r="E27" s="219"/>
      <c r="F27" s="219"/>
      <c r="G27" s="219"/>
      <c r="H27" s="219"/>
      <c r="I27" s="219"/>
      <c r="J27" s="219"/>
      <c r="K27" s="215"/>
    </row>
    <row r="28" spans="2:11" ht="15" customHeight="1">
      <c r="B28" s="218"/>
      <c r="C28" s="219"/>
      <c r="D28" s="337" t="s">
        <v>540</v>
      </c>
      <c r="E28" s="337"/>
      <c r="F28" s="337"/>
      <c r="G28" s="337"/>
      <c r="H28" s="337"/>
      <c r="I28" s="337"/>
      <c r="J28" s="337"/>
      <c r="K28" s="215"/>
    </row>
    <row r="29" spans="2:11" ht="15" customHeight="1">
      <c r="B29" s="218"/>
      <c r="C29" s="219"/>
      <c r="D29" s="337" t="s">
        <v>541</v>
      </c>
      <c r="E29" s="337"/>
      <c r="F29" s="337"/>
      <c r="G29" s="337"/>
      <c r="H29" s="337"/>
      <c r="I29" s="337"/>
      <c r="J29" s="337"/>
      <c r="K29" s="215"/>
    </row>
    <row r="30" spans="2:11" ht="12.75" customHeight="1">
      <c r="B30" s="218"/>
      <c r="C30" s="219"/>
      <c r="D30" s="219"/>
      <c r="E30" s="219"/>
      <c r="F30" s="219"/>
      <c r="G30" s="219"/>
      <c r="H30" s="219"/>
      <c r="I30" s="219"/>
      <c r="J30" s="219"/>
      <c r="K30" s="215"/>
    </row>
    <row r="31" spans="2:11" ht="15" customHeight="1">
      <c r="B31" s="218"/>
      <c r="C31" s="219"/>
      <c r="D31" s="337" t="s">
        <v>542</v>
      </c>
      <c r="E31" s="337"/>
      <c r="F31" s="337"/>
      <c r="G31" s="337"/>
      <c r="H31" s="337"/>
      <c r="I31" s="337"/>
      <c r="J31" s="337"/>
      <c r="K31" s="215"/>
    </row>
    <row r="32" spans="2:11" ht="15" customHeight="1">
      <c r="B32" s="218"/>
      <c r="C32" s="219"/>
      <c r="D32" s="337" t="s">
        <v>543</v>
      </c>
      <c r="E32" s="337"/>
      <c r="F32" s="337"/>
      <c r="G32" s="337"/>
      <c r="H32" s="337"/>
      <c r="I32" s="337"/>
      <c r="J32" s="337"/>
      <c r="K32" s="215"/>
    </row>
    <row r="33" spans="2:11" ht="15" customHeight="1">
      <c r="B33" s="218"/>
      <c r="C33" s="219"/>
      <c r="D33" s="337" t="s">
        <v>544</v>
      </c>
      <c r="E33" s="337"/>
      <c r="F33" s="337"/>
      <c r="G33" s="337"/>
      <c r="H33" s="337"/>
      <c r="I33" s="337"/>
      <c r="J33" s="337"/>
      <c r="K33" s="215"/>
    </row>
    <row r="34" spans="2:11" ht="15" customHeight="1">
      <c r="B34" s="218"/>
      <c r="C34" s="219"/>
      <c r="D34" s="217"/>
      <c r="E34" s="221" t="s">
        <v>122</v>
      </c>
      <c r="F34" s="217"/>
      <c r="G34" s="337" t="s">
        <v>545</v>
      </c>
      <c r="H34" s="337"/>
      <c r="I34" s="337"/>
      <c r="J34" s="337"/>
      <c r="K34" s="215"/>
    </row>
    <row r="35" spans="2:11" ht="30.75" customHeight="1">
      <c r="B35" s="218"/>
      <c r="C35" s="219"/>
      <c r="D35" s="217"/>
      <c r="E35" s="221" t="s">
        <v>546</v>
      </c>
      <c r="F35" s="217"/>
      <c r="G35" s="337" t="s">
        <v>547</v>
      </c>
      <c r="H35" s="337"/>
      <c r="I35" s="337"/>
      <c r="J35" s="337"/>
      <c r="K35" s="215"/>
    </row>
    <row r="36" spans="2:11" ht="15" customHeight="1">
      <c r="B36" s="218"/>
      <c r="C36" s="219"/>
      <c r="D36" s="217"/>
      <c r="E36" s="221" t="s">
        <v>52</v>
      </c>
      <c r="F36" s="217"/>
      <c r="G36" s="337" t="s">
        <v>548</v>
      </c>
      <c r="H36" s="337"/>
      <c r="I36" s="337"/>
      <c r="J36" s="337"/>
      <c r="K36" s="215"/>
    </row>
    <row r="37" spans="2:11" ht="15" customHeight="1">
      <c r="B37" s="218"/>
      <c r="C37" s="219"/>
      <c r="D37" s="217"/>
      <c r="E37" s="221" t="s">
        <v>123</v>
      </c>
      <c r="F37" s="217"/>
      <c r="G37" s="337" t="s">
        <v>549</v>
      </c>
      <c r="H37" s="337"/>
      <c r="I37" s="337"/>
      <c r="J37" s="337"/>
      <c r="K37" s="215"/>
    </row>
    <row r="38" spans="2:11" ht="15" customHeight="1">
      <c r="B38" s="218"/>
      <c r="C38" s="219"/>
      <c r="D38" s="217"/>
      <c r="E38" s="221" t="s">
        <v>124</v>
      </c>
      <c r="F38" s="217"/>
      <c r="G38" s="337" t="s">
        <v>550</v>
      </c>
      <c r="H38" s="337"/>
      <c r="I38" s="337"/>
      <c r="J38" s="337"/>
      <c r="K38" s="215"/>
    </row>
    <row r="39" spans="2:11" ht="15" customHeight="1">
      <c r="B39" s="218"/>
      <c r="C39" s="219"/>
      <c r="D39" s="217"/>
      <c r="E39" s="221" t="s">
        <v>125</v>
      </c>
      <c r="F39" s="217"/>
      <c r="G39" s="337" t="s">
        <v>551</v>
      </c>
      <c r="H39" s="337"/>
      <c r="I39" s="337"/>
      <c r="J39" s="337"/>
      <c r="K39" s="215"/>
    </row>
    <row r="40" spans="2:11" ht="15" customHeight="1">
      <c r="B40" s="218"/>
      <c r="C40" s="219"/>
      <c r="D40" s="217"/>
      <c r="E40" s="221" t="s">
        <v>552</v>
      </c>
      <c r="F40" s="217"/>
      <c r="G40" s="337" t="s">
        <v>553</v>
      </c>
      <c r="H40" s="337"/>
      <c r="I40" s="337"/>
      <c r="J40" s="337"/>
      <c r="K40" s="215"/>
    </row>
    <row r="41" spans="2:11" ht="15" customHeight="1">
      <c r="B41" s="218"/>
      <c r="C41" s="219"/>
      <c r="D41" s="217"/>
      <c r="E41" s="221"/>
      <c r="F41" s="217"/>
      <c r="G41" s="337" t="s">
        <v>554</v>
      </c>
      <c r="H41" s="337"/>
      <c r="I41" s="337"/>
      <c r="J41" s="337"/>
      <c r="K41" s="215"/>
    </row>
    <row r="42" spans="2:11" ht="15" customHeight="1">
      <c r="B42" s="218"/>
      <c r="C42" s="219"/>
      <c r="D42" s="217"/>
      <c r="E42" s="221" t="s">
        <v>555</v>
      </c>
      <c r="F42" s="217"/>
      <c r="G42" s="337" t="s">
        <v>556</v>
      </c>
      <c r="H42" s="337"/>
      <c r="I42" s="337"/>
      <c r="J42" s="337"/>
      <c r="K42" s="215"/>
    </row>
    <row r="43" spans="2:11" ht="15" customHeight="1">
      <c r="B43" s="218"/>
      <c r="C43" s="219"/>
      <c r="D43" s="217"/>
      <c r="E43" s="221" t="s">
        <v>127</v>
      </c>
      <c r="F43" s="217"/>
      <c r="G43" s="337" t="s">
        <v>557</v>
      </c>
      <c r="H43" s="337"/>
      <c r="I43" s="337"/>
      <c r="J43" s="337"/>
      <c r="K43" s="215"/>
    </row>
    <row r="44" spans="2:11" ht="12.75" customHeight="1">
      <c r="B44" s="218"/>
      <c r="C44" s="219"/>
      <c r="D44" s="217"/>
      <c r="E44" s="217"/>
      <c r="F44" s="217"/>
      <c r="G44" s="217"/>
      <c r="H44" s="217"/>
      <c r="I44" s="217"/>
      <c r="J44" s="217"/>
      <c r="K44" s="215"/>
    </row>
    <row r="45" spans="2:11" ht="15" customHeight="1">
      <c r="B45" s="218"/>
      <c r="C45" s="219"/>
      <c r="D45" s="337" t="s">
        <v>558</v>
      </c>
      <c r="E45" s="337"/>
      <c r="F45" s="337"/>
      <c r="G45" s="337"/>
      <c r="H45" s="337"/>
      <c r="I45" s="337"/>
      <c r="J45" s="337"/>
      <c r="K45" s="215"/>
    </row>
    <row r="46" spans="2:11" ht="15" customHeight="1">
      <c r="B46" s="218"/>
      <c r="C46" s="219"/>
      <c r="D46" s="219"/>
      <c r="E46" s="337" t="s">
        <v>559</v>
      </c>
      <c r="F46" s="337"/>
      <c r="G46" s="337"/>
      <c r="H46" s="337"/>
      <c r="I46" s="337"/>
      <c r="J46" s="337"/>
      <c r="K46" s="215"/>
    </row>
    <row r="47" spans="2:11" ht="15" customHeight="1">
      <c r="B47" s="218"/>
      <c r="C47" s="219"/>
      <c r="D47" s="219"/>
      <c r="E47" s="337" t="s">
        <v>560</v>
      </c>
      <c r="F47" s="337"/>
      <c r="G47" s="337"/>
      <c r="H47" s="337"/>
      <c r="I47" s="337"/>
      <c r="J47" s="337"/>
      <c r="K47" s="215"/>
    </row>
    <row r="48" spans="2:11" ht="15" customHeight="1">
      <c r="B48" s="218"/>
      <c r="C48" s="219"/>
      <c r="D48" s="219"/>
      <c r="E48" s="337" t="s">
        <v>561</v>
      </c>
      <c r="F48" s="337"/>
      <c r="G48" s="337"/>
      <c r="H48" s="337"/>
      <c r="I48" s="337"/>
      <c r="J48" s="337"/>
      <c r="K48" s="215"/>
    </row>
    <row r="49" spans="2:11" ht="15" customHeight="1">
      <c r="B49" s="218"/>
      <c r="C49" s="219"/>
      <c r="D49" s="337" t="s">
        <v>562</v>
      </c>
      <c r="E49" s="337"/>
      <c r="F49" s="337"/>
      <c r="G49" s="337"/>
      <c r="H49" s="337"/>
      <c r="I49" s="337"/>
      <c r="J49" s="337"/>
      <c r="K49" s="215"/>
    </row>
    <row r="50" spans="2:11" ht="25.5" customHeight="1">
      <c r="B50" s="214"/>
      <c r="C50" s="339" t="s">
        <v>563</v>
      </c>
      <c r="D50" s="339"/>
      <c r="E50" s="339"/>
      <c r="F50" s="339"/>
      <c r="G50" s="339"/>
      <c r="H50" s="339"/>
      <c r="I50" s="339"/>
      <c r="J50" s="339"/>
      <c r="K50" s="215"/>
    </row>
    <row r="51" spans="2:11" ht="5.25" customHeight="1">
      <c r="B51" s="214"/>
      <c r="C51" s="216"/>
      <c r="D51" s="216"/>
      <c r="E51" s="216"/>
      <c r="F51" s="216"/>
      <c r="G51" s="216"/>
      <c r="H51" s="216"/>
      <c r="I51" s="216"/>
      <c r="J51" s="216"/>
      <c r="K51" s="215"/>
    </row>
    <row r="52" spans="2:11" ht="15" customHeight="1">
      <c r="B52" s="214"/>
      <c r="C52" s="337" t="s">
        <v>564</v>
      </c>
      <c r="D52" s="337"/>
      <c r="E52" s="337"/>
      <c r="F52" s="337"/>
      <c r="G52" s="337"/>
      <c r="H52" s="337"/>
      <c r="I52" s="337"/>
      <c r="J52" s="337"/>
      <c r="K52" s="215"/>
    </row>
    <row r="53" spans="2:11" ht="15" customHeight="1">
      <c r="B53" s="214"/>
      <c r="C53" s="337" t="s">
        <v>565</v>
      </c>
      <c r="D53" s="337"/>
      <c r="E53" s="337"/>
      <c r="F53" s="337"/>
      <c r="G53" s="337"/>
      <c r="H53" s="337"/>
      <c r="I53" s="337"/>
      <c r="J53" s="337"/>
      <c r="K53" s="215"/>
    </row>
    <row r="54" spans="2:11" ht="12.75" customHeight="1">
      <c r="B54" s="214"/>
      <c r="C54" s="217"/>
      <c r="D54" s="217"/>
      <c r="E54" s="217"/>
      <c r="F54" s="217"/>
      <c r="G54" s="217"/>
      <c r="H54" s="217"/>
      <c r="I54" s="217"/>
      <c r="J54" s="217"/>
      <c r="K54" s="215"/>
    </row>
    <row r="55" spans="2:11" ht="15" customHeight="1">
      <c r="B55" s="214"/>
      <c r="C55" s="337" t="s">
        <v>566</v>
      </c>
      <c r="D55" s="337"/>
      <c r="E55" s="337"/>
      <c r="F55" s="337"/>
      <c r="G55" s="337"/>
      <c r="H55" s="337"/>
      <c r="I55" s="337"/>
      <c r="J55" s="337"/>
      <c r="K55" s="215"/>
    </row>
    <row r="56" spans="2:11" ht="15" customHeight="1">
      <c r="B56" s="214"/>
      <c r="C56" s="219"/>
      <c r="D56" s="337" t="s">
        <v>567</v>
      </c>
      <c r="E56" s="337"/>
      <c r="F56" s="337"/>
      <c r="G56" s="337"/>
      <c r="H56" s="337"/>
      <c r="I56" s="337"/>
      <c r="J56" s="337"/>
      <c r="K56" s="215"/>
    </row>
    <row r="57" spans="2:11" ht="15" customHeight="1">
      <c r="B57" s="214"/>
      <c r="C57" s="219"/>
      <c r="D57" s="337" t="s">
        <v>568</v>
      </c>
      <c r="E57" s="337"/>
      <c r="F57" s="337"/>
      <c r="G57" s="337"/>
      <c r="H57" s="337"/>
      <c r="I57" s="337"/>
      <c r="J57" s="337"/>
      <c r="K57" s="215"/>
    </row>
    <row r="58" spans="2:11" ht="15" customHeight="1">
      <c r="B58" s="214"/>
      <c r="C58" s="219"/>
      <c r="D58" s="337" t="s">
        <v>569</v>
      </c>
      <c r="E58" s="337"/>
      <c r="F58" s="337"/>
      <c r="G58" s="337"/>
      <c r="H58" s="337"/>
      <c r="I58" s="337"/>
      <c r="J58" s="337"/>
      <c r="K58" s="215"/>
    </row>
    <row r="59" spans="2:11" ht="15" customHeight="1">
      <c r="B59" s="214"/>
      <c r="C59" s="219"/>
      <c r="D59" s="337" t="s">
        <v>570</v>
      </c>
      <c r="E59" s="337"/>
      <c r="F59" s="337"/>
      <c r="G59" s="337"/>
      <c r="H59" s="337"/>
      <c r="I59" s="337"/>
      <c r="J59" s="337"/>
      <c r="K59" s="215"/>
    </row>
    <row r="60" spans="2:11" ht="15" customHeight="1">
      <c r="B60" s="214"/>
      <c r="C60" s="219"/>
      <c r="D60" s="338" t="s">
        <v>571</v>
      </c>
      <c r="E60" s="338"/>
      <c r="F60" s="338"/>
      <c r="G60" s="338"/>
      <c r="H60" s="338"/>
      <c r="I60" s="338"/>
      <c r="J60" s="338"/>
      <c r="K60" s="215"/>
    </row>
    <row r="61" spans="2:11" ht="15" customHeight="1">
      <c r="B61" s="214"/>
      <c r="C61" s="219"/>
      <c r="D61" s="337" t="s">
        <v>572</v>
      </c>
      <c r="E61" s="337"/>
      <c r="F61" s="337"/>
      <c r="G61" s="337"/>
      <c r="H61" s="337"/>
      <c r="I61" s="337"/>
      <c r="J61" s="337"/>
      <c r="K61" s="215"/>
    </row>
    <row r="62" spans="2:11" ht="12.75" customHeight="1">
      <c r="B62" s="214"/>
      <c r="C62" s="219"/>
      <c r="D62" s="219"/>
      <c r="E62" s="222"/>
      <c r="F62" s="219"/>
      <c r="G62" s="219"/>
      <c r="H62" s="219"/>
      <c r="I62" s="219"/>
      <c r="J62" s="219"/>
      <c r="K62" s="215"/>
    </row>
    <row r="63" spans="2:11" ht="15" customHeight="1">
      <c r="B63" s="214"/>
      <c r="C63" s="219"/>
      <c r="D63" s="337" t="s">
        <v>573</v>
      </c>
      <c r="E63" s="337"/>
      <c r="F63" s="337"/>
      <c r="G63" s="337"/>
      <c r="H63" s="337"/>
      <c r="I63" s="337"/>
      <c r="J63" s="337"/>
      <c r="K63" s="215"/>
    </row>
    <row r="64" spans="2:11" ht="15" customHeight="1">
      <c r="B64" s="214"/>
      <c r="C64" s="219"/>
      <c r="D64" s="338" t="s">
        <v>574</v>
      </c>
      <c r="E64" s="338"/>
      <c r="F64" s="338"/>
      <c r="G64" s="338"/>
      <c r="H64" s="338"/>
      <c r="I64" s="338"/>
      <c r="J64" s="338"/>
      <c r="K64" s="215"/>
    </row>
    <row r="65" spans="2:11" ht="15" customHeight="1">
      <c r="B65" s="214"/>
      <c r="C65" s="219"/>
      <c r="D65" s="337" t="s">
        <v>575</v>
      </c>
      <c r="E65" s="337"/>
      <c r="F65" s="337"/>
      <c r="G65" s="337"/>
      <c r="H65" s="337"/>
      <c r="I65" s="337"/>
      <c r="J65" s="337"/>
      <c r="K65" s="215"/>
    </row>
    <row r="66" spans="2:11" ht="15" customHeight="1">
      <c r="B66" s="214"/>
      <c r="C66" s="219"/>
      <c r="D66" s="337" t="s">
        <v>576</v>
      </c>
      <c r="E66" s="337"/>
      <c r="F66" s="337"/>
      <c r="G66" s="337"/>
      <c r="H66" s="337"/>
      <c r="I66" s="337"/>
      <c r="J66" s="337"/>
      <c r="K66" s="215"/>
    </row>
    <row r="67" spans="2:11" ht="15" customHeight="1">
      <c r="B67" s="214"/>
      <c r="C67" s="219"/>
      <c r="D67" s="337" t="s">
        <v>577</v>
      </c>
      <c r="E67" s="337"/>
      <c r="F67" s="337"/>
      <c r="G67" s="337"/>
      <c r="H67" s="337"/>
      <c r="I67" s="337"/>
      <c r="J67" s="337"/>
      <c r="K67" s="215"/>
    </row>
    <row r="68" spans="2:11" ht="15" customHeight="1">
      <c r="B68" s="214"/>
      <c r="C68" s="219"/>
      <c r="D68" s="337" t="s">
        <v>578</v>
      </c>
      <c r="E68" s="337"/>
      <c r="F68" s="337"/>
      <c r="G68" s="337"/>
      <c r="H68" s="337"/>
      <c r="I68" s="337"/>
      <c r="J68" s="337"/>
      <c r="K68" s="215"/>
    </row>
    <row r="69" spans="2:11" ht="12.75" customHeight="1">
      <c r="B69" s="223"/>
      <c r="C69" s="224"/>
      <c r="D69" s="224"/>
      <c r="E69" s="224"/>
      <c r="F69" s="224"/>
      <c r="G69" s="224"/>
      <c r="H69" s="224"/>
      <c r="I69" s="224"/>
      <c r="J69" s="224"/>
      <c r="K69" s="225"/>
    </row>
    <row r="70" spans="2:11" ht="18.75" customHeight="1">
      <c r="B70" s="226"/>
      <c r="C70" s="226"/>
      <c r="D70" s="226"/>
      <c r="E70" s="226"/>
      <c r="F70" s="226"/>
      <c r="G70" s="226"/>
      <c r="H70" s="226"/>
      <c r="I70" s="226"/>
      <c r="J70" s="226"/>
      <c r="K70" s="227"/>
    </row>
    <row r="71" spans="2:11" ht="18.75" customHeight="1">
      <c r="B71" s="227"/>
      <c r="C71" s="227"/>
      <c r="D71" s="227"/>
      <c r="E71" s="227"/>
      <c r="F71" s="227"/>
      <c r="G71" s="227"/>
      <c r="H71" s="227"/>
      <c r="I71" s="227"/>
      <c r="J71" s="227"/>
      <c r="K71" s="227"/>
    </row>
    <row r="72" spans="2:11" ht="7.5" customHeight="1">
      <c r="B72" s="228"/>
      <c r="C72" s="229"/>
      <c r="D72" s="229"/>
      <c r="E72" s="229"/>
      <c r="F72" s="229"/>
      <c r="G72" s="229"/>
      <c r="H72" s="229"/>
      <c r="I72" s="229"/>
      <c r="J72" s="229"/>
      <c r="K72" s="230"/>
    </row>
    <row r="73" spans="2:11" ht="45" customHeight="1">
      <c r="B73" s="231"/>
      <c r="C73" s="336" t="s">
        <v>104</v>
      </c>
      <c r="D73" s="336"/>
      <c r="E73" s="336"/>
      <c r="F73" s="336"/>
      <c r="G73" s="336"/>
      <c r="H73" s="336"/>
      <c r="I73" s="336"/>
      <c r="J73" s="336"/>
      <c r="K73" s="232"/>
    </row>
    <row r="74" spans="2:11" ht="17.25" customHeight="1">
      <c r="B74" s="231"/>
      <c r="C74" s="233" t="s">
        <v>579</v>
      </c>
      <c r="D74" s="233"/>
      <c r="E74" s="233"/>
      <c r="F74" s="233" t="s">
        <v>580</v>
      </c>
      <c r="G74" s="234"/>
      <c r="H74" s="233" t="s">
        <v>123</v>
      </c>
      <c r="I74" s="233" t="s">
        <v>56</v>
      </c>
      <c r="J74" s="233" t="s">
        <v>581</v>
      </c>
      <c r="K74" s="232"/>
    </row>
    <row r="75" spans="2:11" ht="17.25" customHeight="1">
      <c r="B75" s="231"/>
      <c r="C75" s="235" t="s">
        <v>582</v>
      </c>
      <c r="D75" s="235"/>
      <c r="E75" s="235"/>
      <c r="F75" s="236" t="s">
        <v>583</v>
      </c>
      <c r="G75" s="237"/>
      <c r="H75" s="235"/>
      <c r="I75" s="235"/>
      <c r="J75" s="235" t="s">
        <v>584</v>
      </c>
      <c r="K75" s="232"/>
    </row>
    <row r="76" spans="2:11" ht="5.25" customHeight="1">
      <c r="B76" s="231"/>
      <c r="C76" s="238"/>
      <c r="D76" s="238"/>
      <c r="E76" s="238"/>
      <c r="F76" s="238"/>
      <c r="G76" s="239"/>
      <c r="H76" s="238"/>
      <c r="I76" s="238"/>
      <c r="J76" s="238"/>
      <c r="K76" s="232"/>
    </row>
    <row r="77" spans="2:11" ht="15" customHeight="1">
      <c r="B77" s="231"/>
      <c r="C77" s="221" t="s">
        <v>52</v>
      </c>
      <c r="D77" s="238"/>
      <c r="E77" s="238"/>
      <c r="F77" s="240" t="s">
        <v>585</v>
      </c>
      <c r="G77" s="239"/>
      <c r="H77" s="221" t="s">
        <v>586</v>
      </c>
      <c r="I77" s="221" t="s">
        <v>587</v>
      </c>
      <c r="J77" s="221">
        <v>20</v>
      </c>
      <c r="K77" s="232"/>
    </row>
    <row r="78" spans="2:11" ht="15" customHeight="1">
      <c r="B78" s="231"/>
      <c r="C78" s="221" t="s">
        <v>588</v>
      </c>
      <c r="D78" s="221"/>
      <c r="E78" s="221"/>
      <c r="F78" s="240" t="s">
        <v>585</v>
      </c>
      <c r="G78" s="239"/>
      <c r="H78" s="221" t="s">
        <v>589</v>
      </c>
      <c r="I78" s="221" t="s">
        <v>587</v>
      </c>
      <c r="J78" s="221">
        <v>120</v>
      </c>
      <c r="K78" s="232"/>
    </row>
    <row r="79" spans="2:11" ht="15" customHeight="1">
      <c r="B79" s="241"/>
      <c r="C79" s="221" t="s">
        <v>590</v>
      </c>
      <c r="D79" s="221"/>
      <c r="E79" s="221"/>
      <c r="F79" s="240" t="s">
        <v>591</v>
      </c>
      <c r="G79" s="239"/>
      <c r="H79" s="221" t="s">
        <v>592</v>
      </c>
      <c r="I79" s="221" t="s">
        <v>587</v>
      </c>
      <c r="J79" s="221">
        <v>50</v>
      </c>
      <c r="K79" s="232"/>
    </row>
    <row r="80" spans="2:11" ht="15" customHeight="1">
      <c r="B80" s="241"/>
      <c r="C80" s="221" t="s">
        <v>593</v>
      </c>
      <c r="D80" s="221"/>
      <c r="E80" s="221"/>
      <c r="F80" s="240" t="s">
        <v>585</v>
      </c>
      <c r="G80" s="239"/>
      <c r="H80" s="221" t="s">
        <v>594</v>
      </c>
      <c r="I80" s="221" t="s">
        <v>595</v>
      </c>
      <c r="J80" s="221"/>
      <c r="K80" s="232"/>
    </row>
    <row r="81" spans="2:11" ht="15" customHeight="1">
      <c r="B81" s="241"/>
      <c r="C81" s="242" t="s">
        <v>596</v>
      </c>
      <c r="D81" s="242"/>
      <c r="E81" s="242"/>
      <c r="F81" s="243" t="s">
        <v>591</v>
      </c>
      <c r="G81" s="242"/>
      <c r="H81" s="242" t="s">
        <v>597</v>
      </c>
      <c r="I81" s="242" t="s">
        <v>587</v>
      </c>
      <c r="J81" s="242">
        <v>15</v>
      </c>
      <c r="K81" s="232"/>
    </row>
    <row r="82" spans="2:11" ht="15" customHeight="1">
      <c r="B82" s="241"/>
      <c r="C82" s="242" t="s">
        <v>598</v>
      </c>
      <c r="D82" s="242"/>
      <c r="E82" s="242"/>
      <c r="F82" s="243" t="s">
        <v>591</v>
      </c>
      <c r="G82" s="242"/>
      <c r="H82" s="242" t="s">
        <v>599</v>
      </c>
      <c r="I82" s="242" t="s">
        <v>587</v>
      </c>
      <c r="J82" s="242">
        <v>15</v>
      </c>
      <c r="K82" s="232"/>
    </row>
    <row r="83" spans="2:11" ht="15" customHeight="1">
      <c r="B83" s="241"/>
      <c r="C83" s="242" t="s">
        <v>600</v>
      </c>
      <c r="D83" s="242"/>
      <c r="E83" s="242"/>
      <c r="F83" s="243" t="s">
        <v>591</v>
      </c>
      <c r="G83" s="242"/>
      <c r="H83" s="242" t="s">
        <v>601</v>
      </c>
      <c r="I83" s="242" t="s">
        <v>587</v>
      </c>
      <c r="J83" s="242">
        <v>20</v>
      </c>
      <c r="K83" s="232"/>
    </row>
    <row r="84" spans="2:11" ht="15" customHeight="1">
      <c r="B84" s="241"/>
      <c r="C84" s="242" t="s">
        <v>602</v>
      </c>
      <c r="D84" s="242"/>
      <c r="E84" s="242"/>
      <c r="F84" s="243" t="s">
        <v>591</v>
      </c>
      <c r="G84" s="242"/>
      <c r="H84" s="242" t="s">
        <v>603</v>
      </c>
      <c r="I84" s="242" t="s">
        <v>587</v>
      </c>
      <c r="J84" s="242">
        <v>20</v>
      </c>
      <c r="K84" s="232"/>
    </row>
    <row r="85" spans="2:11" ht="15" customHeight="1">
      <c r="B85" s="241"/>
      <c r="C85" s="221" t="s">
        <v>604</v>
      </c>
      <c r="D85" s="221"/>
      <c r="E85" s="221"/>
      <c r="F85" s="240" t="s">
        <v>591</v>
      </c>
      <c r="G85" s="239"/>
      <c r="H85" s="221" t="s">
        <v>605</v>
      </c>
      <c r="I85" s="221" t="s">
        <v>587</v>
      </c>
      <c r="J85" s="221">
        <v>50</v>
      </c>
      <c r="K85" s="232"/>
    </row>
    <row r="86" spans="2:11" ht="15" customHeight="1">
      <c r="B86" s="241"/>
      <c r="C86" s="221" t="s">
        <v>606</v>
      </c>
      <c r="D86" s="221"/>
      <c r="E86" s="221"/>
      <c r="F86" s="240" t="s">
        <v>591</v>
      </c>
      <c r="G86" s="239"/>
      <c r="H86" s="221" t="s">
        <v>607</v>
      </c>
      <c r="I86" s="221" t="s">
        <v>587</v>
      </c>
      <c r="J86" s="221">
        <v>20</v>
      </c>
      <c r="K86" s="232"/>
    </row>
    <row r="87" spans="2:11" ht="15" customHeight="1">
      <c r="B87" s="241"/>
      <c r="C87" s="221" t="s">
        <v>608</v>
      </c>
      <c r="D87" s="221"/>
      <c r="E87" s="221"/>
      <c r="F87" s="240" t="s">
        <v>591</v>
      </c>
      <c r="G87" s="239"/>
      <c r="H87" s="221" t="s">
        <v>609</v>
      </c>
      <c r="I87" s="221" t="s">
        <v>587</v>
      </c>
      <c r="J87" s="221">
        <v>20</v>
      </c>
      <c r="K87" s="232"/>
    </row>
    <row r="88" spans="2:11" ht="15" customHeight="1">
      <c r="B88" s="241"/>
      <c r="C88" s="221" t="s">
        <v>610</v>
      </c>
      <c r="D88" s="221"/>
      <c r="E88" s="221"/>
      <c r="F88" s="240" t="s">
        <v>591</v>
      </c>
      <c r="G88" s="239"/>
      <c r="H88" s="221" t="s">
        <v>611</v>
      </c>
      <c r="I88" s="221" t="s">
        <v>587</v>
      </c>
      <c r="J88" s="221">
        <v>50</v>
      </c>
      <c r="K88" s="232"/>
    </row>
    <row r="89" spans="2:11" ht="15" customHeight="1">
      <c r="B89" s="241"/>
      <c r="C89" s="221" t="s">
        <v>612</v>
      </c>
      <c r="D89" s="221"/>
      <c r="E89" s="221"/>
      <c r="F89" s="240" t="s">
        <v>591</v>
      </c>
      <c r="G89" s="239"/>
      <c r="H89" s="221" t="s">
        <v>612</v>
      </c>
      <c r="I89" s="221" t="s">
        <v>587</v>
      </c>
      <c r="J89" s="221">
        <v>50</v>
      </c>
      <c r="K89" s="232"/>
    </row>
    <row r="90" spans="2:11" ht="15" customHeight="1">
      <c r="B90" s="241"/>
      <c r="C90" s="221" t="s">
        <v>128</v>
      </c>
      <c r="D90" s="221"/>
      <c r="E90" s="221"/>
      <c r="F90" s="240" t="s">
        <v>591</v>
      </c>
      <c r="G90" s="239"/>
      <c r="H90" s="221" t="s">
        <v>613</v>
      </c>
      <c r="I90" s="221" t="s">
        <v>587</v>
      </c>
      <c r="J90" s="221">
        <v>255</v>
      </c>
      <c r="K90" s="232"/>
    </row>
    <row r="91" spans="2:11" ht="15" customHeight="1">
      <c r="B91" s="241"/>
      <c r="C91" s="221" t="s">
        <v>614</v>
      </c>
      <c r="D91" s="221"/>
      <c r="E91" s="221"/>
      <c r="F91" s="240" t="s">
        <v>585</v>
      </c>
      <c r="G91" s="239"/>
      <c r="H91" s="221" t="s">
        <v>615</v>
      </c>
      <c r="I91" s="221" t="s">
        <v>616</v>
      </c>
      <c r="J91" s="221"/>
      <c r="K91" s="232"/>
    </row>
    <row r="92" spans="2:11" ht="15" customHeight="1">
      <c r="B92" s="241"/>
      <c r="C92" s="221" t="s">
        <v>617</v>
      </c>
      <c r="D92" s="221"/>
      <c r="E92" s="221"/>
      <c r="F92" s="240" t="s">
        <v>585</v>
      </c>
      <c r="G92" s="239"/>
      <c r="H92" s="221" t="s">
        <v>618</v>
      </c>
      <c r="I92" s="221" t="s">
        <v>619</v>
      </c>
      <c r="J92" s="221"/>
      <c r="K92" s="232"/>
    </row>
    <row r="93" spans="2:11" ht="15" customHeight="1">
      <c r="B93" s="241"/>
      <c r="C93" s="221" t="s">
        <v>620</v>
      </c>
      <c r="D93" s="221"/>
      <c r="E93" s="221"/>
      <c r="F93" s="240" t="s">
        <v>585</v>
      </c>
      <c r="G93" s="239"/>
      <c r="H93" s="221" t="s">
        <v>620</v>
      </c>
      <c r="I93" s="221" t="s">
        <v>619</v>
      </c>
      <c r="J93" s="221"/>
      <c r="K93" s="232"/>
    </row>
    <row r="94" spans="2:11" ht="15" customHeight="1">
      <c r="B94" s="241"/>
      <c r="C94" s="221" t="s">
        <v>37</v>
      </c>
      <c r="D94" s="221"/>
      <c r="E94" s="221"/>
      <c r="F94" s="240" t="s">
        <v>585</v>
      </c>
      <c r="G94" s="239"/>
      <c r="H94" s="221" t="s">
        <v>621</v>
      </c>
      <c r="I94" s="221" t="s">
        <v>619</v>
      </c>
      <c r="J94" s="221"/>
      <c r="K94" s="232"/>
    </row>
    <row r="95" spans="2:11" ht="15" customHeight="1">
      <c r="B95" s="241"/>
      <c r="C95" s="221" t="s">
        <v>47</v>
      </c>
      <c r="D95" s="221"/>
      <c r="E95" s="221"/>
      <c r="F95" s="240" t="s">
        <v>585</v>
      </c>
      <c r="G95" s="239"/>
      <c r="H95" s="221" t="s">
        <v>622</v>
      </c>
      <c r="I95" s="221" t="s">
        <v>619</v>
      </c>
      <c r="J95" s="221"/>
      <c r="K95" s="232"/>
    </row>
    <row r="96" spans="2:11" ht="15" customHeight="1">
      <c r="B96" s="244"/>
      <c r="C96" s="245"/>
      <c r="D96" s="245"/>
      <c r="E96" s="245"/>
      <c r="F96" s="245"/>
      <c r="G96" s="245"/>
      <c r="H96" s="245"/>
      <c r="I96" s="245"/>
      <c r="J96" s="245"/>
      <c r="K96" s="246"/>
    </row>
    <row r="97" spans="2:11" ht="18.75" customHeight="1">
      <c r="B97" s="247"/>
      <c r="C97" s="248"/>
      <c r="D97" s="248"/>
      <c r="E97" s="248"/>
      <c r="F97" s="248"/>
      <c r="G97" s="248"/>
      <c r="H97" s="248"/>
      <c r="I97" s="248"/>
      <c r="J97" s="248"/>
      <c r="K97" s="247"/>
    </row>
    <row r="98" spans="2:11" ht="18.75" customHeight="1">
      <c r="B98" s="227"/>
      <c r="C98" s="227"/>
      <c r="D98" s="227"/>
      <c r="E98" s="227"/>
      <c r="F98" s="227"/>
      <c r="G98" s="227"/>
      <c r="H98" s="227"/>
      <c r="I98" s="227"/>
      <c r="J98" s="227"/>
      <c r="K98" s="227"/>
    </row>
    <row r="99" spans="2:11" ht="7.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30"/>
    </row>
    <row r="100" spans="2:11" ht="45" customHeight="1">
      <c r="B100" s="231"/>
      <c r="C100" s="336" t="s">
        <v>623</v>
      </c>
      <c r="D100" s="336"/>
      <c r="E100" s="336"/>
      <c r="F100" s="336"/>
      <c r="G100" s="336"/>
      <c r="H100" s="336"/>
      <c r="I100" s="336"/>
      <c r="J100" s="336"/>
      <c r="K100" s="232"/>
    </row>
    <row r="101" spans="2:11" ht="17.25" customHeight="1">
      <c r="B101" s="231"/>
      <c r="C101" s="233" t="s">
        <v>579</v>
      </c>
      <c r="D101" s="233"/>
      <c r="E101" s="233"/>
      <c r="F101" s="233" t="s">
        <v>580</v>
      </c>
      <c r="G101" s="234"/>
      <c r="H101" s="233" t="s">
        <v>123</v>
      </c>
      <c r="I101" s="233" t="s">
        <v>56</v>
      </c>
      <c r="J101" s="233" t="s">
        <v>581</v>
      </c>
      <c r="K101" s="232"/>
    </row>
    <row r="102" spans="2:11" ht="17.25" customHeight="1">
      <c r="B102" s="231"/>
      <c r="C102" s="235" t="s">
        <v>582</v>
      </c>
      <c r="D102" s="235"/>
      <c r="E102" s="235"/>
      <c r="F102" s="236" t="s">
        <v>583</v>
      </c>
      <c r="G102" s="237"/>
      <c r="H102" s="235"/>
      <c r="I102" s="235"/>
      <c r="J102" s="235" t="s">
        <v>584</v>
      </c>
      <c r="K102" s="232"/>
    </row>
    <row r="103" spans="2:11" ht="5.25" customHeight="1">
      <c r="B103" s="231"/>
      <c r="C103" s="233"/>
      <c r="D103" s="233"/>
      <c r="E103" s="233"/>
      <c r="F103" s="233"/>
      <c r="G103" s="249"/>
      <c r="H103" s="233"/>
      <c r="I103" s="233"/>
      <c r="J103" s="233"/>
      <c r="K103" s="232"/>
    </row>
    <row r="104" spans="2:11" ht="15" customHeight="1">
      <c r="B104" s="231"/>
      <c r="C104" s="221" t="s">
        <v>52</v>
      </c>
      <c r="D104" s="238"/>
      <c r="E104" s="238"/>
      <c r="F104" s="240" t="s">
        <v>585</v>
      </c>
      <c r="G104" s="249"/>
      <c r="H104" s="221" t="s">
        <v>624</v>
      </c>
      <c r="I104" s="221" t="s">
        <v>587</v>
      </c>
      <c r="J104" s="221">
        <v>20</v>
      </c>
      <c r="K104" s="232"/>
    </row>
    <row r="105" spans="2:11" ht="15" customHeight="1">
      <c r="B105" s="231"/>
      <c r="C105" s="221" t="s">
        <v>588</v>
      </c>
      <c r="D105" s="221"/>
      <c r="E105" s="221"/>
      <c r="F105" s="240" t="s">
        <v>585</v>
      </c>
      <c r="G105" s="221"/>
      <c r="H105" s="221" t="s">
        <v>624</v>
      </c>
      <c r="I105" s="221" t="s">
        <v>587</v>
      </c>
      <c r="J105" s="221">
        <v>120</v>
      </c>
      <c r="K105" s="232"/>
    </row>
    <row r="106" spans="2:11" ht="15" customHeight="1">
      <c r="B106" s="241"/>
      <c r="C106" s="221" t="s">
        <v>590</v>
      </c>
      <c r="D106" s="221"/>
      <c r="E106" s="221"/>
      <c r="F106" s="240" t="s">
        <v>591</v>
      </c>
      <c r="G106" s="221"/>
      <c r="H106" s="221" t="s">
        <v>624</v>
      </c>
      <c r="I106" s="221" t="s">
        <v>587</v>
      </c>
      <c r="J106" s="221">
        <v>50</v>
      </c>
      <c r="K106" s="232"/>
    </row>
    <row r="107" spans="2:11" ht="15" customHeight="1">
      <c r="B107" s="241"/>
      <c r="C107" s="221" t="s">
        <v>593</v>
      </c>
      <c r="D107" s="221"/>
      <c r="E107" s="221"/>
      <c r="F107" s="240" t="s">
        <v>585</v>
      </c>
      <c r="G107" s="221"/>
      <c r="H107" s="221" t="s">
        <v>624</v>
      </c>
      <c r="I107" s="221" t="s">
        <v>595</v>
      </c>
      <c r="J107" s="221"/>
      <c r="K107" s="232"/>
    </row>
    <row r="108" spans="2:11" ht="15" customHeight="1">
      <c r="B108" s="241"/>
      <c r="C108" s="221" t="s">
        <v>604</v>
      </c>
      <c r="D108" s="221"/>
      <c r="E108" s="221"/>
      <c r="F108" s="240" t="s">
        <v>591</v>
      </c>
      <c r="G108" s="221"/>
      <c r="H108" s="221" t="s">
        <v>624</v>
      </c>
      <c r="I108" s="221" t="s">
        <v>587</v>
      </c>
      <c r="J108" s="221">
        <v>50</v>
      </c>
      <c r="K108" s="232"/>
    </row>
    <row r="109" spans="2:11" ht="15" customHeight="1">
      <c r="B109" s="241"/>
      <c r="C109" s="221" t="s">
        <v>612</v>
      </c>
      <c r="D109" s="221"/>
      <c r="E109" s="221"/>
      <c r="F109" s="240" t="s">
        <v>591</v>
      </c>
      <c r="G109" s="221"/>
      <c r="H109" s="221" t="s">
        <v>624</v>
      </c>
      <c r="I109" s="221" t="s">
        <v>587</v>
      </c>
      <c r="J109" s="221">
        <v>50</v>
      </c>
      <c r="K109" s="232"/>
    </row>
    <row r="110" spans="2:11" ht="15" customHeight="1">
      <c r="B110" s="241"/>
      <c r="C110" s="221" t="s">
        <v>610</v>
      </c>
      <c r="D110" s="221"/>
      <c r="E110" s="221"/>
      <c r="F110" s="240" t="s">
        <v>591</v>
      </c>
      <c r="G110" s="221"/>
      <c r="H110" s="221" t="s">
        <v>624</v>
      </c>
      <c r="I110" s="221" t="s">
        <v>587</v>
      </c>
      <c r="J110" s="221">
        <v>50</v>
      </c>
      <c r="K110" s="232"/>
    </row>
    <row r="111" spans="2:11" ht="15" customHeight="1">
      <c r="B111" s="241"/>
      <c r="C111" s="221" t="s">
        <v>52</v>
      </c>
      <c r="D111" s="221"/>
      <c r="E111" s="221"/>
      <c r="F111" s="240" t="s">
        <v>585</v>
      </c>
      <c r="G111" s="221"/>
      <c r="H111" s="221" t="s">
        <v>625</v>
      </c>
      <c r="I111" s="221" t="s">
        <v>587</v>
      </c>
      <c r="J111" s="221">
        <v>20</v>
      </c>
      <c r="K111" s="232"/>
    </row>
    <row r="112" spans="2:11" ht="15" customHeight="1">
      <c r="B112" s="241"/>
      <c r="C112" s="221" t="s">
        <v>626</v>
      </c>
      <c r="D112" s="221"/>
      <c r="E112" s="221"/>
      <c r="F112" s="240" t="s">
        <v>585</v>
      </c>
      <c r="G112" s="221"/>
      <c r="H112" s="221" t="s">
        <v>627</v>
      </c>
      <c r="I112" s="221" t="s">
        <v>587</v>
      </c>
      <c r="J112" s="221">
        <v>120</v>
      </c>
      <c r="K112" s="232"/>
    </row>
    <row r="113" spans="2:11" ht="15" customHeight="1">
      <c r="B113" s="241"/>
      <c r="C113" s="221" t="s">
        <v>37</v>
      </c>
      <c r="D113" s="221"/>
      <c r="E113" s="221"/>
      <c r="F113" s="240" t="s">
        <v>585</v>
      </c>
      <c r="G113" s="221"/>
      <c r="H113" s="221" t="s">
        <v>628</v>
      </c>
      <c r="I113" s="221" t="s">
        <v>619</v>
      </c>
      <c r="J113" s="221"/>
      <c r="K113" s="232"/>
    </row>
    <row r="114" spans="2:11" ht="15" customHeight="1">
      <c r="B114" s="241"/>
      <c r="C114" s="221" t="s">
        <v>47</v>
      </c>
      <c r="D114" s="221"/>
      <c r="E114" s="221"/>
      <c r="F114" s="240" t="s">
        <v>585</v>
      </c>
      <c r="G114" s="221"/>
      <c r="H114" s="221" t="s">
        <v>629</v>
      </c>
      <c r="I114" s="221" t="s">
        <v>619</v>
      </c>
      <c r="J114" s="221"/>
      <c r="K114" s="232"/>
    </row>
    <row r="115" spans="2:11" ht="15" customHeight="1">
      <c r="B115" s="241"/>
      <c r="C115" s="221" t="s">
        <v>56</v>
      </c>
      <c r="D115" s="221"/>
      <c r="E115" s="221"/>
      <c r="F115" s="240" t="s">
        <v>585</v>
      </c>
      <c r="G115" s="221"/>
      <c r="H115" s="221" t="s">
        <v>630</v>
      </c>
      <c r="I115" s="221" t="s">
        <v>631</v>
      </c>
      <c r="J115" s="221"/>
      <c r="K115" s="232"/>
    </row>
    <row r="116" spans="2:11" ht="15" customHeight="1">
      <c r="B116" s="244"/>
      <c r="C116" s="250"/>
      <c r="D116" s="250"/>
      <c r="E116" s="250"/>
      <c r="F116" s="250"/>
      <c r="G116" s="250"/>
      <c r="H116" s="250"/>
      <c r="I116" s="250"/>
      <c r="J116" s="250"/>
      <c r="K116" s="246"/>
    </row>
    <row r="117" spans="2:11" ht="18.75" customHeight="1">
      <c r="B117" s="251"/>
      <c r="C117" s="217"/>
      <c r="D117" s="217"/>
      <c r="E117" s="217"/>
      <c r="F117" s="252"/>
      <c r="G117" s="217"/>
      <c r="H117" s="217"/>
      <c r="I117" s="217"/>
      <c r="J117" s="217"/>
      <c r="K117" s="251"/>
    </row>
    <row r="118" spans="2:11" ht="18.75" customHeight="1"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</row>
    <row r="119" spans="2:11" ht="7.5" customHeight="1">
      <c r="B119" s="253"/>
      <c r="C119" s="254"/>
      <c r="D119" s="254"/>
      <c r="E119" s="254"/>
      <c r="F119" s="254"/>
      <c r="G119" s="254"/>
      <c r="H119" s="254"/>
      <c r="I119" s="254"/>
      <c r="J119" s="254"/>
      <c r="K119" s="255"/>
    </row>
    <row r="120" spans="2:11" ht="45" customHeight="1">
      <c r="B120" s="256"/>
      <c r="C120" s="335" t="s">
        <v>632</v>
      </c>
      <c r="D120" s="335"/>
      <c r="E120" s="335"/>
      <c r="F120" s="335"/>
      <c r="G120" s="335"/>
      <c r="H120" s="335"/>
      <c r="I120" s="335"/>
      <c r="J120" s="335"/>
      <c r="K120" s="257"/>
    </row>
    <row r="121" spans="2:11" ht="17.25" customHeight="1">
      <c r="B121" s="258"/>
      <c r="C121" s="233" t="s">
        <v>579</v>
      </c>
      <c r="D121" s="233"/>
      <c r="E121" s="233"/>
      <c r="F121" s="233" t="s">
        <v>580</v>
      </c>
      <c r="G121" s="234"/>
      <c r="H121" s="233" t="s">
        <v>123</v>
      </c>
      <c r="I121" s="233" t="s">
        <v>56</v>
      </c>
      <c r="J121" s="233" t="s">
        <v>581</v>
      </c>
      <c r="K121" s="259"/>
    </row>
    <row r="122" spans="2:11" ht="17.25" customHeight="1">
      <c r="B122" s="258"/>
      <c r="C122" s="235" t="s">
        <v>582</v>
      </c>
      <c r="D122" s="235"/>
      <c r="E122" s="235"/>
      <c r="F122" s="236" t="s">
        <v>583</v>
      </c>
      <c r="G122" s="237"/>
      <c r="H122" s="235"/>
      <c r="I122" s="235"/>
      <c r="J122" s="235" t="s">
        <v>584</v>
      </c>
      <c r="K122" s="259"/>
    </row>
    <row r="123" spans="2:11" ht="5.25" customHeight="1">
      <c r="B123" s="260"/>
      <c r="C123" s="238"/>
      <c r="D123" s="238"/>
      <c r="E123" s="238"/>
      <c r="F123" s="238"/>
      <c r="G123" s="221"/>
      <c r="H123" s="238"/>
      <c r="I123" s="238"/>
      <c r="J123" s="238"/>
      <c r="K123" s="261"/>
    </row>
    <row r="124" spans="2:11" ht="15" customHeight="1">
      <c r="B124" s="260"/>
      <c r="C124" s="221" t="s">
        <v>588</v>
      </c>
      <c r="D124" s="238"/>
      <c r="E124" s="238"/>
      <c r="F124" s="240" t="s">
        <v>585</v>
      </c>
      <c r="G124" s="221"/>
      <c r="H124" s="221" t="s">
        <v>624</v>
      </c>
      <c r="I124" s="221" t="s">
        <v>587</v>
      </c>
      <c r="J124" s="221">
        <v>120</v>
      </c>
      <c r="K124" s="262"/>
    </row>
    <row r="125" spans="2:11" ht="15" customHeight="1">
      <c r="B125" s="260"/>
      <c r="C125" s="221" t="s">
        <v>633</v>
      </c>
      <c r="D125" s="221"/>
      <c r="E125" s="221"/>
      <c r="F125" s="240" t="s">
        <v>585</v>
      </c>
      <c r="G125" s="221"/>
      <c r="H125" s="221" t="s">
        <v>634</v>
      </c>
      <c r="I125" s="221" t="s">
        <v>587</v>
      </c>
      <c r="J125" s="221" t="s">
        <v>635</v>
      </c>
      <c r="K125" s="262"/>
    </row>
    <row r="126" spans="2:11" ht="15" customHeight="1">
      <c r="B126" s="260"/>
      <c r="C126" s="221" t="s">
        <v>534</v>
      </c>
      <c r="D126" s="221"/>
      <c r="E126" s="221"/>
      <c r="F126" s="240" t="s">
        <v>585</v>
      </c>
      <c r="G126" s="221"/>
      <c r="H126" s="221" t="s">
        <v>636</v>
      </c>
      <c r="I126" s="221" t="s">
        <v>587</v>
      </c>
      <c r="J126" s="221" t="s">
        <v>635</v>
      </c>
      <c r="K126" s="262"/>
    </row>
    <row r="127" spans="2:11" ht="15" customHeight="1">
      <c r="B127" s="260"/>
      <c r="C127" s="221" t="s">
        <v>596</v>
      </c>
      <c r="D127" s="221"/>
      <c r="E127" s="221"/>
      <c r="F127" s="240" t="s">
        <v>591</v>
      </c>
      <c r="G127" s="221"/>
      <c r="H127" s="221" t="s">
        <v>597</v>
      </c>
      <c r="I127" s="221" t="s">
        <v>587</v>
      </c>
      <c r="J127" s="221">
        <v>15</v>
      </c>
      <c r="K127" s="262"/>
    </row>
    <row r="128" spans="2:11" ht="15" customHeight="1">
      <c r="B128" s="260"/>
      <c r="C128" s="242" t="s">
        <v>598</v>
      </c>
      <c r="D128" s="242"/>
      <c r="E128" s="242"/>
      <c r="F128" s="243" t="s">
        <v>591</v>
      </c>
      <c r="G128" s="242"/>
      <c r="H128" s="242" t="s">
        <v>599</v>
      </c>
      <c r="I128" s="242" t="s">
        <v>587</v>
      </c>
      <c r="J128" s="242">
        <v>15</v>
      </c>
      <c r="K128" s="262"/>
    </row>
    <row r="129" spans="2:11" ht="15" customHeight="1">
      <c r="B129" s="260"/>
      <c r="C129" s="242" t="s">
        <v>600</v>
      </c>
      <c r="D129" s="242"/>
      <c r="E129" s="242"/>
      <c r="F129" s="243" t="s">
        <v>591</v>
      </c>
      <c r="G129" s="242"/>
      <c r="H129" s="242" t="s">
        <v>601</v>
      </c>
      <c r="I129" s="242" t="s">
        <v>587</v>
      </c>
      <c r="J129" s="242">
        <v>20</v>
      </c>
      <c r="K129" s="262"/>
    </row>
    <row r="130" spans="2:11" ht="15" customHeight="1">
      <c r="B130" s="260"/>
      <c r="C130" s="242" t="s">
        <v>602</v>
      </c>
      <c r="D130" s="242"/>
      <c r="E130" s="242"/>
      <c r="F130" s="243" t="s">
        <v>591</v>
      </c>
      <c r="G130" s="242"/>
      <c r="H130" s="242" t="s">
        <v>603</v>
      </c>
      <c r="I130" s="242" t="s">
        <v>587</v>
      </c>
      <c r="J130" s="242">
        <v>20</v>
      </c>
      <c r="K130" s="262"/>
    </row>
    <row r="131" spans="2:11" ht="15" customHeight="1">
      <c r="B131" s="260"/>
      <c r="C131" s="221" t="s">
        <v>590</v>
      </c>
      <c r="D131" s="221"/>
      <c r="E131" s="221"/>
      <c r="F131" s="240" t="s">
        <v>591</v>
      </c>
      <c r="G131" s="221"/>
      <c r="H131" s="221" t="s">
        <v>624</v>
      </c>
      <c r="I131" s="221" t="s">
        <v>587</v>
      </c>
      <c r="J131" s="221">
        <v>50</v>
      </c>
      <c r="K131" s="262"/>
    </row>
    <row r="132" spans="2:11" ht="15" customHeight="1">
      <c r="B132" s="260"/>
      <c r="C132" s="221" t="s">
        <v>604</v>
      </c>
      <c r="D132" s="221"/>
      <c r="E132" s="221"/>
      <c r="F132" s="240" t="s">
        <v>591</v>
      </c>
      <c r="G132" s="221"/>
      <c r="H132" s="221" t="s">
        <v>624</v>
      </c>
      <c r="I132" s="221" t="s">
        <v>587</v>
      </c>
      <c r="J132" s="221">
        <v>50</v>
      </c>
      <c r="K132" s="262"/>
    </row>
    <row r="133" spans="2:11" ht="15" customHeight="1">
      <c r="B133" s="260"/>
      <c r="C133" s="221" t="s">
        <v>610</v>
      </c>
      <c r="D133" s="221"/>
      <c r="E133" s="221"/>
      <c r="F133" s="240" t="s">
        <v>591</v>
      </c>
      <c r="G133" s="221"/>
      <c r="H133" s="221" t="s">
        <v>624</v>
      </c>
      <c r="I133" s="221" t="s">
        <v>587</v>
      </c>
      <c r="J133" s="221">
        <v>50</v>
      </c>
      <c r="K133" s="262"/>
    </row>
    <row r="134" spans="2:11" ht="15" customHeight="1">
      <c r="B134" s="260"/>
      <c r="C134" s="221" t="s">
        <v>612</v>
      </c>
      <c r="D134" s="221"/>
      <c r="E134" s="221"/>
      <c r="F134" s="240" t="s">
        <v>591</v>
      </c>
      <c r="G134" s="221"/>
      <c r="H134" s="221" t="s">
        <v>624</v>
      </c>
      <c r="I134" s="221" t="s">
        <v>587</v>
      </c>
      <c r="J134" s="221">
        <v>50</v>
      </c>
      <c r="K134" s="262"/>
    </row>
    <row r="135" spans="2:11" ht="15" customHeight="1">
      <c r="B135" s="260"/>
      <c r="C135" s="221" t="s">
        <v>128</v>
      </c>
      <c r="D135" s="221"/>
      <c r="E135" s="221"/>
      <c r="F135" s="240" t="s">
        <v>591</v>
      </c>
      <c r="G135" s="221"/>
      <c r="H135" s="221" t="s">
        <v>637</v>
      </c>
      <c r="I135" s="221" t="s">
        <v>587</v>
      </c>
      <c r="J135" s="221">
        <v>255</v>
      </c>
      <c r="K135" s="262"/>
    </row>
    <row r="136" spans="2:11" ht="15" customHeight="1">
      <c r="B136" s="260"/>
      <c r="C136" s="221" t="s">
        <v>614</v>
      </c>
      <c r="D136" s="221"/>
      <c r="E136" s="221"/>
      <c r="F136" s="240" t="s">
        <v>585</v>
      </c>
      <c r="G136" s="221"/>
      <c r="H136" s="221" t="s">
        <v>638</v>
      </c>
      <c r="I136" s="221" t="s">
        <v>616</v>
      </c>
      <c r="J136" s="221"/>
      <c r="K136" s="262"/>
    </row>
    <row r="137" spans="2:11" ht="15" customHeight="1">
      <c r="B137" s="260"/>
      <c r="C137" s="221" t="s">
        <v>617</v>
      </c>
      <c r="D137" s="221"/>
      <c r="E137" s="221"/>
      <c r="F137" s="240" t="s">
        <v>585</v>
      </c>
      <c r="G137" s="221"/>
      <c r="H137" s="221" t="s">
        <v>639</v>
      </c>
      <c r="I137" s="221" t="s">
        <v>619</v>
      </c>
      <c r="J137" s="221"/>
      <c r="K137" s="262"/>
    </row>
    <row r="138" spans="2:11" ht="15" customHeight="1">
      <c r="B138" s="260"/>
      <c r="C138" s="221" t="s">
        <v>620</v>
      </c>
      <c r="D138" s="221"/>
      <c r="E138" s="221"/>
      <c r="F138" s="240" t="s">
        <v>585</v>
      </c>
      <c r="G138" s="221"/>
      <c r="H138" s="221" t="s">
        <v>620</v>
      </c>
      <c r="I138" s="221" t="s">
        <v>619</v>
      </c>
      <c r="J138" s="221"/>
      <c r="K138" s="262"/>
    </row>
    <row r="139" spans="2:11" ht="15" customHeight="1">
      <c r="B139" s="260"/>
      <c r="C139" s="221" t="s">
        <v>37</v>
      </c>
      <c r="D139" s="221"/>
      <c r="E139" s="221"/>
      <c r="F139" s="240" t="s">
        <v>585</v>
      </c>
      <c r="G139" s="221"/>
      <c r="H139" s="221" t="s">
        <v>640</v>
      </c>
      <c r="I139" s="221" t="s">
        <v>619</v>
      </c>
      <c r="J139" s="221"/>
      <c r="K139" s="262"/>
    </row>
    <row r="140" spans="2:11" ht="15" customHeight="1">
      <c r="B140" s="260"/>
      <c r="C140" s="221" t="s">
        <v>641</v>
      </c>
      <c r="D140" s="221"/>
      <c r="E140" s="221"/>
      <c r="F140" s="240" t="s">
        <v>585</v>
      </c>
      <c r="G140" s="221"/>
      <c r="H140" s="221" t="s">
        <v>642</v>
      </c>
      <c r="I140" s="221" t="s">
        <v>619</v>
      </c>
      <c r="J140" s="221"/>
      <c r="K140" s="262"/>
    </row>
    <row r="141" spans="2:11" ht="15" customHeight="1">
      <c r="B141" s="263"/>
      <c r="C141" s="264"/>
      <c r="D141" s="264"/>
      <c r="E141" s="264"/>
      <c r="F141" s="264"/>
      <c r="G141" s="264"/>
      <c r="H141" s="264"/>
      <c r="I141" s="264"/>
      <c r="J141" s="264"/>
      <c r="K141" s="265"/>
    </row>
    <row r="142" spans="2:11" ht="18.75" customHeight="1">
      <c r="B142" s="217"/>
      <c r="C142" s="217"/>
      <c r="D142" s="217"/>
      <c r="E142" s="217"/>
      <c r="F142" s="252"/>
      <c r="G142" s="217"/>
      <c r="H142" s="217"/>
      <c r="I142" s="217"/>
      <c r="J142" s="217"/>
      <c r="K142" s="217"/>
    </row>
    <row r="143" spans="2:11" ht="18.75" customHeight="1"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</row>
    <row r="144" spans="2:11" ht="7.5" customHeight="1">
      <c r="B144" s="228"/>
      <c r="C144" s="229"/>
      <c r="D144" s="229"/>
      <c r="E144" s="229"/>
      <c r="F144" s="229"/>
      <c r="G144" s="229"/>
      <c r="H144" s="229"/>
      <c r="I144" s="229"/>
      <c r="J144" s="229"/>
      <c r="K144" s="230"/>
    </row>
    <row r="145" spans="2:11" ht="45" customHeight="1">
      <c r="B145" s="231"/>
      <c r="C145" s="336" t="s">
        <v>643</v>
      </c>
      <c r="D145" s="336"/>
      <c r="E145" s="336"/>
      <c r="F145" s="336"/>
      <c r="G145" s="336"/>
      <c r="H145" s="336"/>
      <c r="I145" s="336"/>
      <c r="J145" s="336"/>
      <c r="K145" s="232"/>
    </row>
    <row r="146" spans="2:11" ht="17.25" customHeight="1">
      <c r="B146" s="231"/>
      <c r="C146" s="233" t="s">
        <v>579</v>
      </c>
      <c r="D146" s="233"/>
      <c r="E146" s="233"/>
      <c r="F146" s="233" t="s">
        <v>580</v>
      </c>
      <c r="G146" s="234"/>
      <c r="H146" s="233" t="s">
        <v>123</v>
      </c>
      <c r="I146" s="233" t="s">
        <v>56</v>
      </c>
      <c r="J146" s="233" t="s">
        <v>581</v>
      </c>
      <c r="K146" s="232"/>
    </row>
    <row r="147" spans="2:11" ht="17.25" customHeight="1">
      <c r="B147" s="231"/>
      <c r="C147" s="235" t="s">
        <v>582</v>
      </c>
      <c r="D147" s="235"/>
      <c r="E147" s="235"/>
      <c r="F147" s="236" t="s">
        <v>583</v>
      </c>
      <c r="G147" s="237"/>
      <c r="H147" s="235"/>
      <c r="I147" s="235"/>
      <c r="J147" s="235" t="s">
        <v>584</v>
      </c>
      <c r="K147" s="232"/>
    </row>
    <row r="148" spans="2:11" ht="5.25" customHeight="1">
      <c r="B148" s="241"/>
      <c r="C148" s="238"/>
      <c r="D148" s="238"/>
      <c r="E148" s="238"/>
      <c r="F148" s="238"/>
      <c r="G148" s="239"/>
      <c r="H148" s="238"/>
      <c r="I148" s="238"/>
      <c r="J148" s="238"/>
      <c r="K148" s="262"/>
    </row>
    <row r="149" spans="2:11" ht="15" customHeight="1">
      <c r="B149" s="241"/>
      <c r="C149" s="266" t="s">
        <v>588</v>
      </c>
      <c r="D149" s="221"/>
      <c r="E149" s="221"/>
      <c r="F149" s="267" t="s">
        <v>585</v>
      </c>
      <c r="G149" s="221"/>
      <c r="H149" s="266" t="s">
        <v>624</v>
      </c>
      <c r="I149" s="266" t="s">
        <v>587</v>
      </c>
      <c r="J149" s="266">
        <v>120</v>
      </c>
      <c r="K149" s="262"/>
    </row>
    <row r="150" spans="2:11" ht="15" customHeight="1">
      <c r="B150" s="241"/>
      <c r="C150" s="266" t="s">
        <v>633</v>
      </c>
      <c r="D150" s="221"/>
      <c r="E150" s="221"/>
      <c r="F150" s="267" t="s">
        <v>585</v>
      </c>
      <c r="G150" s="221"/>
      <c r="H150" s="266" t="s">
        <v>644</v>
      </c>
      <c r="I150" s="266" t="s">
        <v>587</v>
      </c>
      <c r="J150" s="266" t="s">
        <v>635</v>
      </c>
      <c r="K150" s="262"/>
    </row>
    <row r="151" spans="2:11" ht="15" customHeight="1">
      <c r="B151" s="241"/>
      <c r="C151" s="266" t="s">
        <v>534</v>
      </c>
      <c r="D151" s="221"/>
      <c r="E151" s="221"/>
      <c r="F151" s="267" t="s">
        <v>585</v>
      </c>
      <c r="G151" s="221"/>
      <c r="H151" s="266" t="s">
        <v>645</v>
      </c>
      <c r="I151" s="266" t="s">
        <v>587</v>
      </c>
      <c r="J151" s="266" t="s">
        <v>635</v>
      </c>
      <c r="K151" s="262"/>
    </row>
    <row r="152" spans="2:11" ht="15" customHeight="1">
      <c r="B152" s="241"/>
      <c r="C152" s="266" t="s">
        <v>590</v>
      </c>
      <c r="D152" s="221"/>
      <c r="E152" s="221"/>
      <c r="F152" s="267" t="s">
        <v>591</v>
      </c>
      <c r="G152" s="221"/>
      <c r="H152" s="266" t="s">
        <v>624</v>
      </c>
      <c r="I152" s="266" t="s">
        <v>587</v>
      </c>
      <c r="J152" s="266">
        <v>50</v>
      </c>
      <c r="K152" s="262"/>
    </row>
    <row r="153" spans="2:11" ht="15" customHeight="1">
      <c r="B153" s="241"/>
      <c r="C153" s="266" t="s">
        <v>593</v>
      </c>
      <c r="D153" s="221"/>
      <c r="E153" s="221"/>
      <c r="F153" s="267" t="s">
        <v>585</v>
      </c>
      <c r="G153" s="221"/>
      <c r="H153" s="266" t="s">
        <v>624</v>
      </c>
      <c r="I153" s="266" t="s">
        <v>595</v>
      </c>
      <c r="J153" s="266"/>
      <c r="K153" s="262"/>
    </row>
    <row r="154" spans="2:11" ht="15" customHeight="1">
      <c r="B154" s="241"/>
      <c r="C154" s="266" t="s">
        <v>604</v>
      </c>
      <c r="D154" s="221"/>
      <c r="E154" s="221"/>
      <c r="F154" s="267" t="s">
        <v>591</v>
      </c>
      <c r="G154" s="221"/>
      <c r="H154" s="266" t="s">
        <v>624</v>
      </c>
      <c r="I154" s="266" t="s">
        <v>587</v>
      </c>
      <c r="J154" s="266">
        <v>50</v>
      </c>
      <c r="K154" s="262"/>
    </row>
    <row r="155" spans="2:11" ht="15" customHeight="1">
      <c r="B155" s="241"/>
      <c r="C155" s="266" t="s">
        <v>612</v>
      </c>
      <c r="D155" s="221"/>
      <c r="E155" s="221"/>
      <c r="F155" s="267" t="s">
        <v>591</v>
      </c>
      <c r="G155" s="221"/>
      <c r="H155" s="266" t="s">
        <v>624</v>
      </c>
      <c r="I155" s="266" t="s">
        <v>587</v>
      </c>
      <c r="J155" s="266">
        <v>50</v>
      </c>
      <c r="K155" s="262"/>
    </row>
    <row r="156" spans="2:11" ht="15" customHeight="1">
      <c r="B156" s="241"/>
      <c r="C156" s="266" t="s">
        <v>610</v>
      </c>
      <c r="D156" s="221"/>
      <c r="E156" s="221"/>
      <c r="F156" s="267" t="s">
        <v>591</v>
      </c>
      <c r="G156" s="221"/>
      <c r="H156" s="266" t="s">
        <v>624</v>
      </c>
      <c r="I156" s="266" t="s">
        <v>587</v>
      </c>
      <c r="J156" s="266">
        <v>50</v>
      </c>
      <c r="K156" s="262"/>
    </row>
    <row r="157" spans="2:11" ht="15" customHeight="1">
      <c r="B157" s="241"/>
      <c r="C157" s="266" t="s">
        <v>109</v>
      </c>
      <c r="D157" s="221"/>
      <c r="E157" s="221"/>
      <c r="F157" s="267" t="s">
        <v>585</v>
      </c>
      <c r="G157" s="221"/>
      <c r="H157" s="266" t="s">
        <v>646</v>
      </c>
      <c r="I157" s="266" t="s">
        <v>587</v>
      </c>
      <c r="J157" s="266" t="s">
        <v>647</v>
      </c>
      <c r="K157" s="262"/>
    </row>
    <row r="158" spans="2:11" ht="15" customHeight="1">
      <c r="B158" s="241"/>
      <c r="C158" s="266" t="s">
        <v>648</v>
      </c>
      <c r="D158" s="221"/>
      <c r="E158" s="221"/>
      <c r="F158" s="267" t="s">
        <v>585</v>
      </c>
      <c r="G158" s="221"/>
      <c r="H158" s="266" t="s">
        <v>649</v>
      </c>
      <c r="I158" s="266" t="s">
        <v>619</v>
      </c>
      <c r="J158" s="266"/>
      <c r="K158" s="262"/>
    </row>
    <row r="159" spans="2:11" ht="15" customHeight="1">
      <c r="B159" s="268"/>
      <c r="C159" s="250"/>
      <c r="D159" s="250"/>
      <c r="E159" s="250"/>
      <c r="F159" s="250"/>
      <c r="G159" s="250"/>
      <c r="H159" s="250"/>
      <c r="I159" s="250"/>
      <c r="J159" s="250"/>
      <c r="K159" s="269"/>
    </row>
    <row r="160" spans="2:11" ht="18.75" customHeight="1">
      <c r="B160" s="217"/>
      <c r="C160" s="221"/>
      <c r="D160" s="221"/>
      <c r="E160" s="221"/>
      <c r="F160" s="240"/>
      <c r="G160" s="221"/>
      <c r="H160" s="221"/>
      <c r="I160" s="221"/>
      <c r="J160" s="221"/>
      <c r="K160" s="217"/>
    </row>
    <row r="161" spans="2:11" ht="18.75" customHeight="1"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</row>
    <row r="162" spans="2:11" ht="7.5" customHeight="1">
      <c r="B162" s="209"/>
      <c r="C162" s="210"/>
      <c r="D162" s="210"/>
      <c r="E162" s="210"/>
      <c r="F162" s="210"/>
      <c r="G162" s="210"/>
      <c r="H162" s="210"/>
      <c r="I162" s="210"/>
      <c r="J162" s="210"/>
      <c r="K162" s="211"/>
    </row>
    <row r="163" spans="2:11" ht="45" customHeight="1">
      <c r="B163" s="212"/>
      <c r="C163" s="335" t="s">
        <v>650</v>
      </c>
      <c r="D163" s="335"/>
      <c r="E163" s="335"/>
      <c r="F163" s="335"/>
      <c r="G163" s="335"/>
      <c r="H163" s="335"/>
      <c r="I163" s="335"/>
      <c r="J163" s="335"/>
      <c r="K163" s="213"/>
    </row>
    <row r="164" spans="2:11" ht="17.25" customHeight="1">
      <c r="B164" s="212"/>
      <c r="C164" s="233" t="s">
        <v>579</v>
      </c>
      <c r="D164" s="233"/>
      <c r="E164" s="233"/>
      <c r="F164" s="233" t="s">
        <v>580</v>
      </c>
      <c r="G164" s="270"/>
      <c r="H164" s="271" t="s">
        <v>123</v>
      </c>
      <c r="I164" s="271" t="s">
        <v>56</v>
      </c>
      <c r="J164" s="233" t="s">
        <v>581</v>
      </c>
      <c r="K164" s="213"/>
    </row>
    <row r="165" spans="2:11" ht="17.25" customHeight="1">
      <c r="B165" s="214"/>
      <c r="C165" s="235" t="s">
        <v>582</v>
      </c>
      <c r="D165" s="235"/>
      <c r="E165" s="235"/>
      <c r="F165" s="236" t="s">
        <v>583</v>
      </c>
      <c r="G165" s="272"/>
      <c r="H165" s="273"/>
      <c r="I165" s="273"/>
      <c r="J165" s="235" t="s">
        <v>584</v>
      </c>
      <c r="K165" s="215"/>
    </row>
    <row r="166" spans="2:11" ht="5.25" customHeight="1">
      <c r="B166" s="241"/>
      <c r="C166" s="238"/>
      <c r="D166" s="238"/>
      <c r="E166" s="238"/>
      <c r="F166" s="238"/>
      <c r="G166" s="239"/>
      <c r="H166" s="238"/>
      <c r="I166" s="238"/>
      <c r="J166" s="238"/>
      <c r="K166" s="262"/>
    </row>
    <row r="167" spans="2:11" ht="15" customHeight="1">
      <c r="B167" s="241"/>
      <c r="C167" s="221" t="s">
        <v>588</v>
      </c>
      <c r="D167" s="221"/>
      <c r="E167" s="221"/>
      <c r="F167" s="240" t="s">
        <v>585</v>
      </c>
      <c r="G167" s="221"/>
      <c r="H167" s="221" t="s">
        <v>624</v>
      </c>
      <c r="I167" s="221" t="s">
        <v>587</v>
      </c>
      <c r="J167" s="221">
        <v>120</v>
      </c>
      <c r="K167" s="262"/>
    </row>
    <row r="168" spans="2:11" ht="15" customHeight="1">
      <c r="B168" s="241"/>
      <c r="C168" s="221" t="s">
        <v>633</v>
      </c>
      <c r="D168" s="221"/>
      <c r="E168" s="221"/>
      <c r="F168" s="240" t="s">
        <v>585</v>
      </c>
      <c r="G168" s="221"/>
      <c r="H168" s="221" t="s">
        <v>634</v>
      </c>
      <c r="I168" s="221" t="s">
        <v>587</v>
      </c>
      <c r="J168" s="221" t="s">
        <v>635</v>
      </c>
      <c r="K168" s="262"/>
    </row>
    <row r="169" spans="2:11" ht="15" customHeight="1">
      <c r="B169" s="241"/>
      <c r="C169" s="221" t="s">
        <v>534</v>
      </c>
      <c r="D169" s="221"/>
      <c r="E169" s="221"/>
      <c r="F169" s="240" t="s">
        <v>585</v>
      </c>
      <c r="G169" s="221"/>
      <c r="H169" s="221" t="s">
        <v>651</v>
      </c>
      <c r="I169" s="221" t="s">
        <v>587</v>
      </c>
      <c r="J169" s="221" t="s">
        <v>635</v>
      </c>
      <c r="K169" s="262"/>
    </row>
    <row r="170" spans="2:11" ht="15" customHeight="1">
      <c r="B170" s="241"/>
      <c r="C170" s="221" t="s">
        <v>590</v>
      </c>
      <c r="D170" s="221"/>
      <c r="E170" s="221"/>
      <c r="F170" s="240" t="s">
        <v>591</v>
      </c>
      <c r="G170" s="221"/>
      <c r="H170" s="221" t="s">
        <v>651</v>
      </c>
      <c r="I170" s="221" t="s">
        <v>587</v>
      </c>
      <c r="J170" s="221">
        <v>50</v>
      </c>
      <c r="K170" s="262"/>
    </row>
    <row r="171" spans="2:11" ht="15" customHeight="1">
      <c r="B171" s="241"/>
      <c r="C171" s="221" t="s">
        <v>593</v>
      </c>
      <c r="D171" s="221"/>
      <c r="E171" s="221"/>
      <c r="F171" s="240" t="s">
        <v>585</v>
      </c>
      <c r="G171" s="221"/>
      <c r="H171" s="221" t="s">
        <v>651</v>
      </c>
      <c r="I171" s="221" t="s">
        <v>595</v>
      </c>
      <c r="J171" s="221"/>
      <c r="K171" s="262"/>
    </row>
    <row r="172" spans="2:11" ht="15" customHeight="1">
      <c r="B172" s="241"/>
      <c r="C172" s="221" t="s">
        <v>604</v>
      </c>
      <c r="D172" s="221"/>
      <c r="E172" s="221"/>
      <c r="F172" s="240" t="s">
        <v>591</v>
      </c>
      <c r="G172" s="221"/>
      <c r="H172" s="221" t="s">
        <v>651</v>
      </c>
      <c r="I172" s="221" t="s">
        <v>587</v>
      </c>
      <c r="J172" s="221">
        <v>50</v>
      </c>
      <c r="K172" s="262"/>
    </row>
    <row r="173" spans="2:11" ht="15" customHeight="1">
      <c r="B173" s="241"/>
      <c r="C173" s="221" t="s">
        <v>612</v>
      </c>
      <c r="D173" s="221"/>
      <c r="E173" s="221"/>
      <c r="F173" s="240" t="s">
        <v>591</v>
      </c>
      <c r="G173" s="221"/>
      <c r="H173" s="221" t="s">
        <v>651</v>
      </c>
      <c r="I173" s="221" t="s">
        <v>587</v>
      </c>
      <c r="J173" s="221">
        <v>50</v>
      </c>
      <c r="K173" s="262"/>
    </row>
    <row r="174" spans="2:11" ht="15" customHeight="1">
      <c r="B174" s="241"/>
      <c r="C174" s="221" t="s">
        <v>610</v>
      </c>
      <c r="D174" s="221"/>
      <c r="E174" s="221"/>
      <c r="F174" s="240" t="s">
        <v>591</v>
      </c>
      <c r="G174" s="221"/>
      <c r="H174" s="221" t="s">
        <v>651</v>
      </c>
      <c r="I174" s="221" t="s">
        <v>587</v>
      </c>
      <c r="J174" s="221">
        <v>50</v>
      </c>
      <c r="K174" s="262"/>
    </row>
    <row r="175" spans="2:11" ht="15" customHeight="1">
      <c r="B175" s="241"/>
      <c r="C175" s="221" t="s">
        <v>122</v>
      </c>
      <c r="D175" s="221"/>
      <c r="E175" s="221"/>
      <c r="F175" s="240" t="s">
        <v>585</v>
      </c>
      <c r="G175" s="221"/>
      <c r="H175" s="221" t="s">
        <v>652</v>
      </c>
      <c r="I175" s="221" t="s">
        <v>653</v>
      </c>
      <c r="J175" s="221"/>
      <c r="K175" s="262"/>
    </row>
    <row r="176" spans="2:11" ht="15" customHeight="1">
      <c r="B176" s="241"/>
      <c r="C176" s="221" t="s">
        <v>56</v>
      </c>
      <c r="D176" s="221"/>
      <c r="E176" s="221"/>
      <c r="F176" s="240" t="s">
        <v>585</v>
      </c>
      <c r="G176" s="221"/>
      <c r="H176" s="221" t="s">
        <v>654</v>
      </c>
      <c r="I176" s="221" t="s">
        <v>655</v>
      </c>
      <c r="J176" s="221">
        <v>1</v>
      </c>
      <c r="K176" s="262"/>
    </row>
    <row r="177" spans="2:11" ht="15" customHeight="1">
      <c r="B177" s="241"/>
      <c r="C177" s="221" t="s">
        <v>52</v>
      </c>
      <c r="D177" s="221"/>
      <c r="E177" s="221"/>
      <c r="F177" s="240" t="s">
        <v>585</v>
      </c>
      <c r="G177" s="221"/>
      <c r="H177" s="221" t="s">
        <v>656</v>
      </c>
      <c r="I177" s="221" t="s">
        <v>587</v>
      </c>
      <c r="J177" s="221">
        <v>20</v>
      </c>
      <c r="K177" s="262"/>
    </row>
    <row r="178" spans="2:11" ht="15" customHeight="1">
      <c r="B178" s="241"/>
      <c r="C178" s="221" t="s">
        <v>123</v>
      </c>
      <c r="D178" s="221"/>
      <c r="E178" s="221"/>
      <c r="F178" s="240" t="s">
        <v>585</v>
      </c>
      <c r="G178" s="221"/>
      <c r="H178" s="221" t="s">
        <v>657</v>
      </c>
      <c r="I178" s="221" t="s">
        <v>587</v>
      </c>
      <c r="J178" s="221">
        <v>255</v>
      </c>
      <c r="K178" s="262"/>
    </row>
    <row r="179" spans="2:11" ht="15" customHeight="1">
      <c r="B179" s="241"/>
      <c r="C179" s="221" t="s">
        <v>124</v>
      </c>
      <c r="D179" s="221"/>
      <c r="E179" s="221"/>
      <c r="F179" s="240" t="s">
        <v>585</v>
      </c>
      <c r="G179" s="221"/>
      <c r="H179" s="221" t="s">
        <v>550</v>
      </c>
      <c r="I179" s="221" t="s">
        <v>587</v>
      </c>
      <c r="J179" s="221">
        <v>10</v>
      </c>
      <c r="K179" s="262"/>
    </row>
    <row r="180" spans="2:11" ht="15" customHeight="1">
      <c r="B180" s="241"/>
      <c r="C180" s="221" t="s">
        <v>125</v>
      </c>
      <c r="D180" s="221"/>
      <c r="E180" s="221"/>
      <c r="F180" s="240" t="s">
        <v>585</v>
      </c>
      <c r="G180" s="221"/>
      <c r="H180" s="221" t="s">
        <v>658</v>
      </c>
      <c r="I180" s="221" t="s">
        <v>619</v>
      </c>
      <c r="J180" s="221"/>
      <c r="K180" s="262"/>
    </row>
    <row r="181" spans="2:11" ht="15" customHeight="1">
      <c r="B181" s="241"/>
      <c r="C181" s="221" t="s">
        <v>659</v>
      </c>
      <c r="D181" s="221"/>
      <c r="E181" s="221"/>
      <c r="F181" s="240" t="s">
        <v>585</v>
      </c>
      <c r="G181" s="221"/>
      <c r="H181" s="221" t="s">
        <v>660</v>
      </c>
      <c r="I181" s="221" t="s">
        <v>619</v>
      </c>
      <c r="J181" s="221"/>
      <c r="K181" s="262"/>
    </row>
    <row r="182" spans="2:11" ht="15" customHeight="1">
      <c r="B182" s="241"/>
      <c r="C182" s="221" t="s">
        <v>648</v>
      </c>
      <c r="D182" s="221"/>
      <c r="E182" s="221"/>
      <c r="F182" s="240" t="s">
        <v>585</v>
      </c>
      <c r="G182" s="221"/>
      <c r="H182" s="221" t="s">
        <v>661</v>
      </c>
      <c r="I182" s="221" t="s">
        <v>619</v>
      </c>
      <c r="J182" s="221"/>
      <c r="K182" s="262"/>
    </row>
    <row r="183" spans="2:11" ht="15" customHeight="1">
      <c r="B183" s="241"/>
      <c r="C183" s="221" t="s">
        <v>127</v>
      </c>
      <c r="D183" s="221"/>
      <c r="E183" s="221"/>
      <c r="F183" s="240" t="s">
        <v>591</v>
      </c>
      <c r="G183" s="221"/>
      <c r="H183" s="221" t="s">
        <v>662</v>
      </c>
      <c r="I183" s="221" t="s">
        <v>587</v>
      </c>
      <c r="J183" s="221">
        <v>50</v>
      </c>
      <c r="K183" s="262"/>
    </row>
    <row r="184" spans="2:11" ht="15" customHeight="1">
      <c r="B184" s="241"/>
      <c r="C184" s="221" t="s">
        <v>663</v>
      </c>
      <c r="D184" s="221"/>
      <c r="E184" s="221"/>
      <c r="F184" s="240" t="s">
        <v>591</v>
      </c>
      <c r="G184" s="221"/>
      <c r="H184" s="221" t="s">
        <v>664</v>
      </c>
      <c r="I184" s="221" t="s">
        <v>665</v>
      </c>
      <c r="J184" s="221"/>
      <c r="K184" s="262"/>
    </row>
    <row r="185" spans="2:11" ht="15" customHeight="1">
      <c r="B185" s="241"/>
      <c r="C185" s="221" t="s">
        <v>666</v>
      </c>
      <c r="D185" s="221"/>
      <c r="E185" s="221"/>
      <c r="F185" s="240" t="s">
        <v>591</v>
      </c>
      <c r="G185" s="221"/>
      <c r="H185" s="221" t="s">
        <v>667</v>
      </c>
      <c r="I185" s="221" t="s">
        <v>665</v>
      </c>
      <c r="J185" s="221"/>
      <c r="K185" s="262"/>
    </row>
    <row r="186" spans="2:11" ht="15" customHeight="1">
      <c r="B186" s="241"/>
      <c r="C186" s="221" t="s">
        <v>668</v>
      </c>
      <c r="D186" s="221"/>
      <c r="E186" s="221"/>
      <c r="F186" s="240" t="s">
        <v>591</v>
      </c>
      <c r="G186" s="221"/>
      <c r="H186" s="221" t="s">
        <v>669</v>
      </c>
      <c r="I186" s="221" t="s">
        <v>665</v>
      </c>
      <c r="J186" s="221"/>
      <c r="K186" s="262"/>
    </row>
    <row r="187" spans="2:11" ht="15" customHeight="1">
      <c r="B187" s="241"/>
      <c r="C187" s="274" t="s">
        <v>670</v>
      </c>
      <c r="D187" s="221"/>
      <c r="E187" s="221"/>
      <c r="F187" s="240" t="s">
        <v>591</v>
      </c>
      <c r="G187" s="221"/>
      <c r="H187" s="221" t="s">
        <v>671</v>
      </c>
      <c r="I187" s="221" t="s">
        <v>672</v>
      </c>
      <c r="J187" s="275" t="s">
        <v>673</v>
      </c>
      <c r="K187" s="262"/>
    </row>
    <row r="188" spans="2:11" ht="15" customHeight="1">
      <c r="B188" s="241"/>
      <c r="C188" s="226" t="s">
        <v>41</v>
      </c>
      <c r="D188" s="221"/>
      <c r="E188" s="221"/>
      <c r="F188" s="240" t="s">
        <v>585</v>
      </c>
      <c r="G188" s="221"/>
      <c r="H188" s="217" t="s">
        <v>674</v>
      </c>
      <c r="I188" s="221" t="s">
        <v>675</v>
      </c>
      <c r="J188" s="221"/>
      <c r="K188" s="262"/>
    </row>
    <row r="189" spans="2:11" ht="15" customHeight="1">
      <c r="B189" s="241"/>
      <c r="C189" s="226" t="s">
        <v>676</v>
      </c>
      <c r="D189" s="221"/>
      <c r="E189" s="221"/>
      <c r="F189" s="240" t="s">
        <v>585</v>
      </c>
      <c r="G189" s="221"/>
      <c r="H189" s="221" t="s">
        <v>677</v>
      </c>
      <c r="I189" s="221" t="s">
        <v>619</v>
      </c>
      <c r="J189" s="221"/>
      <c r="K189" s="262"/>
    </row>
    <row r="190" spans="2:11" ht="15" customHeight="1">
      <c r="B190" s="241"/>
      <c r="C190" s="226" t="s">
        <v>678</v>
      </c>
      <c r="D190" s="221"/>
      <c r="E190" s="221"/>
      <c r="F190" s="240" t="s">
        <v>585</v>
      </c>
      <c r="G190" s="221"/>
      <c r="H190" s="221" t="s">
        <v>679</v>
      </c>
      <c r="I190" s="221" t="s">
        <v>619</v>
      </c>
      <c r="J190" s="221"/>
      <c r="K190" s="262"/>
    </row>
    <row r="191" spans="2:11" ht="15" customHeight="1">
      <c r="B191" s="241"/>
      <c r="C191" s="226" t="s">
        <v>680</v>
      </c>
      <c r="D191" s="221"/>
      <c r="E191" s="221"/>
      <c r="F191" s="240" t="s">
        <v>591</v>
      </c>
      <c r="G191" s="221"/>
      <c r="H191" s="221" t="s">
        <v>681</v>
      </c>
      <c r="I191" s="221" t="s">
        <v>619</v>
      </c>
      <c r="J191" s="221"/>
      <c r="K191" s="262"/>
    </row>
    <row r="192" spans="2:11" ht="15" customHeight="1">
      <c r="B192" s="268"/>
      <c r="C192" s="276"/>
      <c r="D192" s="250"/>
      <c r="E192" s="250"/>
      <c r="F192" s="250"/>
      <c r="G192" s="250"/>
      <c r="H192" s="250"/>
      <c r="I192" s="250"/>
      <c r="J192" s="250"/>
      <c r="K192" s="269"/>
    </row>
    <row r="193" spans="2:11" ht="18.75" customHeight="1">
      <c r="B193" s="217"/>
      <c r="C193" s="221"/>
      <c r="D193" s="221"/>
      <c r="E193" s="221"/>
      <c r="F193" s="240"/>
      <c r="G193" s="221"/>
      <c r="H193" s="221"/>
      <c r="I193" s="221"/>
      <c r="J193" s="221"/>
      <c r="K193" s="217"/>
    </row>
    <row r="194" spans="2:11" ht="18.75" customHeight="1">
      <c r="B194" s="217"/>
      <c r="C194" s="221"/>
      <c r="D194" s="221"/>
      <c r="E194" s="221"/>
      <c r="F194" s="240"/>
      <c r="G194" s="221"/>
      <c r="H194" s="221"/>
      <c r="I194" s="221"/>
      <c r="J194" s="221"/>
      <c r="K194" s="217"/>
    </row>
    <row r="195" spans="2:11" ht="18.75" customHeight="1"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</row>
    <row r="196" spans="2:11" ht="13.5">
      <c r="B196" s="209"/>
      <c r="C196" s="210"/>
      <c r="D196" s="210"/>
      <c r="E196" s="210"/>
      <c r="F196" s="210"/>
      <c r="G196" s="210"/>
      <c r="H196" s="210"/>
      <c r="I196" s="210"/>
      <c r="J196" s="210"/>
      <c r="K196" s="211"/>
    </row>
    <row r="197" spans="2:11" ht="21">
      <c r="B197" s="212"/>
      <c r="C197" s="335" t="s">
        <v>682</v>
      </c>
      <c r="D197" s="335"/>
      <c r="E197" s="335"/>
      <c r="F197" s="335"/>
      <c r="G197" s="335"/>
      <c r="H197" s="335"/>
      <c r="I197" s="335"/>
      <c r="J197" s="335"/>
      <c r="K197" s="213"/>
    </row>
    <row r="198" spans="2:11" ht="25.5" customHeight="1">
      <c r="B198" s="212"/>
      <c r="C198" s="277" t="s">
        <v>683</v>
      </c>
      <c r="D198" s="277"/>
      <c r="E198" s="277"/>
      <c r="F198" s="277" t="s">
        <v>684</v>
      </c>
      <c r="G198" s="278"/>
      <c r="H198" s="334" t="s">
        <v>685</v>
      </c>
      <c r="I198" s="334"/>
      <c r="J198" s="334"/>
      <c r="K198" s="213"/>
    </row>
    <row r="199" spans="2:11" ht="5.25" customHeight="1">
      <c r="B199" s="241"/>
      <c r="C199" s="238"/>
      <c r="D199" s="238"/>
      <c r="E199" s="238"/>
      <c r="F199" s="238"/>
      <c r="G199" s="221"/>
      <c r="H199" s="238"/>
      <c r="I199" s="238"/>
      <c r="J199" s="238"/>
      <c r="K199" s="262"/>
    </row>
    <row r="200" spans="2:11" ht="15" customHeight="1">
      <c r="B200" s="241"/>
      <c r="C200" s="221" t="s">
        <v>675</v>
      </c>
      <c r="D200" s="221"/>
      <c r="E200" s="221"/>
      <c r="F200" s="240" t="s">
        <v>42</v>
      </c>
      <c r="G200" s="221"/>
      <c r="H200" s="333" t="s">
        <v>686</v>
      </c>
      <c r="I200" s="333"/>
      <c r="J200" s="333"/>
      <c r="K200" s="262"/>
    </row>
    <row r="201" spans="2:11" ht="15" customHeight="1">
      <c r="B201" s="241"/>
      <c r="C201" s="247"/>
      <c r="D201" s="221"/>
      <c r="E201" s="221"/>
      <c r="F201" s="240" t="s">
        <v>43</v>
      </c>
      <c r="G201" s="221"/>
      <c r="H201" s="333" t="s">
        <v>687</v>
      </c>
      <c r="I201" s="333"/>
      <c r="J201" s="333"/>
      <c r="K201" s="262"/>
    </row>
    <row r="202" spans="2:11" ht="15" customHeight="1">
      <c r="B202" s="241"/>
      <c r="C202" s="247"/>
      <c r="D202" s="221"/>
      <c r="E202" s="221"/>
      <c r="F202" s="240" t="s">
        <v>46</v>
      </c>
      <c r="G202" s="221"/>
      <c r="H202" s="333" t="s">
        <v>688</v>
      </c>
      <c r="I202" s="333"/>
      <c r="J202" s="333"/>
      <c r="K202" s="262"/>
    </row>
    <row r="203" spans="2:11" ht="15" customHeight="1">
      <c r="B203" s="241"/>
      <c r="C203" s="221"/>
      <c r="D203" s="221"/>
      <c r="E203" s="221"/>
      <c r="F203" s="240" t="s">
        <v>44</v>
      </c>
      <c r="G203" s="221"/>
      <c r="H203" s="333" t="s">
        <v>689</v>
      </c>
      <c r="I203" s="333"/>
      <c r="J203" s="333"/>
      <c r="K203" s="262"/>
    </row>
    <row r="204" spans="2:11" ht="15" customHeight="1">
      <c r="B204" s="241"/>
      <c r="C204" s="221"/>
      <c r="D204" s="221"/>
      <c r="E204" s="221"/>
      <c r="F204" s="240" t="s">
        <v>45</v>
      </c>
      <c r="G204" s="221"/>
      <c r="H204" s="333" t="s">
        <v>690</v>
      </c>
      <c r="I204" s="333"/>
      <c r="J204" s="333"/>
      <c r="K204" s="262"/>
    </row>
    <row r="205" spans="2:11" ht="15" customHeight="1">
      <c r="B205" s="241"/>
      <c r="C205" s="221"/>
      <c r="D205" s="221"/>
      <c r="E205" s="221"/>
      <c r="F205" s="240"/>
      <c r="G205" s="221"/>
      <c r="H205" s="221"/>
      <c r="I205" s="221"/>
      <c r="J205" s="221"/>
      <c r="K205" s="262"/>
    </row>
    <row r="206" spans="2:11" ht="15" customHeight="1">
      <c r="B206" s="241"/>
      <c r="C206" s="221" t="s">
        <v>631</v>
      </c>
      <c r="D206" s="221"/>
      <c r="E206" s="221"/>
      <c r="F206" s="240" t="s">
        <v>78</v>
      </c>
      <c r="G206" s="221"/>
      <c r="H206" s="333" t="s">
        <v>691</v>
      </c>
      <c r="I206" s="333"/>
      <c r="J206" s="333"/>
      <c r="K206" s="262"/>
    </row>
    <row r="207" spans="2:11" ht="15" customHeight="1">
      <c r="B207" s="241"/>
      <c r="C207" s="247"/>
      <c r="D207" s="221"/>
      <c r="E207" s="221"/>
      <c r="F207" s="240" t="s">
        <v>530</v>
      </c>
      <c r="G207" s="221"/>
      <c r="H207" s="333" t="s">
        <v>531</v>
      </c>
      <c r="I207" s="333"/>
      <c r="J207" s="333"/>
      <c r="K207" s="262"/>
    </row>
    <row r="208" spans="2:11" ht="15" customHeight="1">
      <c r="B208" s="241"/>
      <c r="C208" s="221"/>
      <c r="D208" s="221"/>
      <c r="E208" s="221"/>
      <c r="F208" s="240" t="s">
        <v>528</v>
      </c>
      <c r="G208" s="221"/>
      <c r="H208" s="333" t="s">
        <v>692</v>
      </c>
      <c r="I208" s="333"/>
      <c r="J208" s="333"/>
      <c r="K208" s="262"/>
    </row>
    <row r="209" spans="2:11" ht="15" customHeight="1">
      <c r="B209" s="279"/>
      <c r="C209" s="247"/>
      <c r="D209" s="247"/>
      <c r="E209" s="247"/>
      <c r="F209" s="240" t="s">
        <v>97</v>
      </c>
      <c r="G209" s="226"/>
      <c r="H209" s="332" t="s">
        <v>98</v>
      </c>
      <c r="I209" s="332"/>
      <c r="J209" s="332"/>
      <c r="K209" s="280"/>
    </row>
    <row r="210" spans="2:11" ht="15" customHeight="1">
      <c r="B210" s="279"/>
      <c r="C210" s="247"/>
      <c r="D210" s="247"/>
      <c r="E210" s="247"/>
      <c r="F210" s="240" t="s">
        <v>532</v>
      </c>
      <c r="G210" s="226"/>
      <c r="H210" s="332" t="s">
        <v>693</v>
      </c>
      <c r="I210" s="332"/>
      <c r="J210" s="332"/>
      <c r="K210" s="280"/>
    </row>
    <row r="211" spans="2:11" ht="15" customHeight="1">
      <c r="B211" s="279"/>
      <c r="C211" s="247"/>
      <c r="D211" s="247"/>
      <c r="E211" s="247"/>
      <c r="F211" s="281"/>
      <c r="G211" s="226"/>
      <c r="H211" s="282"/>
      <c r="I211" s="282"/>
      <c r="J211" s="282"/>
      <c r="K211" s="280"/>
    </row>
    <row r="212" spans="2:11" ht="15" customHeight="1">
      <c r="B212" s="279"/>
      <c r="C212" s="221" t="s">
        <v>655</v>
      </c>
      <c r="D212" s="247"/>
      <c r="E212" s="247"/>
      <c r="F212" s="240">
        <v>1</v>
      </c>
      <c r="G212" s="226"/>
      <c r="H212" s="332" t="s">
        <v>694</v>
      </c>
      <c r="I212" s="332"/>
      <c r="J212" s="332"/>
      <c r="K212" s="280"/>
    </row>
    <row r="213" spans="2:11" ht="15" customHeight="1">
      <c r="B213" s="279"/>
      <c r="C213" s="247"/>
      <c r="D213" s="247"/>
      <c r="E213" s="247"/>
      <c r="F213" s="240">
        <v>2</v>
      </c>
      <c r="G213" s="226"/>
      <c r="H213" s="332" t="s">
        <v>695</v>
      </c>
      <c r="I213" s="332"/>
      <c r="J213" s="332"/>
      <c r="K213" s="280"/>
    </row>
    <row r="214" spans="2:11" ht="15" customHeight="1">
      <c r="B214" s="279"/>
      <c r="C214" s="247"/>
      <c r="D214" s="247"/>
      <c r="E214" s="247"/>
      <c r="F214" s="240">
        <v>3</v>
      </c>
      <c r="G214" s="226"/>
      <c r="H214" s="332" t="s">
        <v>696</v>
      </c>
      <c r="I214" s="332"/>
      <c r="J214" s="332"/>
      <c r="K214" s="280"/>
    </row>
    <row r="215" spans="2:11" ht="15" customHeight="1">
      <c r="B215" s="279"/>
      <c r="C215" s="247"/>
      <c r="D215" s="247"/>
      <c r="E215" s="247"/>
      <c r="F215" s="240">
        <v>4</v>
      </c>
      <c r="G215" s="226"/>
      <c r="H215" s="332" t="s">
        <v>697</v>
      </c>
      <c r="I215" s="332"/>
      <c r="J215" s="332"/>
      <c r="K215" s="280"/>
    </row>
    <row r="216" spans="2:11" ht="12.75" customHeight="1">
      <c r="B216" s="283"/>
      <c r="C216" s="284"/>
      <c r="D216" s="284"/>
      <c r="E216" s="284"/>
      <c r="F216" s="284"/>
      <c r="G216" s="284"/>
      <c r="H216" s="284"/>
      <c r="I216" s="284"/>
      <c r="J216" s="284"/>
      <c r="K216" s="285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Pracovní</cp:lastModifiedBy>
  <dcterms:created xsi:type="dcterms:W3CDTF">2018-08-15T14:48:12Z</dcterms:created>
  <dcterms:modified xsi:type="dcterms:W3CDTF">2020-02-10T08:49:02Z</dcterms:modified>
  <cp:category/>
  <cp:version/>
  <cp:contentType/>
  <cp:contentStatus/>
</cp:coreProperties>
</file>