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3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_xlnm.Print_Area" localSheetId="3">' Pol'!$A$1:$T$51</definedName>
    <definedName name="_xlnm.Print_Area" localSheetId="1">'Stavba'!$A$1:$J$51</definedName>
    <definedName name="CenaCelkem">'Stavba'!$G$29</definedName>
    <definedName name="CenaCelkemBezDPH">'Stavba'!$G$28</definedName>
    <definedName name="cisloobjektu">'Stavba'!$D$3</definedName>
    <definedName name="CisloRozpoctu">'[1]Krycí list'!$C$2</definedName>
    <definedName name="cislostavby">'[1]Krycí list'!$A$7</definedName>
    <definedName name="CisloStavebnihoRozpoctu">'Stavba'!$D$4</definedName>
    <definedName name="dadresa">'Stavba'!$D$12:$G$12</definedName>
    <definedName name="dmisto">'Stavba'!$D$13:$G$13</definedName>
    <definedName name="DPHSni">'Stavba'!$G$24</definedName>
    <definedName name="DPHZakl">'Stavba'!$G$26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>'[1]Krycí list'!$C$7</definedName>
    <definedName name="NazevStavebnihoRozpoctu">'Stavba'!$E$4</definedName>
    <definedName name="oadresa">'Stavba'!$D$6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akladDPHSni">'Stavba'!$G$23</definedName>
    <definedName name="ZakladDPHZakl">'Stavba'!$G$25</definedName>
    <definedName name="Zaokrouhleni">'Stavba'!$G$27</definedName>
    <definedName name="Zhotovitel">'Stavba'!$D$11:$G$11</definedName>
    <definedName name="CelkemDPHVypocet" localSheetId="1">'Stavba'!$H$40</definedName>
    <definedName name="CenaCelkemVypocet" localSheetId="1">'Stavba'!$I$40</definedName>
    <definedName name="CisloStavby" localSheetId="1">'Stavba'!$D$2</definedName>
    <definedName name="DIČ" localSheetId="1">'Stavba'!$I$12</definedName>
    <definedName name="dpsc" localSheetId="1">'Stavba'!$C$13</definedName>
    <definedName name="IČO" localSheetId="1">'Stavba'!$I$11</definedName>
    <definedName name="NazevStavby" localSheetId="1">'Stavba'!$E$2</definedName>
    <definedName name="Objednatel" localSheetId="1">'Stavba'!$D$5</definedName>
    <definedName name="Objekt" localSheetId="1">'Stavba'!$B$38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SazbaDPH1" localSheetId="1">'Stavba'!$E$23</definedName>
    <definedName name="SazbaDPH2" localSheetId="1">'Stavba'!$E$25</definedName>
    <definedName name="ZakladDPHSniVypocet" localSheetId="1">'Stavba'!$F$40</definedName>
    <definedName name="ZakladDPHZaklVypocet" localSheetId="1">'Stavba'!$G$40</definedName>
    <definedName name="Z_B7E7C763_C459_487D_8ABA_5CFDDFBD5A84_.wvu.Cols" localSheetId="1">'Stavba'!$A:$A</definedName>
    <definedName name="Z_B7E7C763_C459_487D_8ABA_5CFDDFBD5A84_.wvu.PrintArea" localSheetId="1">'Stavba'!$B$1:$J$36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13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D11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D12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D13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I11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I12" authorId="0">
      <text>
        <r>
          <rPr>
            <sz val="9"/>
            <color rgb="FF000000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<sst xmlns="http://schemas.openxmlformats.org/spreadsheetml/2006/main" count="192" uniqueCount="128">
  <si>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</si>
  <si>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</si>
  <si>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</si>
  <si>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</t>
  </si>
  <si>
    <t>Zakázka:</t>
  </si>
  <si>
    <t>Domažlice, Kozinova - Sociálně terapeutické dílny sv. Josefa</t>
  </si>
  <si>
    <t>Objekt:</t>
  </si>
  <si>
    <t>Rozpočet:</t>
  </si>
  <si>
    <t>Objednatel:</t>
  </si>
  <si>
    <t>IČ:</t>
  </si>
  <si>
    <t>DIČ:</t>
  </si>
  <si>
    <t>Projektant:</t>
  </si>
  <si>
    <t>Zhotovitel:</t>
  </si>
  <si>
    <t>Vypracoval:</t>
  </si>
  <si>
    <t>Michal Jůna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</si>
  <si>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</si>
  <si>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</si>
  <si>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</si>
  <si>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</si>
  <si>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</si>
  <si>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</si>
  <si>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</si>
  <si>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</si>
  <si>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</si>
  <si>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</si>
  <si>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</si>
  <si>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</si>
  <si>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</si>
  <si>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</si>
  <si>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</si>
  <si>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</si>
  <si>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</si>
  <si>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</si>
  <si>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</si>
  <si>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</si>
  <si>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</si>
  <si>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</si>
  <si>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</si>
  <si>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</si>
  <si>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</si>
  <si>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</si>
  <si>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</si>
  <si>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</si>
  <si>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</si>
  <si>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Celkem za stavbu</t>
  </si>
  <si>
    <t>Rekapitulace dílů</t>
  </si>
  <si>
    <t>Typ dílu</t>
  </si>
  <si>
    <t>43</t>
  </si>
  <si>
    <t>Nové konstrukce</t>
  </si>
  <si>
    <t>97</t>
  </si>
  <si>
    <t>Demontáž zámečnických konstrukcí</t>
  </si>
  <si>
    <t>711</t>
  </si>
  <si>
    <t>Izolace proti vodě</t>
  </si>
  <si>
    <t>783</t>
  </si>
  <si>
    <t>Nátěry</t>
  </si>
  <si>
    <t xml:space="preserve">Položkový rozpočet </t>
  </si>
  <si>
    <t>Z:</t>
  </si>
  <si>
    <t>O:</t>
  </si>
  <si>
    <t>R:</t>
  </si>
  <si>
    <t>#TypZaznamu#</t>
  </si>
  <si>
    <t>S:</t>
  </si>
  <si>
    <t>Domažlice, Kozinova - Sociálně terapeutické dílny sv. Josefa - úprava schodišťového prostoru</t>
  </si>
  <si>
    <t>STA</t>
  </si>
  <si>
    <t>OBJ</t>
  </si>
  <si>
    <t>ROZ</t>
  </si>
  <si>
    <t>C:</t>
  </si>
  <si>
    <t>CAS_STR</t>
  </si>
  <si>
    <t>P.č.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</si>
  <si>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</si>
  <si>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</si>
  <si>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</si>
  <si>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</si>
  <si>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</si>
  <si>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</si>
  <si>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</si>
  <si>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</si>
  <si>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</si>
  <si>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</si>
  <si>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</si>
  <si>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</si>
  <si>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</si>
  <si>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</si>
  <si>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</si>
  <si>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</si>
  <si>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</si>
  <si>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</si>
  <si>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</si>
  <si>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</si>
  <si>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Trubky bezešvé hladké jakost 11353.1  D 51x3,2 mm</t>
  </si>
  <si>
    <t>m</t>
  </si>
  <si>
    <t>POL3_0</t>
  </si>
  <si>
    <t>Tyč ocelová kruhová jakost 10000  D 12 mm</t>
  </si>
  <si>
    <t>0,12*8</t>
  </si>
  <si>
    <t>VV</t>
  </si>
  <si>
    <t>0,14*4</t>
  </si>
  <si>
    <t>Záslepka tyče 75 mm</t>
  </si>
  <si>
    <t>ks</t>
  </si>
  <si>
    <t>Záslepka tyče 51 mm</t>
  </si>
  <si>
    <t>Plech Pz jakost 10004.2 tl.0,55 mm, povlak 275g/m2, + klempířský tmel</t>
  </si>
  <si>
    <t>m2</t>
  </si>
  <si>
    <t>Montáž zámečnických konstrukcí</t>
  </si>
  <si>
    <t>$' Pol'.F9+$' Pol'.F10</t>
  </si>
  <si>
    <t>Vyrovnávací klín ze slzičkového plechu</t>
  </si>
  <si>
    <t>Odstranění kovových madel</t>
  </si>
  <si>
    <t>POL1_0</t>
  </si>
  <si>
    <t>Odstranění kovových sloupků zábradlí</t>
  </si>
  <si>
    <t>4*1,1</t>
  </si>
  <si>
    <t>Posunutí sloupků zábradlí, + montáž na kotevní plech P4 100/100 mm</t>
  </si>
  <si>
    <t>Nátěr kovových konstrukcí zábradlí</t>
  </si>
  <si>
    <t>POL2_0</t>
  </si>
  <si>
    <t>1,44</t>
  </si>
  <si>
    <t>0,076</t>
  </si>
  <si>
    <t>0,008</t>
  </si>
  <si>
    <t>0,3</t>
  </si>
  <si>
    <t>Elektromontáže</t>
  </si>
  <si>
    <t>Připojení plošiny v délce 3m na stávající rozvod v místnosti pod schodišťovým prostorem</t>
  </si>
  <si>
    <t>Doprava</t>
  </si>
  <si>
    <t>Mimostaveništní doprava</t>
  </si>
  <si>
    <t>Doprava stavebního materiálu a bezbariérové plošiny na staveniště</t>
  </si>
  <si>
    <t>Bezbariérová plošina</t>
  </si>
  <si>
    <t>Dodávka a montáž plošiny dle PD + zaškolení obsluhy</t>
  </si>
  <si>
    <t>Dodávka a montáž šachty dle PD</t>
  </si>
  <si>
    <t>Dodávka a montáž hliníkových dveří, celoprosklené, nezateplené</t>
  </si>
  <si>
    <t>Revize instalovaného zařízení</t>
  </si>
  <si>
    <t>Veškeré revize zařízení potřebné pro kolaudaci a provozování bezbariérové plošiny včetně připojení</t>
  </si>
  <si>
    <t>SUM</t>
  </si>
  <si>
    <t>POPUZIV</t>
  </si>
  <si>
    <t>END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</si>
</sst>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/M/YYYY"/>
    <numFmt numFmtId="167" formatCode="0"/>
    <numFmt numFmtId="168" formatCode="#,##0.00"/>
    <numFmt numFmtId="169" formatCode="0.00"/>
    <numFmt numFmtId="170" formatCode="#,##0"/>
    <numFmt numFmtId="171" formatCode="#,##0.00000"/>
  </numFmts>
  <fonts count="16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9"/>
      <color rgb="FF000000"/>
      <name val="Tahoma"/>
      <family val="2"/>
    </font>
    <font>
      <sz val="8"/>
      <name val="Arial CE"/>
      <family val="2"/>
    </font>
    <font>
      <sz val="8"/>
      <color rgb="FF0000FF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23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0" xfId="0" applyFont="1" applyBorder="1" applyAlignment="1" applyProtection="1">
      <alignment horizontal="left" wrapText="1"/>
      <protection hidden="1"/>
    </xf>
    <xf numFmtId="164" fontId="0" fillId="0" borderId="0" xfId="0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0" fillId="0" borderId="3" xfId="0" applyBorder="1" applyAlignment="1" applyProtection="1">
      <alignment/>
      <protection hidden="1"/>
    </xf>
    <xf numFmtId="164" fontId="5" fillId="3" borderId="3" xfId="0" applyFont="1" applyBorder="1" applyAlignment="1" applyProtection="1">
      <alignment horizontal="left" vertical="center" indent="1"/>
      <protection hidden="1"/>
    </xf>
    <xf numFmtId="164" fontId="0" fillId="3" borderId="0" xfId="0" applyBorder="1" applyAlignment="1" applyProtection="1">
      <alignment/>
      <protection hidden="1"/>
    </xf>
    <xf numFmtId="165" fontId="6" fillId="3" borderId="0" xfId="0" applyFont="1" applyBorder="1" applyAlignment="1" applyProtection="1">
      <alignment horizontal="left" vertical="center"/>
      <protection hidden="1"/>
    </xf>
    <xf numFmtId="165" fontId="6" fillId="3" borderId="0" xfId="0" applyFont="1" applyBorder="1" applyAlignment="1" applyProtection="1">
      <alignment horizontal="left" vertical="center"/>
      <protection hidden="1"/>
    </xf>
    <xf numFmtId="164" fontId="2" fillId="3" borderId="0" xfId="0" applyFont="1" applyBorder="1" applyAlignment="1" applyProtection="1">
      <alignment/>
      <protection hidden="1"/>
    </xf>
    <xf numFmtId="164" fontId="2" fillId="3" borderId="0" xfId="0" applyFont="1" applyBorder="1" applyAlignment="1" applyProtection="1">
      <alignment/>
      <protection hidden="1"/>
    </xf>
    <xf numFmtId="164" fontId="2" fillId="3" borderId="4" xfId="0" applyFont="1" applyBorder="1" applyAlignment="1" applyProtection="1">
      <alignment/>
      <protection hidden="1"/>
    </xf>
    <xf numFmtId="166" fontId="3" fillId="0" borderId="0" xfId="0" applyFont="1" applyAlignment="1" applyProtection="1">
      <alignment horizontal="left"/>
      <protection hidden="1"/>
    </xf>
    <xf numFmtId="164" fontId="0" fillId="3" borderId="3" xfId="0" applyFont="1" applyBorder="1" applyAlignment="1" applyProtection="1">
      <alignment horizontal="left" vertical="center" indent="1"/>
      <protection hidden="1"/>
    </xf>
    <xf numFmtId="164" fontId="2" fillId="3" borderId="0" xfId="0" applyFont="1" applyBorder="1" applyAlignment="1" applyProtection="1">
      <alignment horizontal="left" vertical="center"/>
      <protection hidden="1"/>
    </xf>
    <xf numFmtId="164" fontId="2" fillId="3" borderId="0" xfId="0" applyFont="1" applyBorder="1" applyAlignment="1" applyProtection="1">
      <alignment vertical="center"/>
      <protection hidden="1"/>
    </xf>
    <xf numFmtId="164" fontId="0" fillId="3" borderId="0" xfId="0" applyFont="1" applyBorder="1" applyAlignment="1" applyProtection="1">
      <alignment horizontal="right" vertical="center"/>
      <protection hidden="1"/>
    </xf>
    <xf numFmtId="164" fontId="2" fillId="3" borderId="4" xfId="0" applyFont="1" applyBorder="1" applyAlignment="1" applyProtection="1">
      <alignment vertical="center"/>
      <protection hidden="1"/>
    </xf>
    <xf numFmtId="164" fontId="0" fillId="3" borderId="5" xfId="0" applyFont="1" applyBorder="1" applyAlignment="1" applyProtection="1">
      <alignment horizontal="left" vertical="center" indent="1"/>
      <protection hidden="1"/>
    </xf>
    <xf numFmtId="164" fontId="0" fillId="3" borderId="6" xfId="0" applyFont="1" applyBorder="1" applyAlignment="1" applyProtection="1">
      <alignment/>
      <protection hidden="1"/>
    </xf>
    <xf numFmtId="165" fontId="2" fillId="3" borderId="6" xfId="0" applyFont="1" applyBorder="1" applyAlignment="1" applyProtection="1">
      <alignment horizontal="left" vertical="center"/>
      <protection hidden="1"/>
    </xf>
    <xf numFmtId="164" fontId="2" fillId="3" borderId="6" xfId="0" applyFont="1" applyBorder="1" applyAlignment="1" applyProtection="1">
      <alignment/>
      <protection hidden="1"/>
    </xf>
    <xf numFmtId="164" fontId="2" fillId="3" borderId="6" xfId="0" applyFont="1" applyBorder="1" applyAlignment="1" applyProtection="1">
      <alignment/>
      <protection hidden="1"/>
    </xf>
    <xf numFmtId="164" fontId="2" fillId="3" borderId="7" xfId="0" applyFont="1" applyBorder="1" applyAlignment="1" applyProtection="1">
      <alignment/>
      <protection hidden="1"/>
    </xf>
    <xf numFmtId="164" fontId="0" fillId="0" borderId="3" xfId="0" applyFont="1" applyBorder="1" applyAlignment="1" applyProtection="1">
      <alignment horizontal="left" vertical="center" indent="1"/>
      <protection hidden="1"/>
    </xf>
    <xf numFmtId="164" fontId="0" fillId="0" borderId="0" xfId="0" applyBorder="1" applyAlignment="1" applyProtection="1">
      <alignment/>
      <protection hidden="1"/>
    </xf>
    <xf numFmtId="165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4" fontId="0" fillId="0" borderId="4" xfId="0" applyBorder="1" applyAlignment="1" applyProtection="1">
      <alignment/>
      <protection hidden="1"/>
    </xf>
    <xf numFmtId="164" fontId="2" fillId="0" borderId="3" xfId="0" applyFont="1" applyBorder="1" applyAlignment="1" applyProtection="1">
      <alignment horizontal="left" vertical="center" indent="1"/>
      <protection hidden="1"/>
    </xf>
    <xf numFmtId="164" fontId="2" fillId="0" borderId="5" xfId="0" applyFont="1" applyBorder="1" applyAlignment="1" applyProtection="1">
      <alignment horizontal="left" vertical="center" indent="1"/>
      <protection hidden="1"/>
    </xf>
    <xf numFmtId="165" fontId="2" fillId="0" borderId="6" xfId="0" applyFont="1" applyBorder="1" applyAlignment="1" applyProtection="1">
      <alignment horizontal="right" vertical="center"/>
      <protection hidden="1"/>
    </xf>
    <xf numFmtId="165" fontId="2" fillId="0" borderId="6" xfId="0" applyFont="1" applyBorder="1" applyAlignment="1" applyProtection="1">
      <alignment horizontal="left" vertical="center"/>
      <protection hidden="1"/>
    </xf>
    <xf numFmtId="164" fontId="2" fillId="0" borderId="6" xfId="0" applyFont="1" applyBorder="1" applyAlignment="1" applyProtection="1">
      <alignment vertical="center"/>
      <protection hidden="1"/>
    </xf>
    <xf numFmtId="164" fontId="0" fillId="0" borderId="6" xfId="0" applyFont="1" applyBorder="1" applyAlignment="1" applyProtection="1">
      <alignment vertical="center"/>
      <protection hidden="1"/>
    </xf>
    <xf numFmtId="164" fontId="0" fillId="0" borderId="7" xfId="0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 horizontal="left" indent="1"/>
      <protection hidden="1"/>
    </xf>
    <xf numFmtId="164" fontId="2" fillId="0" borderId="6" xfId="0" applyFont="1" applyBorder="1" applyAlignment="1" applyProtection="1">
      <alignment horizontal="right" vertical="center"/>
      <protection hidden="1"/>
    </xf>
    <xf numFmtId="164" fontId="2" fillId="0" borderId="6" xfId="0" applyFont="1" applyBorder="1" applyAlignment="1" applyProtection="1">
      <alignment horizontal="left" vertical="center"/>
      <protection hidden="1"/>
    </xf>
    <xf numFmtId="164" fontId="0" fillId="0" borderId="6" xfId="0" applyBorder="1" applyAlignment="1" applyProtection="1">
      <alignment vertical="center"/>
      <protection hidden="1"/>
    </xf>
    <xf numFmtId="164" fontId="0" fillId="0" borderId="6" xfId="0" applyBorder="1" applyAlignment="1" applyProtection="1">
      <alignment/>
      <protection hidden="1"/>
    </xf>
    <xf numFmtId="164" fontId="0" fillId="0" borderId="6" xfId="0" applyBorder="1" applyAlignment="1" applyProtection="1">
      <alignment horizontal="right"/>
      <protection hidden="1"/>
    </xf>
    <xf numFmtId="165" fontId="2" fillId="4" borderId="8" xfId="0" applyFont="1" applyBorder="1" applyAlignment="1" applyProtection="1">
      <alignment horizontal="left" vertical="center"/>
      <protection hidden="1"/>
    </xf>
    <xf numFmtId="165" fontId="2" fillId="4" borderId="0" xfId="0" applyFont="1" applyBorder="1" applyAlignment="1" applyProtection="1">
      <alignment horizontal="left" vertical="center"/>
      <protection hidden="1"/>
    </xf>
    <xf numFmtId="165" fontId="2" fillId="4" borderId="6" xfId="0" applyFont="1" applyBorder="1" applyAlignment="1" applyProtection="1">
      <alignment horizontal="right" vertical="center"/>
      <protection hidden="1"/>
    </xf>
    <xf numFmtId="165" fontId="2" fillId="4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 horizontal="right" vertical="center"/>
      <protection hidden="1"/>
    </xf>
    <xf numFmtId="164" fontId="0" fillId="0" borderId="9" xfId="0" applyFont="1" applyBorder="1" applyAlignment="1" applyProtection="1">
      <alignment horizontal="left" vertical="top" indent="1"/>
      <protection hidden="1"/>
    </xf>
    <xf numFmtId="164" fontId="0" fillId="0" borderId="8" xfId="0" applyBorder="1" applyAlignment="1" applyProtection="1">
      <alignment vertical="top"/>
      <protection hidden="1"/>
    </xf>
    <xf numFmtId="164" fontId="2" fillId="0" borderId="8" xfId="0" applyFont="1" applyBorder="1" applyAlignment="1" applyProtection="1">
      <alignment horizontal="left" vertical="top"/>
      <protection hidden="1"/>
    </xf>
    <xf numFmtId="164" fontId="2" fillId="0" borderId="8" xfId="0" applyFont="1" applyBorder="1" applyAlignment="1" applyProtection="1">
      <alignment vertical="center"/>
      <protection hidden="1"/>
    </xf>
    <xf numFmtId="164" fontId="0" fillId="0" borderId="8" xfId="0" applyFont="1" applyBorder="1" applyAlignment="1" applyProtection="1">
      <alignment horizontal="right" vertical="center"/>
      <protection hidden="1"/>
    </xf>
    <xf numFmtId="164" fontId="0" fillId="0" borderId="10" xfId="0" applyBorder="1" applyAlignment="1" applyProtection="1">
      <alignment/>
      <protection hidden="1"/>
    </xf>
    <xf numFmtId="164" fontId="0" fillId="0" borderId="6" xfId="0" applyBorder="1" applyAlignment="1" applyProtection="1">
      <alignment horizontal="left"/>
      <protection hidden="1"/>
    </xf>
    <xf numFmtId="167" fontId="0" fillId="0" borderId="6" xfId="0" applyFont="1" applyBorder="1" applyAlignment="1" applyProtection="1">
      <alignment horizontal="right" indent="1"/>
      <protection hidden="1"/>
    </xf>
    <xf numFmtId="164" fontId="0" fillId="0" borderId="6" xfId="0" applyFont="1" applyBorder="1" applyAlignment="1" applyProtection="1">
      <alignment horizontal="right" indent="1"/>
      <protection hidden="1"/>
    </xf>
    <xf numFmtId="164" fontId="0" fillId="0" borderId="7" xfId="0" applyFont="1" applyBorder="1" applyAlignment="1" applyProtection="1">
      <alignment horizontal="right" indent="1"/>
      <protection hidden="1"/>
    </xf>
    <xf numFmtId="165" fontId="0" fillId="0" borderId="3" xfId="0" applyFont="1" applyBorder="1" applyAlignment="1" applyProtection="1">
      <alignment/>
      <protection hidden="1"/>
    </xf>
    <xf numFmtId="165" fontId="0" fillId="0" borderId="11" xfId="0" applyFont="1" applyBorder="1" applyAlignment="1" applyProtection="1">
      <alignment horizontal="left" vertical="center" indent="1"/>
      <protection hidden="1"/>
    </xf>
    <xf numFmtId="164" fontId="0" fillId="0" borderId="12" xfId="0" applyBorder="1" applyAlignment="1" applyProtection="1">
      <alignment horizontal="left" vertical="center"/>
      <protection hidden="1"/>
    </xf>
    <xf numFmtId="164" fontId="0" fillId="0" borderId="12" xfId="0" applyBorder="1" applyAlignment="1" applyProtection="1">
      <alignment/>
      <protection hidden="1"/>
    </xf>
    <xf numFmtId="168" fontId="7" fillId="0" borderId="13" xfId="0" applyFont="1" applyBorder="1" applyAlignment="1" applyProtection="1">
      <alignment horizontal="right" vertical="center" indent="1"/>
      <protection hidden="1"/>
    </xf>
    <xf numFmtId="168" fontId="7" fillId="0" borderId="14" xfId="0" applyFont="1" applyBorder="1" applyAlignment="1" applyProtection="1">
      <alignment horizontal="right" vertical="center" indent="1"/>
      <protection hidden="1"/>
    </xf>
    <xf numFmtId="164" fontId="2" fillId="0" borderId="11" xfId="0" applyFont="1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horizontal="left" vertical="center"/>
      <protection hidden="1"/>
    </xf>
    <xf numFmtId="164" fontId="2" fillId="0" borderId="12" xfId="0" applyFont="1" applyBorder="1" applyAlignment="1" applyProtection="1">
      <alignment/>
      <protection hidden="1"/>
    </xf>
    <xf numFmtId="168" fontId="8" fillId="0" borderId="13" xfId="0" applyFont="1" applyBorder="1" applyAlignment="1" applyProtection="1">
      <alignment horizontal="right" vertical="center" indent="1"/>
      <protection hidden="1"/>
    </xf>
    <xf numFmtId="168" fontId="8" fillId="0" borderId="14" xfId="0" applyFont="1" applyBorder="1" applyAlignment="1" applyProtection="1">
      <alignment horizontal="right" vertical="center" indent="1"/>
      <protection hidden="1"/>
    </xf>
    <xf numFmtId="164" fontId="0" fillId="0" borderId="11" xfId="0" applyFont="1" applyBorder="1" applyAlignment="1" applyProtection="1">
      <alignment horizontal="left" indent="1"/>
      <protection hidden="1"/>
    </xf>
    <xf numFmtId="167" fontId="2" fillId="0" borderId="12" xfId="0" applyFont="1" applyBorder="1" applyAlignment="1" applyProtection="1">
      <alignment horizontal="right" vertical="center"/>
      <protection hidden="1"/>
    </xf>
    <xf numFmtId="164" fontId="0" fillId="0" borderId="12" xfId="0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vertical="center"/>
      <protection hidden="1"/>
    </xf>
    <xf numFmtId="165" fontId="0" fillId="0" borderId="15" xfId="0" applyFont="1" applyBorder="1" applyAlignment="1" applyProtection="1">
      <alignment horizontal="left" vertical="center"/>
      <protection hidden="1"/>
    </xf>
    <xf numFmtId="164" fontId="0" fillId="0" borderId="11" xfId="0" applyFont="1" applyBorder="1" applyAlignment="1" applyProtection="1">
      <alignment horizontal="left" vertical="center" indent="1"/>
      <protection hidden="1"/>
    </xf>
    <xf numFmtId="167" fontId="2" fillId="0" borderId="16" xfId="0" applyFont="1" applyBorder="1" applyAlignment="1" applyProtection="1">
      <alignment horizontal="right" vertical="center"/>
      <protection hidden="1"/>
    </xf>
    <xf numFmtId="168" fontId="8" fillId="0" borderId="16" xfId="0" applyFont="1" applyBorder="1" applyAlignment="1" applyProtection="1">
      <alignment vertical="center"/>
      <protection hidden="1"/>
    </xf>
    <xf numFmtId="168" fontId="8" fillId="0" borderId="16" xfId="0" applyFont="1" applyBorder="1" applyAlignment="1" applyProtection="1">
      <alignment horizontal="right" vertical="center"/>
      <protection hidden="1"/>
    </xf>
    <xf numFmtId="164" fontId="0" fillId="0" borderId="5" xfId="0" applyFont="1" applyBorder="1" applyAlignment="1" applyProtection="1">
      <alignment horizontal="left" vertical="center" indent="1"/>
      <protection hidden="1"/>
    </xf>
    <xf numFmtId="164" fontId="0" fillId="0" borderId="6" xfId="0" applyBorder="1" applyAlignment="1" applyProtection="1">
      <alignment horizontal="left" vertical="center"/>
      <protection hidden="1"/>
    </xf>
    <xf numFmtId="164" fontId="0" fillId="0" borderId="6" xfId="0" applyBorder="1" applyAlignment="1" applyProtection="1">
      <alignment/>
      <protection hidden="1"/>
    </xf>
    <xf numFmtId="167" fontId="2" fillId="0" borderId="17" xfId="0" applyFont="1" applyBorder="1" applyAlignment="1" applyProtection="1">
      <alignment horizontal="right" vertical="center"/>
      <protection hidden="1"/>
    </xf>
    <xf numFmtId="164" fontId="0" fillId="0" borderId="6" xfId="0" applyFont="1" applyBorder="1" applyAlignment="1" applyProtection="1">
      <alignment horizontal="left" vertical="center" indent="1"/>
      <protection hidden="1"/>
    </xf>
    <xf numFmtId="168" fontId="8" fillId="0" borderId="17" xfId="0" applyFont="1" applyBorder="1" applyAlignment="1" applyProtection="1">
      <alignment horizontal="right" vertical="center"/>
      <protection hidden="1"/>
    </xf>
    <xf numFmtId="165" fontId="0" fillId="0" borderId="7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7" fontId="0" fillId="0" borderId="0" xfId="0" applyBorder="1" applyAlignment="1" applyProtection="1">
      <alignment horizontal="left" vertical="center"/>
      <protection hidden="1"/>
    </xf>
    <xf numFmtId="168" fontId="0" fillId="0" borderId="0" xfId="0" applyBorder="1" applyAlignment="1" applyProtection="1">
      <alignment horizontal="left" vertical="center"/>
      <protection hidden="1"/>
    </xf>
    <xf numFmtId="168" fontId="8" fillId="0" borderId="8" xfId="0" applyFont="1" applyBorder="1" applyAlignment="1" applyProtection="1">
      <alignment horizontal="right" vertical="center"/>
      <protection hidden="1"/>
    </xf>
    <xf numFmtId="165" fontId="0" fillId="0" borderId="4" xfId="0" applyFont="1" applyBorder="1" applyAlignment="1" applyProtection="1">
      <alignment horizontal="left" vertical="center"/>
      <protection hidden="1"/>
    </xf>
    <xf numFmtId="164" fontId="6" fillId="3" borderId="18" xfId="0" applyFont="1" applyBorder="1" applyAlignment="1" applyProtection="1">
      <alignment horizontal="left" vertical="center" indent="1"/>
      <protection hidden="1"/>
    </xf>
    <xf numFmtId="164" fontId="2" fillId="3" borderId="19" xfId="0" applyFont="1" applyBorder="1" applyAlignment="1" applyProtection="1">
      <alignment horizontal="left" vertical="center"/>
      <protection hidden="1"/>
    </xf>
    <xf numFmtId="164" fontId="0" fillId="3" borderId="19" xfId="0" applyBorder="1" applyAlignment="1" applyProtection="1">
      <alignment horizontal="left" vertical="center"/>
      <protection hidden="1"/>
    </xf>
    <xf numFmtId="168" fontId="6" fillId="3" borderId="19" xfId="0" applyFont="1" applyBorder="1" applyAlignment="1" applyProtection="1">
      <alignment horizontal="left" vertical="center"/>
      <protection hidden="1"/>
    </xf>
    <xf numFmtId="169" fontId="9" fillId="3" borderId="19" xfId="0" applyFont="1" applyBorder="1" applyAlignment="1" applyProtection="1">
      <alignment horizontal="right" vertical="center"/>
      <protection hidden="1"/>
    </xf>
    <xf numFmtId="165" fontId="0" fillId="3" borderId="20" xfId="0" applyBorder="1" applyAlignment="1" applyProtection="1">
      <alignment horizontal="left" vertical="center"/>
      <protection hidden="1"/>
    </xf>
    <xf numFmtId="164" fontId="0" fillId="3" borderId="19" xfId="0" applyBorder="1" applyAlignment="1" applyProtection="1">
      <alignment/>
      <protection hidden="1"/>
    </xf>
    <xf numFmtId="168" fontId="9" fillId="3" borderId="19" xfId="0" applyFont="1" applyBorder="1" applyAlignment="1" applyProtection="1">
      <alignment horizontal="right" vertical="center"/>
      <protection hidden="1"/>
    </xf>
    <xf numFmtId="165" fontId="2" fillId="3" borderId="20" xfId="0" applyFont="1" applyBorder="1" applyAlignment="1" applyProtection="1">
      <alignment horizontal="left" vertical="center"/>
      <protection hidden="1"/>
    </xf>
    <xf numFmtId="164" fontId="0" fillId="0" borderId="4" xfId="0" applyBorder="1" applyAlignment="1" applyProtection="1">
      <alignment horizontal="right"/>
      <protection hidden="1"/>
    </xf>
    <xf numFmtId="164" fontId="0" fillId="0" borderId="3" xfId="0" applyBorder="1" applyAlignment="1" applyProtection="1">
      <alignment horizontal="right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vertical="top"/>
      <protection hidden="1"/>
    </xf>
    <xf numFmtId="166" fontId="2" fillId="0" borderId="6" xfId="0" applyFont="1" applyBorder="1" applyAlignment="1" applyProtection="1">
      <alignment horizontal="center" vertical="top"/>
      <protection hidden="1"/>
    </xf>
    <xf numFmtId="164" fontId="2" fillId="0" borderId="3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/>
      <protection hidden="1"/>
    </xf>
    <xf numFmtId="164" fontId="2" fillId="0" borderId="6" xfId="0" applyFont="1" applyBorder="1" applyAlignment="1" applyProtection="1">
      <alignment/>
      <protection hidden="1"/>
    </xf>
    <xf numFmtId="164" fontId="2" fillId="0" borderId="6" xfId="0" applyFont="1" applyBorder="1" applyAlignment="1" applyProtection="1">
      <alignment/>
      <protection hidden="1"/>
    </xf>
    <xf numFmtId="164" fontId="2" fillId="0" borderId="4" xfId="0" applyFont="1" applyBorder="1" applyAlignment="1" applyProtection="1">
      <alignment horizontal="right"/>
      <protection hidden="1"/>
    </xf>
    <xf numFmtId="164" fontId="0" fillId="0" borderId="8" xfId="0" applyFont="1" applyBorder="1" applyAlignment="1" applyProtection="1">
      <alignment horizontal="center"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21" xfId="0" applyBorder="1" applyAlignment="1" applyProtection="1">
      <alignment/>
      <protection hidden="1"/>
    </xf>
    <xf numFmtId="164" fontId="0" fillId="0" borderId="22" xfId="0" applyBorder="1" applyAlignment="1" applyProtection="1">
      <alignment/>
      <protection hidden="1"/>
    </xf>
    <xf numFmtId="164" fontId="0" fillId="0" borderId="22" xfId="0" applyBorder="1" applyAlignment="1" applyProtection="1">
      <alignment/>
      <protection hidden="1"/>
    </xf>
    <xf numFmtId="164" fontId="0" fillId="0" borderId="23" xfId="0" applyBorder="1" applyAlignment="1" applyProtection="1">
      <alignment horizontal="right"/>
      <protection hidden="1"/>
    </xf>
    <xf numFmtId="164" fontId="6" fillId="0" borderId="0" xfId="0" applyFont="1" applyAlignment="1" applyProtection="1">
      <alignment horizontal="left"/>
      <protection hidden="1"/>
    </xf>
    <xf numFmtId="164" fontId="4" fillId="0" borderId="0" xfId="0" applyFont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 shrinkToFit="1"/>
      <protection hidden="1"/>
    </xf>
    <xf numFmtId="170" fontId="0" fillId="0" borderId="24" xfId="0" applyFont="1" applyBorder="1" applyAlignment="1" applyProtection="1">
      <alignment/>
      <protection hidden="1"/>
    </xf>
    <xf numFmtId="170" fontId="3" fillId="3" borderId="25" xfId="0" applyFont="1" applyBorder="1" applyAlignment="1" applyProtection="1">
      <alignment vertical="center"/>
      <protection hidden="1"/>
    </xf>
    <xf numFmtId="170" fontId="3" fillId="3" borderId="8" xfId="0" applyFont="1" applyBorder="1" applyAlignment="1" applyProtection="1">
      <alignment vertical="center"/>
      <protection hidden="1"/>
    </xf>
    <xf numFmtId="170" fontId="3" fillId="3" borderId="8" xfId="0" applyFont="1" applyBorder="1" applyAlignment="1" applyProtection="1">
      <alignment vertical="center" wrapText="1"/>
      <protection hidden="1"/>
    </xf>
    <xf numFmtId="170" fontId="10" fillId="3" borderId="26" xfId="0" applyFont="1" applyBorder="1" applyAlignment="1" applyProtection="1">
      <alignment horizontal="center" vertical="center" wrapText="1" shrinkToFit="1"/>
      <protection hidden="1"/>
    </xf>
    <xf numFmtId="170" fontId="3" fillId="3" borderId="26" xfId="0" applyFont="1" applyBorder="1" applyAlignment="1" applyProtection="1">
      <alignment horizontal="center" vertical="center" wrapText="1" shrinkToFit="1"/>
      <protection hidden="1"/>
    </xf>
    <xf numFmtId="170" fontId="3" fillId="3" borderId="26" xfId="0" applyFont="1" applyBorder="1" applyAlignment="1" applyProtection="1">
      <alignment horizontal="center" vertical="center" wrapText="1"/>
      <protection hidden="1"/>
    </xf>
    <xf numFmtId="170" fontId="0" fillId="0" borderId="16" xfId="0" applyBorder="1" applyAlignment="1" applyProtection="1">
      <alignment/>
      <protection hidden="1"/>
    </xf>
    <xf numFmtId="170" fontId="0" fillId="0" borderId="12" xfId="0" applyBorder="1" applyAlignment="1" applyProtection="1">
      <alignment/>
      <protection hidden="1"/>
    </xf>
    <xf numFmtId="170" fontId="3" fillId="0" borderId="13" xfId="0" applyFont="1" applyBorder="1" applyAlignment="1" applyProtection="1">
      <alignment horizontal="right" wrapText="1" shrinkToFit="1"/>
      <protection hidden="1"/>
    </xf>
    <xf numFmtId="170" fontId="3" fillId="0" borderId="13" xfId="0" applyFont="1" applyBorder="1" applyAlignment="1" applyProtection="1">
      <alignment horizontal="right" shrinkToFit="1"/>
      <protection hidden="1"/>
    </xf>
    <xf numFmtId="170" fontId="0" fillId="0" borderId="13" xfId="0" applyBorder="1" applyAlignment="1" applyProtection="1">
      <alignment shrinkToFit="1"/>
      <protection hidden="1"/>
    </xf>
    <xf numFmtId="170" fontId="0" fillId="0" borderId="13" xfId="0" applyBorder="1" applyAlignment="1" applyProtection="1">
      <alignment/>
      <protection hidden="1"/>
    </xf>
    <xf numFmtId="170" fontId="0" fillId="5" borderId="13" xfId="0" applyFont="1" applyBorder="1" applyAlignment="1" applyProtection="1">
      <alignment/>
      <protection hidden="1"/>
    </xf>
    <xf numFmtId="170" fontId="0" fillId="5" borderId="27" xfId="0" applyBorder="1" applyAlignment="1" applyProtection="1">
      <alignment wrapText="1" shrinkToFit="1"/>
      <protection hidden="1"/>
    </xf>
    <xf numFmtId="170" fontId="0" fillId="5" borderId="27" xfId="0" applyBorder="1" applyAlignment="1" applyProtection="1">
      <alignment shrinkToFit="1"/>
      <protection hidden="1"/>
    </xf>
    <xf numFmtId="170" fontId="0" fillId="5" borderId="27" xfId="0" applyBorder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24" xfId="0" applyFont="1" applyBorder="1" applyAlignment="1" applyProtection="1">
      <alignment horizontal="center" vertical="center" wrapText="1"/>
      <protection hidden="1"/>
    </xf>
    <xf numFmtId="164" fontId="11" fillId="3" borderId="25" xfId="0" applyFont="1" applyBorder="1" applyAlignment="1" applyProtection="1">
      <alignment horizontal="center" vertical="center" wrapText="1"/>
      <protection hidden="1"/>
    </xf>
    <xf numFmtId="164" fontId="11" fillId="3" borderId="8" xfId="0" applyFont="1" applyBorder="1" applyAlignment="1" applyProtection="1">
      <alignment horizontal="center" vertical="center" wrapText="1"/>
      <protection hidden="1"/>
    </xf>
    <xf numFmtId="164" fontId="11" fillId="3" borderId="26" xfId="0" applyFont="1" applyBorder="1" applyAlignment="1" applyProtection="1">
      <alignment horizontal="center" vertical="center" wrapText="1"/>
      <protection hidden="1"/>
    </xf>
    <xf numFmtId="164" fontId="3" fillId="0" borderId="24" xfId="0" applyFont="1" applyBorder="1" applyAlignment="1" applyProtection="1">
      <alignment vertical="center"/>
      <protection hidden="1"/>
    </xf>
    <xf numFmtId="165" fontId="3" fillId="0" borderId="25" xfId="0" applyFont="1" applyBorder="1" applyAlignment="1" applyProtection="1">
      <alignment vertical="center"/>
      <protection hidden="1"/>
    </xf>
    <xf numFmtId="165" fontId="3" fillId="0" borderId="25" xfId="0" applyFont="1" applyBorder="1" applyAlignment="1" applyProtection="1">
      <alignment vertical="center" wrapText="1"/>
      <protection hidden="1"/>
    </xf>
    <xf numFmtId="168" fontId="3" fillId="0" borderId="26" xfId="0" applyFont="1" applyBorder="1" applyAlignment="1" applyProtection="1">
      <alignment horizontal="center" vertical="center"/>
      <protection hidden="1"/>
    </xf>
    <xf numFmtId="168" fontId="3" fillId="0" borderId="26" xfId="0" applyFont="1" applyBorder="1" applyAlignment="1" applyProtection="1">
      <alignment vertical="center"/>
      <protection hidden="1"/>
    </xf>
    <xf numFmtId="165" fontId="3" fillId="0" borderId="24" xfId="0" applyFont="1" applyBorder="1" applyAlignment="1" applyProtection="1">
      <alignment vertical="center"/>
      <protection hidden="1"/>
    </xf>
    <xf numFmtId="165" fontId="3" fillId="0" borderId="24" xfId="0" applyFont="1" applyBorder="1" applyAlignment="1" applyProtection="1">
      <alignment vertical="center" wrapText="1"/>
      <protection hidden="1"/>
    </xf>
    <xf numFmtId="168" fontId="3" fillId="0" borderId="28" xfId="0" applyFont="1" applyBorder="1" applyAlignment="1" applyProtection="1">
      <alignment horizontal="center" vertical="center"/>
      <protection hidden="1"/>
    </xf>
    <xf numFmtId="168" fontId="3" fillId="0" borderId="28" xfId="0" applyFont="1" applyBorder="1" applyAlignment="1" applyProtection="1">
      <alignment vertical="center"/>
      <protection hidden="1"/>
    </xf>
    <xf numFmtId="165" fontId="3" fillId="0" borderId="17" xfId="0" applyFont="1" applyBorder="1" applyAlignment="1" applyProtection="1">
      <alignment vertical="center"/>
      <protection hidden="1"/>
    </xf>
    <xf numFmtId="165" fontId="3" fillId="0" borderId="17" xfId="0" applyFont="1" applyBorder="1" applyAlignment="1" applyProtection="1">
      <alignment vertical="center" wrapText="1"/>
      <protection hidden="1"/>
    </xf>
    <xf numFmtId="168" fontId="3" fillId="0" borderId="27" xfId="0" applyFont="1" applyBorder="1" applyAlignment="1" applyProtection="1">
      <alignment horizontal="center" vertical="center"/>
      <protection hidden="1"/>
    </xf>
    <xf numFmtId="168" fontId="3" fillId="0" borderId="27" xfId="0" applyFont="1" applyBorder="1" applyAlignment="1" applyProtection="1">
      <alignment vertical="center"/>
      <protection hidden="1"/>
    </xf>
    <xf numFmtId="164" fontId="3" fillId="0" borderId="24" xfId="0" applyFont="1" applyBorder="1" applyAlignment="1" applyProtection="1">
      <alignment/>
      <protection hidden="1"/>
    </xf>
    <xf numFmtId="164" fontId="3" fillId="5" borderId="17" xfId="0" applyFont="1" applyBorder="1" applyAlignment="1" applyProtection="1">
      <alignment/>
      <protection hidden="1"/>
    </xf>
    <xf numFmtId="164" fontId="3" fillId="5" borderId="6" xfId="0" applyFont="1" applyBorder="1" applyAlignment="1" applyProtection="1">
      <alignment/>
      <protection hidden="1"/>
    </xf>
    <xf numFmtId="168" fontId="3" fillId="5" borderId="27" xfId="0" applyFont="1" applyBorder="1" applyAlignment="1" applyProtection="1">
      <alignment horizontal="center"/>
      <protection hidden="1"/>
    </xf>
    <xf numFmtId="168" fontId="3" fillId="5" borderId="27" xfId="0" applyFont="1" applyBorder="1" applyAlignment="1" applyProtection="1">
      <alignment/>
      <protection hidden="1"/>
    </xf>
    <xf numFmtId="168" fontId="0" fillId="0" borderId="0" xfId="0" applyAlignment="1" applyProtection="1">
      <alignment/>
      <protection hidden="1"/>
    </xf>
    <xf numFmtId="168" fontId="0" fillId="0" borderId="0" xfId="0" applyAlignment="1" applyProtection="1">
      <alignment/>
      <protection hidden="1"/>
    </xf>
    <xf numFmtId="164" fontId="0" fillId="0" borderId="0" xfId="0" applyAlignment="1" applyProtection="1">
      <alignment vertical="top"/>
      <protection hidden="1"/>
    </xf>
    <xf numFmtId="164" fontId="0" fillId="0" borderId="0" xfId="0" applyAlignment="1" applyProtection="1">
      <alignment vertical="top" wrapText="1"/>
      <protection hidden="1"/>
    </xf>
    <xf numFmtId="164" fontId="6" fillId="0" borderId="0" xfId="0" applyFont="1" applyBorder="1" applyAlignment="1" applyProtection="1">
      <alignment horizontal="center" vertical="top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5" fontId="0" fillId="0" borderId="12" xfId="0" applyBorder="1" applyAlignment="1" applyProtection="1">
      <alignment vertical="center"/>
      <protection hidden="1"/>
    </xf>
    <xf numFmtId="165" fontId="0" fillId="0" borderId="29" xfId="0" applyBorder="1" applyAlignment="1" applyProtection="1">
      <alignment vertical="center" shrinkToFit="1"/>
      <protection hidden="1"/>
    </xf>
    <xf numFmtId="165" fontId="0" fillId="0" borderId="0" xfId="0" applyAlignment="1" applyProtection="1">
      <alignment vertical="top"/>
      <protection hidden="1"/>
    </xf>
    <xf numFmtId="165" fontId="0" fillId="0" borderId="0" xfId="0" applyAlignment="1" applyProtection="1">
      <alignment vertical="top" wrapText="1"/>
      <protection hidden="1"/>
    </xf>
    <xf numFmtId="164" fontId="0" fillId="0" borderId="0" xfId="0" applyAlignment="1" applyProtection="1">
      <alignment horizontal="center" vertical="top"/>
      <protection hidden="1"/>
    </xf>
    <xf numFmtId="165" fontId="0" fillId="0" borderId="0" xfId="0" applyAlignment="1" applyProtection="1">
      <alignment/>
      <protection hidden="1"/>
    </xf>
    <xf numFmtId="164" fontId="6" fillId="0" borderId="0" xfId="0" applyFont="1" applyBorder="1" applyAlignment="1" applyProtection="1">
      <alignment horizontal="center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5" fontId="3" fillId="0" borderId="29" xfId="0" applyFont="1" applyBorder="1" applyAlignment="1" applyProtection="1">
      <alignment vertical="center"/>
      <protection hidden="1"/>
    </xf>
    <xf numFmtId="164" fontId="0" fillId="0" borderId="29" xfId="0" applyBorder="1" applyAlignment="1" applyProtection="1">
      <alignment vertical="center"/>
      <protection hidden="1"/>
    </xf>
    <xf numFmtId="165" fontId="0" fillId="0" borderId="29" xfId="0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/>
      <protection hidden="1"/>
    </xf>
    <xf numFmtId="165" fontId="0" fillId="3" borderId="12" xfId="0" applyBorder="1" applyAlignment="1" applyProtection="1">
      <alignment/>
      <protection hidden="1"/>
    </xf>
    <xf numFmtId="164" fontId="0" fillId="3" borderId="12" xfId="0" applyBorder="1" applyAlignment="1" applyProtection="1">
      <alignment horizontal="center"/>
      <protection hidden="1"/>
    </xf>
    <xf numFmtId="164" fontId="0" fillId="3" borderId="12" xfId="0" applyBorder="1" applyAlignment="1" applyProtection="1">
      <alignment/>
      <protection hidden="1"/>
    </xf>
    <xf numFmtId="164" fontId="0" fillId="3" borderId="29" xfId="0" applyBorder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3" borderId="26" xfId="0" applyFont="1" applyBorder="1" applyAlignment="1" applyProtection="1">
      <alignment/>
      <protection hidden="1"/>
    </xf>
    <xf numFmtId="165" fontId="0" fillId="3" borderId="26" xfId="0" applyFont="1" applyBorder="1" applyAlignment="1" applyProtection="1">
      <alignment/>
      <protection hidden="1"/>
    </xf>
    <xf numFmtId="164" fontId="0" fillId="3" borderId="26" xfId="0" applyFont="1" applyBorder="1" applyAlignment="1" applyProtection="1">
      <alignment horizontal="center"/>
      <protection hidden="1"/>
    </xf>
    <xf numFmtId="164" fontId="0" fillId="3" borderId="25" xfId="0" applyFont="1" applyBorder="1" applyAlignment="1" applyProtection="1">
      <alignment/>
      <protection hidden="1"/>
    </xf>
    <xf numFmtId="164" fontId="0" fillId="3" borderId="26" xfId="0" applyFont="1" applyBorder="1" applyAlignment="1" applyProtection="1">
      <alignment wrapText="1"/>
      <protection hidden="1"/>
    </xf>
    <xf numFmtId="164" fontId="0" fillId="3" borderId="16" xfId="0" applyFont="1" applyBorder="1" applyAlignment="1" applyProtection="1">
      <alignment vertical="top"/>
      <protection hidden="1"/>
    </xf>
    <xf numFmtId="165" fontId="0" fillId="3" borderId="13" xfId="0" applyFont="1" applyBorder="1" applyAlignment="1" applyProtection="1">
      <alignment vertical="top"/>
      <protection hidden="1"/>
    </xf>
    <xf numFmtId="164" fontId="0" fillId="3" borderId="29" xfId="0" applyBorder="1" applyAlignment="1" applyProtection="1">
      <alignment horizontal="center" vertical="top"/>
      <protection hidden="1"/>
    </xf>
    <xf numFmtId="171" fontId="0" fillId="3" borderId="13" xfId="0" applyBorder="1" applyAlignment="1" applyProtection="1">
      <alignment vertical="top"/>
      <protection hidden="1"/>
    </xf>
    <xf numFmtId="168" fontId="0" fillId="3" borderId="13" xfId="0" applyBorder="1" applyAlignment="1" applyProtection="1">
      <alignment vertical="top"/>
      <protection hidden="1"/>
    </xf>
    <xf numFmtId="168" fontId="0" fillId="3" borderId="16" xfId="0" applyBorder="1" applyAlignment="1" applyProtection="1">
      <alignment vertical="top"/>
      <protection hidden="1"/>
    </xf>
    <xf numFmtId="164" fontId="13" fillId="0" borderId="24" xfId="0" applyFont="1" applyBorder="1" applyAlignment="1" applyProtection="1">
      <alignment vertical="top"/>
      <protection hidden="1"/>
    </xf>
    <xf numFmtId="164" fontId="13" fillId="0" borderId="28" xfId="0" applyFont="1" applyBorder="1" applyAlignment="1" applyProtection="1">
      <alignment horizontal="left" vertical="top" wrapText="1"/>
      <protection hidden="1"/>
    </xf>
    <xf numFmtId="164" fontId="13" fillId="0" borderId="30" xfId="0" applyFont="1" applyBorder="1" applyAlignment="1" applyProtection="1">
      <alignment horizontal="center" vertical="top" shrinkToFit="1"/>
      <protection hidden="1"/>
    </xf>
    <xf numFmtId="171" fontId="13" fillId="0" borderId="28" xfId="0" applyFont="1" applyBorder="1" applyAlignment="1" applyProtection="1">
      <alignment vertical="top" shrinkToFit="1"/>
      <protection hidden="1"/>
    </xf>
    <xf numFmtId="168" fontId="13" fillId="4" borderId="28" xfId="0" applyFont="1" applyBorder="1" applyAlignment="1" applyProtection="1">
      <alignment vertical="top" shrinkToFit="1"/>
      <protection hidden="1"/>
    </xf>
    <xf numFmtId="168" fontId="13" fillId="0" borderId="28" xfId="0" applyFont="1" applyBorder="1" applyAlignment="1" applyProtection="1">
      <alignment vertical="top" shrinkToFit="1"/>
      <protection hidden="1"/>
    </xf>
    <xf numFmtId="168" fontId="13" fillId="0" borderId="24" xfId="0" applyFont="1" applyBorder="1" applyAlignment="1" applyProtection="1">
      <alignment vertical="top" shrinkToFit="1"/>
      <protection hidden="1"/>
    </xf>
    <xf numFmtId="164" fontId="13" fillId="0" borderId="0" xfId="0" applyFont="1" applyAlignment="1" applyProtection="1">
      <alignment/>
      <protection hidden="1"/>
    </xf>
    <xf numFmtId="164" fontId="14" fillId="0" borderId="28" xfId="0" applyFont="1" applyBorder="1" applyAlignment="1" applyProtection="1">
      <alignment horizontal="left" vertical="top" wrapText="1"/>
      <protection hidden="1"/>
    </xf>
    <xf numFmtId="164" fontId="14" fillId="0" borderId="30" xfId="0" applyFont="1" applyBorder="1" applyAlignment="1" applyProtection="1">
      <alignment horizontal="center" vertical="top" wrapText="1" shrinkToFit="1"/>
      <protection hidden="1"/>
    </xf>
    <xf numFmtId="171" fontId="14" fillId="0" borderId="28" xfId="0" applyFont="1" applyBorder="1" applyAlignment="1" applyProtection="1">
      <alignment vertical="top" wrapText="1" shrinkToFit="1"/>
      <protection hidden="1"/>
    </xf>
    <xf numFmtId="164" fontId="0" fillId="3" borderId="17" xfId="0" applyFont="1" applyBorder="1" applyAlignment="1" applyProtection="1">
      <alignment vertical="top"/>
      <protection hidden="1"/>
    </xf>
    <xf numFmtId="164" fontId="0" fillId="3" borderId="27" xfId="0" applyFont="1" applyBorder="1" applyAlignment="1" applyProtection="1">
      <alignment horizontal="left" vertical="top" wrapText="1"/>
      <protection hidden="1"/>
    </xf>
    <xf numFmtId="164" fontId="0" fillId="3" borderId="31" xfId="0" applyBorder="1" applyAlignment="1" applyProtection="1">
      <alignment horizontal="center" vertical="top" shrinkToFit="1"/>
      <protection hidden="1"/>
    </xf>
    <xf numFmtId="171" fontId="0" fillId="3" borderId="27" xfId="0" applyBorder="1" applyAlignment="1" applyProtection="1">
      <alignment vertical="top" shrinkToFit="1"/>
      <protection hidden="1"/>
    </xf>
    <xf numFmtId="168" fontId="0" fillId="3" borderId="27" xfId="0" applyBorder="1" applyAlignment="1" applyProtection="1">
      <alignment vertical="top" shrinkToFit="1"/>
      <protection hidden="1"/>
    </xf>
    <xf numFmtId="168" fontId="0" fillId="3" borderId="17" xfId="0" applyBorder="1" applyAlignment="1" applyProtection="1">
      <alignment vertical="top" shrinkToFit="1"/>
      <protection hidden="1"/>
    </xf>
    <xf numFmtId="164" fontId="13" fillId="0" borderId="17" xfId="0" applyFont="1" applyBorder="1" applyAlignment="1" applyProtection="1">
      <alignment vertical="top"/>
      <protection hidden="1"/>
    </xf>
    <xf numFmtId="164" fontId="14" fillId="0" borderId="27" xfId="0" applyFont="1" applyBorder="1" applyAlignment="1" applyProtection="1">
      <alignment horizontal="left" vertical="top" wrapText="1"/>
      <protection hidden="1"/>
    </xf>
    <xf numFmtId="164" fontId="14" fillId="0" borderId="31" xfId="0" applyFont="1" applyBorder="1" applyAlignment="1" applyProtection="1">
      <alignment horizontal="center" vertical="top" wrapText="1" shrinkToFit="1"/>
      <protection hidden="1"/>
    </xf>
    <xf numFmtId="171" fontId="14" fillId="0" borderId="27" xfId="0" applyFont="1" applyBorder="1" applyAlignment="1" applyProtection="1">
      <alignment vertical="top" wrapText="1" shrinkToFit="1"/>
      <protection hidden="1"/>
    </xf>
    <xf numFmtId="168" fontId="13" fillId="0" borderId="27" xfId="0" applyFont="1" applyBorder="1" applyAlignment="1" applyProtection="1">
      <alignment vertical="top" shrinkToFit="1"/>
      <protection hidden="1"/>
    </xf>
    <xf numFmtId="168" fontId="13" fillId="0" borderId="17" xfId="0" applyFont="1" applyBorder="1" applyAlignment="1" applyProtection="1">
      <alignment vertical="top" shrinkToFit="1"/>
      <protection hidden="1"/>
    </xf>
    <xf numFmtId="164" fontId="13" fillId="0" borderId="0" xfId="0" applyFont="1" applyBorder="1" applyAlignment="1" applyProtection="1">
      <alignment vertical="top"/>
      <protection hidden="1"/>
    </xf>
    <xf numFmtId="164" fontId="13" fillId="0" borderId="0" xfId="0" applyFont="1" applyBorder="1" applyAlignment="1" applyProtection="1">
      <alignment horizontal="left" vertical="top" wrapText="1"/>
      <protection hidden="1"/>
    </xf>
    <xf numFmtId="164" fontId="14" fillId="0" borderId="0" xfId="0" applyFont="1" applyBorder="1" applyAlignment="1" applyProtection="1">
      <alignment horizontal="left" vertical="top" wrapText="1"/>
      <protection hidden="1"/>
    </xf>
    <xf numFmtId="164" fontId="2" fillId="3" borderId="16" xfId="0" applyFont="1" applyBorder="1" applyAlignment="1" applyProtection="1">
      <alignment vertical="top"/>
      <protection hidden="1"/>
    </xf>
    <xf numFmtId="165" fontId="2" fillId="3" borderId="12" xfId="0" applyFont="1" applyBorder="1" applyAlignment="1" applyProtection="1">
      <alignment horizontal="left" vertical="top" wrapText="1"/>
      <protection hidden="1"/>
    </xf>
    <xf numFmtId="164" fontId="2" fillId="3" borderId="12" xfId="0" applyFont="1" applyBorder="1" applyAlignment="1" applyProtection="1">
      <alignment horizontal="center" vertical="top"/>
      <protection hidden="1"/>
    </xf>
    <xf numFmtId="164" fontId="2" fillId="3" borderId="12" xfId="0" applyFont="1" applyBorder="1" applyAlignment="1" applyProtection="1">
      <alignment vertical="top"/>
      <protection hidden="1"/>
    </xf>
    <xf numFmtId="168" fontId="2" fillId="3" borderId="29" xfId="0" applyFont="1" applyBorder="1" applyAlignment="1" applyProtection="1">
      <alignment vertical="top"/>
      <protection hidden="1"/>
    </xf>
    <xf numFmtId="165" fontId="0" fillId="0" borderId="0" xfId="0" applyAlignment="1" applyProtection="1">
      <alignment horizontal="left" vertical="top" wrapText="1"/>
      <protection hidden="1"/>
    </xf>
    <xf numFmtId="164" fontId="0" fillId="0" borderId="0" xfId="0" applyBorder="1" applyAlignment="1" applyProtection="1">
      <alignment vertical="top"/>
      <protection hidden="1"/>
    </xf>
    <xf numFmtId="164" fontId="0" fillId="4" borderId="13" xfId="0" applyBorder="1" applyAlignment="1" applyProtection="1">
      <alignment vertical="top" wrapText="1"/>
      <protection hidden="1"/>
    </xf>
    <xf numFmtId="165" fontId="0" fillId="0" borderId="0" xfId="0" applyAlignment="1" applyProtection="1">
      <alignment horizontal="left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y\RTS%20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3">
      <selection activeCell="A2" sqref="A2"/>
    </sheetView>
  </sheetViews>
  <sheetFormatPr defaultColWidth="9.00390625" defaultRowHeight="12.75"/>
  <cols>
    <col min="1" max="1025" width="8.625" style="0" customWidth="1"/>
  </cols>
  <sheetData>
    <row r="1" ht="12.75">
      <c r="A1" s="1" t="s">
        <v>0</v>
      </c>
    </row>
    <row r="2" spans="1:7" ht="57.75" customHeight="1">
      <c r="A2" s="2" t="s">
        <v>1</v>
      </c>
      <c r="B2" s="2"/>
      <c r="C2" s="2"/>
      <c r="D2" s="2"/>
      <c r="E2" s="2"/>
      <c r="F2" s="2"/>
      <c r="G2" s="2"/>
    </row>
  </sheetData>
  <mergeCells count="1">
    <mergeCell ref="A2:G2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4"/>
  <sheetViews>
    <sheetView showGridLines="0" zoomScalePageLayoutView="75" workbookViewId="0" topLeftCell="B1">
      <selection activeCell="D11" sqref="D11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3" customWidth="1"/>
    <col min="8" max="8" width="12.75390625" style="0" customWidth="1"/>
    <col min="9" max="9" width="12.75390625" style="3" customWidth="1"/>
    <col min="10" max="10" width="6.75390625" style="3" customWidth="1"/>
    <col min="11" max="11" width="4.25390625" style="0" customWidth="1"/>
    <col min="12" max="15" width="10.75390625" style="0" customWidth="1"/>
    <col min="16" max="1025" width="9.00390625" style="0" customWidth="1"/>
  </cols>
  <sheetData>
    <row r="1" spans="1:10" ht="33.75" customHeight="1">
      <c r="A1" s="4" t="s">
        <v>2</v>
      </c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1:15" ht="23.25" customHeight="1">
      <c r="A2" s="6"/>
      <c r="B2" s="7" t="s">
        <v>4</v>
      </c>
      <c r="C2" s="8"/>
      <c r="D2" s="9"/>
      <c r="E2" s="10" t="s">
        <v>5</v>
      </c>
      <c r="F2" s="11"/>
      <c r="G2" s="12"/>
      <c r="H2" s="11"/>
      <c r="I2" s="12"/>
      <c r="J2" s="13"/>
      <c r="O2" s="14"/>
    </row>
    <row r="3" spans="1:10" ht="23.25" customHeight="1" hidden="1">
      <c r="A3" s="6"/>
      <c r="B3" s="15" t="s">
        <v>6</v>
      </c>
      <c r="C3" s="8"/>
      <c r="D3" s="16"/>
      <c r="E3" s="16"/>
      <c r="F3" s="17"/>
      <c r="G3" s="17"/>
      <c r="H3" s="8"/>
      <c r="I3" s="18"/>
      <c r="J3" s="19"/>
    </row>
    <row r="4" spans="1:10" ht="23.25" customHeight="1" hidden="1">
      <c r="A4" s="6"/>
      <c r="B4" s="20" t="s">
        <v>7</v>
      </c>
      <c r="C4" s="21"/>
      <c r="D4" s="22"/>
      <c r="E4" s="22"/>
      <c r="F4" s="23"/>
      <c r="G4" s="24"/>
      <c r="H4" s="23"/>
      <c r="I4" s="24"/>
      <c r="J4" s="25"/>
    </row>
    <row r="5" spans="1:10" ht="24" customHeight="1">
      <c r="A5" s="6"/>
      <c r="B5" s="26" t="s">
        <v>8</v>
      </c>
      <c r="C5" s="27"/>
      <c r="D5" s="28"/>
      <c r="E5" s="29"/>
      <c r="F5" s="29"/>
      <c r="G5" s="29"/>
      <c r="H5" s="30" t="s">
        <v>9</v>
      </c>
      <c r="I5" s="28"/>
      <c r="J5" s="31"/>
    </row>
    <row r="6" spans="1:10" ht="15.75" customHeight="1">
      <c r="A6" s="6"/>
      <c r="B6" s="32"/>
      <c r="C6" s="29"/>
      <c r="D6" s="28"/>
      <c r="E6" s="29"/>
      <c r="F6" s="29"/>
      <c r="G6" s="29"/>
      <c r="H6" s="30" t="s">
        <v>10</v>
      </c>
      <c r="I6" s="28"/>
      <c r="J6" s="31"/>
    </row>
    <row r="7" spans="1:10" ht="15.75" customHeight="1">
      <c r="A7" s="6"/>
      <c r="B7" s="33"/>
      <c r="C7" s="34"/>
      <c r="D7" s="35"/>
      <c r="E7" s="36"/>
      <c r="F7" s="36"/>
      <c r="G7" s="36"/>
      <c r="H7" s="37"/>
      <c r="I7" s="36"/>
      <c r="J7" s="38"/>
    </row>
    <row r="8" spans="1:10" ht="24" customHeight="1" hidden="1">
      <c r="A8" s="6"/>
      <c r="B8" s="26" t="s">
        <v>11</v>
      </c>
      <c r="C8" s="27"/>
      <c r="D8" s="39"/>
      <c r="E8" s="27"/>
      <c r="F8" s="27"/>
      <c r="G8" s="40"/>
      <c r="H8" s="30" t="s">
        <v>9</v>
      </c>
      <c r="I8" s="41"/>
      <c r="J8" s="31"/>
    </row>
    <row r="9" spans="1:10" ht="15.75" customHeight="1" hidden="1">
      <c r="A9" s="6"/>
      <c r="B9" s="6"/>
      <c r="C9" s="27"/>
      <c r="D9" s="39"/>
      <c r="E9" s="27"/>
      <c r="F9" s="27"/>
      <c r="G9" s="40"/>
      <c r="H9" s="30" t="s">
        <v>10</v>
      </c>
      <c r="I9" s="41"/>
      <c r="J9" s="31"/>
    </row>
    <row r="10" spans="1:10" ht="15.75" customHeight="1" hidden="1">
      <c r="A10" s="6"/>
      <c r="B10" s="42"/>
      <c r="C10" s="43"/>
      <c r="D10" s="44"/>
      <c r="E10" s="45"/>
      <c r="F10" s="45"/>
      <c r="G10" s="46"/>
      <c r="H10" s="46"/>
      <c r="I10" s="47"/>
      <c r="J10" s="38"/>
    </row>
    <row r="11" spans="1:10" ht="24" customHeight="1">
      <c r="A11" s="6"/>
      <c r="B11" s="26" t="s">
        <v>12</v>
      </c>
      <c r="C11" s="27"/>
      <c r="D11" s="48"/>
      <c r="E11" s="48"/>
      <c r="F11" s="48"/>
      <c r="G11" s="48"/>
      <c r="H11" s="30" t="s">
        <v>9</v>
      </c>
      <c r="I11" s="49"/>
      <c r="J11" s="31"/>
    </row>
    <row r="12" spans="1:10" ht="15.75" customHeight="1">
      <c r="A12" s="6"/>
      <c r="B12" s="32"/>
      <c r="C12" s="29"/>
      <c r="D12" s="49"/>
      <c r="E12" s="49"/>
      <c r="F12" s="49"/>
      <c r="G12" s="49"/>
      <c r="H12" s="30" t="s">
        <v>10</v>
      </c>
      <c r="I12" s="49"/>
      <c r="J12" s="31"/>
    </row>
    <row r="13" spans="1:10" ht="15.75" customHeight="1">
      <c r="A13" s="6"/>
      <c r="B13" s="33"/>
      <c r="C13" s="50"/>
      <c r="D13" s="51"/>
      <c r="E13" s="51"/>
      <c r="F13" s="51"/>
      <c r="G13" s="51"/>
      <c r="H13" s="52"/>
      <c r="I13" s="36"/>
      <c r="J13" s="38"/>
    </row>
    <row r="14" spans="1:10" ht="24" customHeight="1" hidden="1">
      <c r="A14" s="6"/>
      <c r="B14" s="53" t="s">
        <v>13</v>
      </c>
      <c r="C14" s="54"/>
      <c r="D14" s="55" t="s">
        <v>14</v>
      </c>
      <c r="E14" s="56"/>
      <c r="F14" s="56"/>
      <c r="G14" s="56"/>
      <c r="H14" s="57"/>
      <c r="I14" s="56"/>
      <c r="J14" s="58"/>
    </row>
    <row r="15" spans="1:10" ht="32.25" customHeight="1">
      <c r="A15" s="6"/>
      <c r="B15" s="42" t="s">
        <v>15</v>
      </c>
      <c r="C15" s="59"/>
      <c r="D15" s="46"/>
      <c r="E15" s="60"/>
      <c r="F15" s="60"/>
      <c r="G15" s="61"/>
      <c r="H15" s="61"/>
      <c r="I15" s="62" t="s">
        <v>16</v>
      </c>
      <c r="J15" s="62"/>
    </row>
    <row r="16" spans="1:10" ht="23.25" customHeight="1">
      <c r="A16" s="63" t="s">
        <v>17</v>
      </c>
      <c r="B16" s="64" t="s">
        <v>17</v>
      </c>
      <c r="C16" s="65"/>
      <c r="D16" s="66"/>
      <c r="E16" s="67"/>
      <c r="F16" s="67"/>
      <c r="G16" s="67"/>
      <c r="H16" s="67"/>
      <c r="I16" s="68">
        <f>' Pol'!F8+' Pol'!F18+' Pol'!F23+' Pol'!F29+' Pol'!F31+' Pol'!F34</f>
        <v>0</v>
      </c>
      <c r="J16" s="68"/>
    </row>
    <row r="17" spans="1:10" ht="23.25" customHeight="1">
      <c r="A17" s="63" t="s">
        <v>18</v>
      </c>
      <c r="B17" s="64" t="s">
        <v>18</v>
      </c>
      <c r="C17" s="65"/>
      <c r="D17" s="66"/>
      <c r="E17" s="67"/>
      <c r="F17" s="67"/>
      <c r="G17" s="67"/>
      <c r="H17" s="67"/>
      <c r="I17" s="68">
        <v>0</v>
      </c>
      <c r="J17" s="68"/>
    </row>
    <row r="18" spans="1:10" ht="23.25" customHeight="1">
      <c r="A18" s="63" t="s">
        <v>19</v>
      </c>
      <c r="B18" s="64" t="s">
        <v>19</v>
      </c>
      <c r="C18" s="65"/>
      <c r="D18" s="66"/>
      <c r="E18" s="67"/>
      <c r="F18" s="67"/>
      <c r="G18" s="67"/>
      <c r="H18" s="67"/>
      <c r="I18" s="68">
        <f>SUMIF(F47:F50,A18,I47:I50)</f>
        <v>0</v>
      </c>
      <c r="J18" s="68"/>
    </row>
    <row r="19" spans="1:10" ht="23.25" customHeight="1">
      <c r="A19" s="63" t="s">
        <v>20</v>
      </c>
      <c r="B19" s="64" t="s">
        <v>21</v>
      </c>
      <c r="C19" s="65"/>
      <c r="D19" s="66"/>
      <c r="E19" s="67"/>
      <c r="F19" s="67"/>
      <c r="G19" s="67"/>
      <c r="H19" s="67"/>
      <c r="I19" s="68">
        <f>SUMIF(F47:F50,A19,I47:I50)</f>
        <v>0</v>
      </c>
      <c r="J19" s="68"/>
    </row>
    <row r="20" spans="1:10" ht="23.25" customHeight="1">
      <c r="A20" s="63" t="s">
        <v>22</v>
      </c>
      <c r="B20" s="64" t="s">
        <v>23</v>
      </c>
      <c r="C20" s="65"/>
      <c r="D20" s="66"/>
      <c r="E20" s="67"/>
      <c r="F20" s="67"/>
      <c r="G20" s="67"/>
      <c r="H20" s="67"/>
      <c r="I20" s="68">
        <f>SUMIF(F47:F50,A20,I47:I50)</f>
        <v>0</v>
      </c>
      <c r="J20" s="68"/>
    </row>
    <row r="21" spans="1:10" ht="23.25" customHeight="1">
      <c r="A21" s="6"/>
      <c r="B21" s="69" t="s">
        <v>16</v>
      </c>
      <c r="C21" s="70"/>
      <c r="D21" s="71"/>
      <c r="E21" s="72"/>
      <c r="F21" s="72"/>
      <c r="G21" s="72"/>
      <c r="H21" s="72"/>
      <c r="I21" s="73">
        <f>SUM(I16:J20)</f>
        <v>0</v>
      </c>
      <c r="J21" s="73"/>
    </row>
    <row r="22" spans="1:10" ht="33" customHeight="1">
      <c r="A22" s="6"/>
      <c r="B22" s="74" t="s">
        <v>24</v>
      </c>
      <c r="C22" s="65"/>
      <c r="D22" s="66"/>
      <c r="E22" s="75"/>
      <c r="F22" s="76"/>
      <c r="G22" s="77"/>
      <c r="H22" s="77"/>
      <c r="I22" s="77"/>
      <c r="J22" s="78"/>
    </row>
    <row r="23" spans="1:10" ht="23.25" customHeight="1">
      <c r="A23" s="6"/>
      <c r="B23" s="79" t="s">
        <v>25</v>
      </c>
      <c r="C23" s="65"/>
      <c r="D23" s="66"/>
      <c r="E23" s="80">
        <v>15</v>
      </c>
      <c r="F23" s="76" t="s">
        <v>26</v>
      </c>
      <c r="G23" s="81">
        <f>ZakladDPHSniVypocet</f>
        <v>0</v>
      </c>
      <c r="H23" s="81"/>
      <c r="I23" s="81"/>
      <c r="J23" s="78" t="str">
        <f>Mena</f>
        <v>CZK</v>
      </c>
    </row>
    <row r="24" spans="1:10" ht="23.25" customHeight="1">
      <c r="A24" s="6"/>
      <c r="B24" s="79" t="s">
        <v>27</v>
      </c>
      <c r="C24" s="65"/>
      <c r="D24" s="66"/>
      <c r="E24" s="80">
        <f>SazbaDPH1</f>
        <v>15</v>
      </c>
      <c r="F24" s="76" t="s">
        <v>26</v>
      </c>
      <c r="G24" s="82">
        <f>ZakladDPHSni*SazbaDPH1/100</f>
        <v>0</v>
      </c>
      <c r="H24" s="82"/>
      <c r="I24" s="82"/>
      <c r="J24" s="78" t="str">
        <f>Mena</f>
        <v>CZK</v>
      </c>
    </row>
    <row r="25" spans="1:10" ht="23.25" customHeight="1">
      <c r="A25" s="6"/>
      <c r="B25" s="79" t="s">
        <v>28</v>
      </c>
      <c r="C25" s="65"/>
      <c r="D25" s="66"/>
      <c r="E25" s="80">
        <v>21</v>
      </c>
      <c r="F25" s="76" t="s">
        <v>26</v>
      </c>
      <c r="G25" s="81">
        <f>I21</f>
        <v>0</v>
      </c>
      <c r="H25" s="81"/>
      <c r="I25" s="81"/>
      <c r="J25" s="78" t="str">
        <f>Mena</f>
        <v>CZK</v>
      </c>
    </row>
    <row r="26" spans="1:10" ht="23.25" customHeight="1">
      <c r="A26" s="6"/>
      <c r="B26" s="83" t="s">
        <v>29</v>
      </c>
      <c r="C26" s="84"/>
      <c r="D26" s="85"/>
      <c r="E26" s="86">
        <f>SazbaDPH2</f>
        <v>21</v>
      </c>
      <c r="F26" s="87" t="s">
        <v>26</v>
      </c>
      <c r="G26" s="88">
        <f>ZakladDPHZakl*SazbaDPH2/100</f>
        <v>0</v>
      </c>
      <c r="H26" s="88"/>
      <c r="I26" s="88"/>
      <c r="J26" s="89" t="str">
        <f>Mena</f>
        <v>CZK</v>
      </c>
    </row>
    <row r="27" spans="1:10" ht="23.25" customHeight="1">
      <c r="A27" s="6"/>
      <c r="B27" s="26" t="s">
        <v>30</v>
      </c>
      <c r="C27" s="90"/>
      <c r="D27" s="91"/>
      <c r="E27" s="90"/>
      <c r="F27" s="92"/>
      <c r="G27" s="93">
        <f>0</f>
        <v>0</v>
      </c>
      <c r="H27" s="93"/>
      <c r="I27" s="93"/>
      <c r="J27" s="94" t="str">
        <f>Mena</f>
        <v>CZK</v>
      </c>
    </row>
    <row r="28" spans="1:10" ht="27.75" customHeight="1" hidden="1">
      <c r="A28" s="6"/>
      <c r="B28" s="95" t="s">
        <v>31</v>
      </c>
      <c r="C28" s="96"/>
      <c r="D28" s="96"/>
      <c r="E28" s="97"/>
      <c r="F28" s="98"/>
      <c r="G28" s="99">
        <f>ZakladDPHSniVypocet+ZakladDPHZaklVypocet</f>
        <v>0</v>
      </c>
      <c r="H28" s="99"/>
      <c r="I28" s="99"/>
      <c r="J28" s="100" t="str">
        <f>Mena</f>
        <v>CZK</v>
      </c>
    </row>
    <row r="29" spans="1:10" ht="27.75" customHeight="1">
      <c r="A29" s="6"/>
      <c r="B29" s="95" t="s">
        <v>32</v>
      </c>
      <c r="C29" s="101"/>
      <c r="D29" s="101"/>
      <c r="E29" s="101"/>
      <c r="F29" s="101"/>
      <c r="G29" s="102">
        <f>ZakladDPHSni+DPHSni+ZakladDPHZakl+DPHZakl+Zaokrouhleni</f>
        <v>0</v>
      </c>
      <c r="H29" s="102"/>
      <c r="I29" s="102"/>
      <c r="J29" s="103" t="s">
        <v>33</v>
      </c>
    </row>
    <row r="30" spans="1:10" ht="12.75" customHeight="1">
      <c r="A30" s="6"/>
      <c r="B30" s="6"/>
      <c r="C30" s="27"/>
      <c r="D30" s="27"/>
      <c r="E30" s="27"/>
      <c r="F30" s="27"/>
      <c r="G30" s="40"/>
      <c r="H30" s="27"/>
      <c r="I30" s="40"/>
      <c r="J30" s="104"/>
    </row>
    <row r="31" spans="1:10" ht="30" customHeight="1">
      <c r="A31" s="6"/>
      <c r="B31" s="6"/>
      <c r="C31" s="27"/>
      <c r="D31" s="27"/>
      <c r="E31" s="27"/>
      <c r="F31" s="27"/>
      <c r="G31" s="40"/>
      <c r="H31" s="27"/>
      <c r="I31" s="40"/>
      <c r="J31" s="104"/>
    </row>
    <row r="32" spans="1:10" ht="18.75" customHeight="1">
      <c r="A32" s="6"/>
      <c r="B32" s="105"/>
      <c r="C32" s="106" t="s">
        <v>34</v>
      </c>
      <c r="D32" s="107"/>
      <c r="E32" s="107"/>
      <c r="F32" s="106" t="s">
        <v>35</v>
      </c>
      <c r="G32" s="107"/>
      <c r="H32" s="108">
        <f>TODAY()</f>
        <v>43733</v>
      </c>
      <c r="I32" s="107"/>
      <c r="J32" s="104"/>
    </row>
    <row r="33" spans="1:10" ht="47.25" customHeight="1">
      <c r="A33" s="6"/>
      <c r="B33" s="6"/>
      <c r="C33" s="27"/>
      <c r="D33" s="27"/>
      <c r="E33" s="27"/>
      <c r="F33" s="27"/>
      <c r="G33" s="40"/>
      <c r="H33" s="27"/>
      <c r="I33" s="40"/>
      <c r="J33" s="104"/>
    </row>
    <row r="34" spans="1:10" s="1" customFormat="1" ht="18.75" customHeight="1">
      <c r="A34" s="109"/>
      <c r="B34" s="109"/>
      <c r="C34" s="110"/>
      <c r="D34" s="111"/>
      <c r="E34" s="111"/>
      <c r="F34" s="110"/>
      <c r="G34" s="112"/>
      <c r="H34" s="111"/>
      <c r="I34" s="112"/>
      <c r="J34" s="113"/>
    </row>
    <row r="35" spans="1:10" ht="12.75" customHeight="1">
      <c r="A35" s="6"/>
      <c r="B35" s="6"/>
      <c r="C35" s="27"/>
      <c r="D35" s="114" t="s">
        <v>36</v>
      </c>
      <c r="E35" s="114"/>
      <c r="F35" s="27"/>
      <c r="G35" s="40"/>
      <c r="H35" s="115" t="s">
        <v>37</v>
      </c>
      <c r="I35" s="40"/>
      <c r="J35" s="104"/>
    </row>
    <row r="36" spans="1:10" ht="13.5" customHeight="1">
      <c r="A36" s="116"/>
      <c r="B36" s="116"/>
      <c r="C36" s="117"/>
      <c r="D36" s="117"/>
      <c r="E36" s="117"/>
      <c r="F36" s="117"/>
      <c r="G36" s="118"/>
      <c r="H36" s="117"/>
      <c r="I36" s="118"/>
      <c r="J36" s="119"/>
    </row>
    <row r="37" spans="2:10" ht="27" customHeight="1" hidden="1">
      <c r="B37" s="120" t="s">
        <v>38</v>
      </c>
      <c r="C37" s="121"/>
      <c r="D37" s="121"/>
      <c r="E37" s="121"/>
      <c r="F37" s="122"/>
      <c r="G37" s="122"/>
      <c r="H37" s="122"/>
      <c r="I37" s="122"/>
      <c r="J37" s="121"/>
    </row>
    <row r="38" spans="1:10" ht="25.5" customHeight="1" hidden="1">
      <c r="A38" s="123" t="s">
        <v>39</v>
      </c>
      <c r="B38" s="124" t="s">
        <v>40</v>
      </c>
      <c r="C38" s="125" t="s">
        <v>41</v>
      </c>
      <c r="D38" s="126"/>
      <c r="E38" s="126"/>
      <c r="F38" s="127" t="str">
        <f>B23</f>
        <v>Základ pro sníženou DPH</v>
      </c>
      <c r="G38" s="127" t="str">
        <f>B25</f>
        <v>Základ pro základní DPH</v>
      </c>
      <c r="H38" s="128" t="s">
        <v>42</v>
      </c>
      <c r="I38" s="128" t="s">
        <v>43</v>
      </c>
      <c r="J38" s="129" t="s">
        <v>26</v>
      </c>
    </row>
    <row r="39" spans="1:10" ht="25.5" customHeight="1" hidden="1">
      <c r="A39" s="123">
        <v>1</v>
      </c>
      <c r="B39" s="130"/>
      <c r="C39" s="131"/>
      <c r="D39" s="131"/>
      <c r="E39" s="131"/>
      <c r="F39" s="132">
        <f>' Pol'!AB41</f>
        <v>0</v>
      </c>
      <c r="G39" s="133">
        <f>' Pol'!AC41</f>
        <v>0</v>
      </c>
      <c r="H39" s="134">
        <f>(F39*SazbaDPH1/100)+(G39*SazbaDPH2/100)</f>
        <v>0</v>
      </c>
      <c r="I39" s="134">
        <f>F39+G39+H39</f>
        <v>0</v>
      </c>
      <c r="J39" s="135" t="str">
        <f>IF(CenaCelkemVypocet=0,"",I39/CenaCelkemVypocet*100)</f>
        <v/>
      </c>
    </row>
    <row r="40" spans="1:10" ht="25.5" customHeight="1" hidden="1">
      <c r="A40" s="123"/>
      <c r="B40" s="136" t="s">
        <v>44</v>
      </c>
      <c r="C40" s="136"/>
      <c r="D40" s="136"/>
      <c r="E40" s="136"/>
      <c r="F40" s="137">
        <f>SUMIF(A39:A39,"=1",F39:F39)</f>
        <v>0</v>
      </c>
      <c r="G40" s="138">
        <f>SUMIF(A39:A39,"=1",G39:G39)</f>
        <v>0</v>
      </c>
      <c r="H40" s="138">
        <f>SUMIF(A39:A39,"=1",H39:H39)</f>
        <v>0</v>
      </c>
      <c r="I40" s="138">
        <f>SUMIF(A39:A39,"=1",I39:I39)</f>
        <v>0</v>
      </c>
      <c r="J40" s="139">
        <f>SUMIF(A39:A39,"=1",J39:J39)</f>
        <v>0</v>
      </c>
    </row>
    <row r="44" ht="15.75">
      <c r="B44" s="140" t="s">
        <v>45</v>
      </c>
    </row>
    <row r="46" spans="1:10" ht="25.5" customHeight="1">
      <c r="A46" s="141"/>
      <c r="B46" s="142" t="s">
        <v>40</v>
      </c>
      <c r="C46" s="142" t="s">
        <v>41</v>
      </c>
      <c r="D46" s="143"/>
      <c r="E46" s="143"/>
      <c r="F46" s="144" t="s">
        <v>46</v>
      </c>
      <c r="G46" s="144"/>
      <c r="H46" s="144"/>
      <c r="I46" s="144" t="s">
        <v>16</v>
      </c>
      <c r="J46" s="144"/>
    </row>
    <row r="47" spans="1:10" ht="25.5" customHeight="1">
      <c r="A47" s="145"/>
      <c r="B47" s="146" t="s">
        <v>47</v>
      </c>
      <c r="C47" s="147" t="s">
        <v>48</v>
      </c>
      <c r="D47" s="147"/>
      <c r="E47" s="147"/>
      <c r="F47" s="148" t="s">
        <v>17</v>
      </c>
      <c r="G47" s="149"/>
      <c r="H47" s="149"/>
      <c r="I47" s="149">
        <f>' Pol'!F8</f>
        <v>0</v>
      </c>
      <c r="J47" s="149"/>
    </row>
    <row r="48" spans="1:10" ht="25.5" customHeight="1">
      <c r="A48" s="145"/>
      <c r="B48" s="150" t="s">
        <v>49</v>
      </c>
      <c r="C48" s="151" t="s">
        <v>50</v>
      </c>
      <c r="D48" s="151"/>
      <c r="E48" s="151"/>
      <c r="F48" s="152" t="s">
        <v>17</v>
      </c>
      <c r="G48" s="153"/>
      <c r="H48" s="153"/>
      <c r="I48" s="153">
        <f>' Pol'!F18</f>
        <v>0</v>
      </c>
      <c r="J48" s="153"/>
    </row>
    <row r="49" spans="1:10" ht="25.5" customHeight="1">
      <c r="A49" s="145"/>
      <c r="B49" s="150" t="s">
        <v>51</v>
      </c>
      <c r="C49" s="151" t="s">
        <v>52</v>
      </c>
      <c r="D49" s="151"/>
      <c r="E49" s="151"/>
      <c r="F49" s="152" t="s">
        <v>18</v>
      </c>
      <c r="G49" s="153"/>
      <c r="H49" s="153"/>
      <c r="I49" s="153" t="e">
        <f>#REF!</f>
        <v>#VALUE!</v>
      </c>
      <c r="J49" s="153"/>
    </row>
    <row r="50" spans="1:10" ht="25.5" customHeight="1">
      <c r="A50" s="145"/>
      <c r="B50" s="154" t="s">
        <v>53</v>
      </c>
      <c r="C50" s="155" t="s">
        <v>54</v>
      </c>
      <c r="D50" s="155"/>
      <c r="E50" s="155"/>
      <c r="F50" s="156" t="s">
        <v>18</v>
      </c>
      <c r="G50" s="157"/>
      <c r="H50" s="157"/>
      <c r="I50" s="157">
        <f>' Pol'!F23</f>
        <v>0</v>
      </c>
      <c r="J50" s="157"/>
    </row>
    <row r="51" spans="1:10" ht="25.5" customHeight="1">
      <c r="A51" s="158"/>
      <c r="B51" s="159" t="s">
        <v>43</v>
      </c>
      <c r="C51" s="159"/>
      <c r="D51" s="160"/>
      <c r="E51" s="160"/>
      <c r="F51" s="161"/>
      <c r="G51" s="162"/>
      <c r="H51" s="162"/>
      <c r="I51" s="162" t="e">
        <f>SUM(I47:I50)</f>
        <v>#VALUE!</v>
      </c>
      <c r="J51" s="162"/>
    </row>
    <row r="52" spans="6:10" ht="12.75">
      <c r="F52" s="163"/>
      <c r="G52" s="164"/>
      <c r="H52" s="163"/>
      <c r="I52" s="164"/>
      <c r="J52" s="164"/>
    </row>
    <row r="53" spans="6:10" ht="12.75">
      <c r="F53" s="163"/>
      <c r="G53" s="164"/>
      <c r="H53" s="163"/>
      <c r="I53" s="164"/>
      <c r="J53" s="164"/>
    </row>
    <row r="54" spans="6:10" ht="12.75">
      <c r="F54" s="163"/>
      <c r="G54" s="164"/>
      <c r="H54" s="163"/>
      <c r="I54" s="164"/>
      <c r="J54" s="164"/>
    </row>
  </sheetData>
  <sheetProtection sheet="1" objects="1" scenarios="1"/>
  <mergeCells count="45">
    <mergeCell ref="B1:J1"/>
    <mergeCell ref="D11:G11"/>
    <mergeCell ref="D12:G12"/>
    <mergeCell ref="D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5:E35"/>
    <mergeCell ref="C39:E39"/>
    <mergeCell ref="B40:E40"/>
    <mergeCell ref="I46:J46"/>
    <mergeCell ref="C47:E47"/>
    <mergeCell ref="I47:J47"/>
    <mergeCell ref="C48:E48"/>
    <mergeCell ref="I48:J48"/>
    <mergeCell ref="C49:E49"/>
    <mergeCell ref="I49:J49"/>
    <mergeCell ref="C50:E50"/>
    <mergeCell ref="I50:J50"/>
    <mergeCell ref="I51:J51"/>
  </mergeCells>
  <printOptions/>
  <pageMargins left="0.39375" right="0.196527777777778" top="0.590277777777778" bottom="0.393055555555556" header="0.511805555555555" footer="0.196527777777778"/>
  <pageSetup horizontalDpi="300" verticalDpi="300" orientation="portrait" paperSize="9" copies="1"/>
  <headerFooter>
    <oddFooter>&amp;L&amp;9Zpracováno programem RTS Stavitel +,  © RTS, a.s.&amp;R&amp;9Stránka &amp;P z &amp;N</oddFooter>
  </headerFooter>
  <rowBreaks count="1" manualBreakCount="1">
    <brk id="3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workbookViewId="0" topLeftCell="A1">
      <selection activeCell="A5" sqref="A5"/>
    </sheetView>
  </sheetViews>
  <sheetFormatPr defaultColWidth="9.00390625" defaultRowHeight="12.75"/>
  <cols>
    <col min="1" max="1" width="4.25390625" style="165" customWidth="1"/>
    <col min="2" max="2" width="14.375" style="165" customWidth="1"/>
    <col min="3" max="3" width="38.25390625" style="166" customWidth="1"/>
    <col min="4" max="4" width="4.625" style="165" customWidth="1"/>
    <col min="5" max="5" width="10.625" style="165" customWidth="1"/>
    <col min="6" max="6" width="9.875" style="165" customWidth="1"/>
    <col min="7" max="7" width="12.75390625" style="165" customWidth="1"/>
    <col min="8" max="1025" width="9.125" style="165" customWidth="1"/>
  </cols>
  <sheetData>
    <row r="1" spans="1:7" ht="15.75">
      <c r="A1" s="167" t="s">
        <v>55</v>
      </c>
      <c r="B1" s="167"/>
      <c r="C1" s="167"/>
      <c r="D1" s="167"/>
      <c r="E1" s="167"/>
      <c r="F1" s="167"/>
      <c r="G1" s="167"/>
    </row>
    <row r="2" spans="1:7" ht="24.95" customHeight="1">
      <c r="A2" s="168" t="s">
        <v>56</v>
      </c>
      <c r="B2" s="169"/>
      <c r="C2" s="170"/>
      <c r="D2" s="170"/>
      <c r="E2" s="170"/>
      <c r="F2" s="170"/>
      <c r="G2" s="170"/>
    </row>
    <row r="3" spans="1:7" ht="24.95" customHeight="1" hidden="1">
      <c r="A3" s="168" t="s">
        <v>57</v>
      </c>
      <c r="B3" s="169"/>
      <c r="C3" s="170"/>
      <c r="D3" s="170"/>
      <c r="E3" s="170"/>
      <c r="F3" s="170"/>
      <c r="G3" s="170"/>
    </row>
    <row r="4" spans="1:7" ht="24.95" customHeight="1" hidden="1">
      <c r="A4" s="168" t="s">
        <v>58</v>
      </c>
      <c r="B4" s="169"/>
      <c r="C4" s="170"/>
      <c r="D4" s="170"/>
      <c r="E4" s="170"/>
      <c r="F4" s="170"/>
      <c r="G4" s="170"/>
    </row>
    <row r="5" spans="2:4" ht="12.75" hidden="1">
      <c r="B5" s="171"/>
      <c r="C5" s="172"/>
      <c r="D5" s="173"/>
    </row>
  </sheetData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G1051"/>
  <sheetViews>
    <sheetView tabSelected="1" workbookViewId="0" topLeftCell="A2">
      <selection activeCell="Y15" sqref="Y15"/>
    </sheetView>
  </sheetViews>
  <sheetFormatPr defaultColWidth="9.00390625" defaultRowHeight="12.75" outlineLevelRow="1"/>
  <cols>
    <col min="1" max="1" width="4.25390625" style="0" customWidth="1"/>
    <col min="2" max="2" width="38.25390625" style="174" customWidth="1"/>
    <col min="3" max="3" width="4.625" style="0" customWidth="1"/>
    <col min="4" max="4" width="10.625" style="0" customWidth="1"/>
    <col min="5" max="5" width="9.875" style="0" customWidth="1"/>
    <col min="6" max="6" width="12.75390625" style="0" customWidth="1"/>
    <col min="7" max="20" width="11.50390625" style="0" hidden="1" customWidth="1"/>
    <col min="21" max="27" width="8.625" style="0" customWidth="1"/>
    <col min="28" max="38" width="11.50390625" style="0" hidden="1" customWidth="1"/>
    <col min="39" max="1025" width="8.625" style="0" customWidth="1"/>
  </cols>
  <sheetData>
    <row r="1" spans="1:30" ht="15.75" customHeight="1">
      <c r="A1" s="175" t="s">
        <v>55</v>
      </c>
      <c r="B1" s="175"/>
      <c r="C1" s="175"/>
      <c r="D1" s="175"/>
      <c r="E1" s="175"/>
      <c r="F1" s="175"/>
      <c r="AD1" t="s">
        <v>59</v>
      </c>
    </row>
    <row r="2" spans="1:30" ht="24.95" customHeight="1">
      <c r="A2" s="176" t="s">
        <v>60</v>
      </c>
      <c r="B2" s="177" t="s">
        <v>61</v>
      </c>
      <c r="C2" s="177"/>
      <c r="D2" s="177"/>
      <c r="E2" s="177"/>
      <c r="F2" s="177"/>
      <c r="AD2" t="s">
        <v>62</v>
      </c>
    </row>
    <row r="3" spans="1:30" ht="24.95" customHeight="1" hidden="1">
      <c r="A3" s="176" t="s">
        <v>57</v>
      </c>
      <c r="B3" s="178"/>
      <c r="C3" s="178"/>
      <c r="D3" s="178"/>
      <c r="E3" s="178"/>
      <c r="F3" s="178"/>
      <c r="AD3" t="s">
        <v>63</v>
      </c>
    </row>
    <row r="4" spans="1:30" ht="24.95" customHeight="1" hidden="1">
      <c r="A4" s="176" t="s">
        <v>58</v>
      </c>
      <c r="B4" s="179"/>
      <c r="C4" s="179"/>
      <c r="D4" s="179"/>
      <c r="E4" s="179"/>
      <c r="F4" s="179"/>
      <c r="AD4" t="s">
        <v>64</v>
      </c>
    </row>
    <row r="5" spans="1:30" ht="12.75" hidden="1">
      <c r="A5" s="180" t="s">
        <v>65</v>
      </c>
      <c r="B5" s="181"/>
      <c r="C5" s="182"/>
      <c r="D5" s="183"/>
      <c r="E5" s="183"/>
      <c r="F5" s="184"/>
      <c r="AD5" t="s">
        <v>66</v>
      </c>
    </row>
    <row r="6" ht="12.75">
      <c r="C6" s="185"/>
    </row>
    <row r="7" spans="1:20" ht="38.25">
      <c r="A7" s="186" t="s">
        <v>67</v>
      </c>
      <c r="B7" s="187" t="s">
        <v>68</v>
      </c>
      <c r="C7" s="188" t="s">
        <v>69</v>
      </c>
      <c r="D7" s="186" t="s">
        <v>70</v>
      </c>
      <c r="E7" s="189" t="s">
        <v>71</v>
      </c>
      <c r="F7" s="186" t="s">
        <v>16</v>
      </c>
      <c r="G7" s="190" t="s">
        <v>72</v>
      </c>
      <c r="H7" s="190" t="s">
        <v>73</v>
      </c>
      <c r="I7" s="190" t="s">
        <v>74</v>
      </c>
      <c r="J7" s="190" t="s">
        <v>75</v>
      </c>
      <c r="K7" s="190" t="s">
        <v>76</v>
      </c>
      <c r="L7" s="190" t="s">
        <v>77</v>
      </c>
      <c r="M7" s="190" t="s">
        <v>78</v>
      </c>
      <c r="N7" s="190" t="s">
        <v>79</v>
      </c>
      <c r="O7" s="190" t="s">
        <v>80</v>
      </c>
      <c r="P7" s="190" t="s">
        <v>81</v>
      </c>
      <c r="Q7" s="190" t="s">
        <v>82</v>
      </c>
      <c r="R7" s="190" t="s">
        <v>83</v>
      </c>
      <c r="S7" s="190" t="s">
        <v>84</v>
      </c>
      <c r="T7" s="190" t="s">
        <v>85</v>
      </c>
    </row>
    <row r="8" spans="1:30" ht="12.75">
      <c r="A8" s="191" t="s">
        <v>86</v>
      </c>
      <c r="B8" s="192" t="s">
        <v>48</v>
      </c>
      <c r="C8" s="193"/>
      <c r="D8" s="194"/>
      <c r="E8" s="195"/>
      <c r="F8" s="195">
        <f>SUMIF(AD9:AD17,"&lt;&gt;NOR",F9:F17)</f>
        <v>0</v>
      </c>
      <c r="G8" s="195"/>
      <c r="H8" s="195">
        <f>SUM(H9:H17)</f>
        <v>0</v>
      </c>
      <c r="I8" s="195"/>
      <c r="J8" s="195">
        <f>SUM(J9:J17)</f>
        <v>0</v>
      </c>
      <c r="K8" s="195"/>
      <c r="L8" s="195">
        <f>SUM(L9:L17)</f>
        <v>0</v>
      </c>
      <c r="M8" s="195"/>
      <c r="N8" s="195">
        <f>SUM(N9:N17)</f>
        <v>3.05</v>
      </c>
      <c r="O8" s="195"/>
      <c r="P8" s="195">
        <f>SUM(P9:P17)</f>
        <v>0</v>
      </c>
      <c r="Q8" s="195"/>
      <c r="R8" s="195"/>
      <c r="S8" s="196"/>
      <c r="T8" s="195">
        <f>SUM(T9:T17)</f>
        <v>0</v>
      </c>
      <c r="AD8" t="s">
        <v>87</v>
      </c>
    </row>
    <row r="9" spans="1:59" ht="12.75" outlineLevel="1">
      <c r="A9" s="197">
        <v>1</v>
      </c>
      <c r="B9" s="198" t="s">
        <v>88</v>
      </c>
      <c r="C9" s="199" t="s">
        <v>89</v>
      </c>
      <c r="D9" s="200">
        <v>9</v>
      </c>
      <c r="E9" s="201">
        <v>0</v>
      </c>
      <c r="F9" s="202">
        <f>ROUND(D9*E9,2)</f>
        <v>0</v>
      </c>
      <c r="G9" s="201"/>
      <c r="H9" s="202">
        <f>ROUND(D9*G9,2)</f>
        <v>0</v>
      </c>
      <c r="I9" s="201"/>
      <c r="J9" s="202">
        <f>ROUND(D9*I9,2)</f>
        <v>0</v>
      </c>
      <c r="K9" s="202">
        <v>21</v>
      </c>
      <c r="L9" s="202">
        <f>F9*(1+K9/100)</f>
        <v>0</v>
      </c>
      <c r="M9" s="202">
        <v>0.00377</v>
      </c>
      <c r="N9" s="202">
        <f>ROUND(D9*M9,2)</f>
        <v>0.03</v>
      </c>
      <c r="O9" s="202">
        <v>0</v>
      </c>
      <c r="P9" s="202">
        <f>ROUND(D9*O9,2)</f>
        <v>0</v>
      </c>
      <c r="Q9" s="202"/>
      <c r="R9" s="202"/>
      <c r="S9" s="203">
        <v>0</v>
      </c>
      <c r="T9" s="202">
        <f>ROUND(D9*S9,2)</f>
        <v>0</v>
      </c>
      <c r="U9" s="204"/>
      <c r="V9" s="204"/>
      <c r="W9" s="204"/>
      <c r="X9" s="204"/>
      <c r="Y9" s="204"/>
      <c r="Z9" s="204"/>
      <c r="AA9" s="204"/>
      <c r="AB9" s="204"/>
      <c r="AC9" s="204"/>
      <c r="AD9" s="204" t="s">
        <v>90</v>
      </c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</row>
    <row r="10" spans="1:59" ht="12.75" outlineLevel="1">
      <c r="A10" s="197">
        <v>2</v>
      </c>
      <c r="B10" s="198" t="s">
        <v>91</v>
      </c>
      <c r="C10" s="199" t="s">
        <v>89</v>
      </c>
      <c r="D10" s="200">
        <v>1.52</v>
      </c>
      <c r="E10" s="201">
        <v>0</v>
      </c>
      <c r="F10" s="202">
        <f>ROUND(D10*E10,2)</f>
        <v>0</v>
      </c>
      <c r="G10" s="201"/>
      <c r="H10" s="202">
        <f>ROUND(D10*G10,2)</f>
        <v>0</v>
      </c>
      <c r="I10" s="201"/>
      <c r="J10" s="202">
        <f>ROUND(D10*I10,2)</f>
        <v>0</v>
      </c>
      <c r="K10" s="202">
        <v>21</v>
      </c>
      <c r="L10" s="202">
        <f>F10*(1+K10/100)</f>
        <v>0</v>
      </c>
      <c r="M10" s="202">
        <v>1</v>
      </c>
      <c r="N10" s="202">
        <f>ROUND(D10*M10,2)</f>
        <v>1.52</v>
      </c>
      <c r="O10" s="202">
        <v>0</v>
      </c>
      <c r="P10" s="202">
        <f>ROUND(D10*O10,2)</f>
        <v>0</v>
      </c>
      <c r="Q10" s="202"/>
      <c r="R10" s="202"/>
      <c r="S10" s="203">
        <v>0</v>
      </c>
      <c r="T10" s="202">
        <f>ROUND(D10*S10,2)</f>
        <v>0</v>
      </c>
      <c r="U10" s="204"/>
      <c r="V10" s="204"/>
      <c r="W10" s="204"/>
      <c r="X10" s="204"/>
      <c r="Y10" s="204"/>
      <c r="Z10" s="204"/>
      <c r="AA10" s="204"/>
      <c r="AB10" s="204"/>
      <c r="AC10" s="204"/>
      <c r="AD10" s="204" t="s">
        <v>90</v>
      </c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</row>
    <row r="11" spans="1:59" ht="12.75" outlineLevel="1">
      <c r="A11" s="197"/>
      <c r="B11" s="205" t="s">
        <v>92</v>
      </c>
      <c r="C11" s="206"/>
      <c r="D11" s="207">
        <v>0.96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3"/>
      <c r="T11" s="202"/>
      <c r="U11" s="204"/>
      <c r="V11" s="204"/>
      <c r="W11" s="204"/>
      <c r="X11" s="204"/>
      <c r="Y11" s="204"/>
      <c r="Z11" s="204"/>
      <c r="AA11" s="204"/>
      <c r="AB11" s="204"/>
      <c r="AC11" s="204"/>
      <c r="AD11" s="204" t="s">
        <v>93</v>
      </c>
      <c r="AE11" s="204">
        <v>0</v>
      </c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</row>
    <row r="12" spans="1:59" ht="12.75" outlineLevel="1">
      <c r="A12" s="197"/>
      <c r="B12" s="205" t="s">
        <v>94</v>
      </c>
      <c r="C12" s="206"/>
      <c r="D12" s="207">
        <v>0.56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3"/>
      <c r="T12" s="202"/>
      <c r="U12" s="204"/>
      <c r="V12" s="204"/>
      <c r="W12" s="204"/>
      <c r="X12" s="204"/>
      <c r="Y12" s="204"/>
      <c r="Z12" s="204"/>
      <c r="AA12" s="204"/>
      <c r="AB12" s="204"/>
      <c r="AC12" s="204"/>
      <c r="AD12" s="204" t="s">
        <v>93</v>
      </c>
      <c r="AE12" s="204">
        <v>0</v>
      </c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</row>
    <row r="13" spans="1:59" ht="12.75" outlineLevel="1">
      <c r="A13" s="197">
        <v>3</v>
      </c>
      <c r="B13" s="198" t="s">
        <v>95</v>
      </c>
      <c r="C13" s="199" t="s">
        <v>96</v>
      </c>
      <c r="D13" s="200">
        <v>7</v>
      </c>
      <c r="E13" s="201">
        <v>0</v>
      </c>
      <c r="F13" s="202">
        <f>ROUND(D13*E13,2)</f>
        <v>0</v>
      </c>
      <c r="G13" s="201"/>
      <c r="H13" s="202">
        <f>ROUND(D13*G13,2)</f>
        <v>0</v>
      </c>
      <c r="I13" s="201"/>
      <c r="J13" s="202">
        <f>ROUND(D13*I13,2)</f>
        <v>0</v>
      </c>
      <c r="K13" s="202">
        <v>21</v>
      </c>
      <c r="L13" s="202">
        <f>F13*(1+K13/100)</f>
        <v>0</v>
      </c>
      <c r="M13" s="202">
        <v>0</v>
      </c>
      <c r="N13" s="202">
        <f>ROUND(D13*M13,2)</f>
        <v>0</v>
      </c>
      <c r="O13" s="202">
        <v>0</v>
      </c>
      <c r="P13" s="202">
        <f>ROUND(D13*O13,2)</f>
        <v>0</v>
      </c>
      <c r="Q13" s="202"/>
      <c r="R13" s="202"/>
      <c r="S13" s="203">
        <v>0</v>
      </c>
      <c r="T13" s="202">
        <f>ROUND(D13*S13,2)</f>
        <v>0</v>
      </c>
      <c r="U13" s="204"/>
      <c r="V13" s="204"/>
      <c r="W13" s="204"/>
      <c r="X13" s="204"/>
      <c r="Y13" s="204"/>
      <c r="Z13" s="204"/>
      <c r="AA13" s="204"/>
      <c r="AB13" s="204"/>
      <c r="AC13" s="204"/>
      <c r="AD13" s="204" t="s">
        <v>90</v>
      </c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</row>
    <row r="14" spans="1:59" ht="12.75" outlineLevel="1">
      <c r="A14" s="197">
        <v>4</v>
      </c>
      <c r="B14" s="198" t="s">
        <v>97</v>
      </c>
      <c r="C14" s="199" t="s">
        <v>96</v>
      </c>
      <c r="D14" s="200">
        <v>3</v>
      </c>
      <c r="E14" s="201">
        <v>0</v>
      </c>
      <c r="F14" s="202">
        <f>ROUND(D14*E14,2)</f>
        <v>0</v>
      </c>
      <c r="G14" s="201"/>
      <c r="H14" s="202">
        <f>ROUND(D14*G14,2)</f>
        <v>0</v>
      </c>
      <c r="I14" s="201"/>
      <c r="J14" s="202">
        <f>ROUND(D14*I14,2)</f>
        <v>0</v>
      </c>
      <c r="K14" s="202">
        <v>21</v>
      </c>
      <c r="L14" s="202">
        <f>F14*(1+K14/100)</f>
        <v>0</v>
      </c>
      <c r="M14" s="202">
        <v>0</v>
      </c>
      <c r="N14" s="202">
        <f>ROUND(D14*M14,2)</f>
        <v>0</v>
      </c>
      <c r="O14" s="202">
        <v>0</v>
      </c>
      <c r="P14" s="202">
        <f>ROUND(D14*O14,2)</f>
        <v>0</v>
      </c>
      <c r="Q14" s="202"/>
      <c r="R14" s="202"/>
      <c r="S14" s="203">
        <v>0</v>
      </c>
      <c r="T14" s="202">
        <f>ROUND(D14*S14,2)</f>
        <v>0</v>
      </c>
      <c r="U14" s="204"/>
      <c r="V14" s="204"/>
      <c r="W14" s="204"/>
      <c r="X14" s="204"/>
      <c r="Y14" s="204"/>
      <c r="Z14" s="204"/>
      <c r="AA14" s="204"/>
      <c r="AB14" s="204"/>
      <c r="AC14" s="204"/>
      <c r="AD14" s="204" t="s">
        <v>90</v>
      </c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</row>
    <row r="15" spans="1:59" ht="19.4" outlineLevel="1">
      <c r="A15" s="197">
        <v>5</v>
      </c>
      <c r="B15" s="198" t="s">
        <v>98</v>
      </c>
      <c r="C15" s="199" t="s">
        <v>99</v>
      </c>
      <c r="D15" s="200">
        <v>0.5</v>
      </c>
      <c r="E15" s="201">
        <v>0</v>
      </c>
      <c r="F15" s="202">
        <f>ROUND(D15*E15,2)</f>
        <v>0</v>
      </c>
      <c r="G15" s="201"/>
      <c r="H15" s="202">
        <f>ROUND(D15*G15,2)</f>
        <v>0</v>
      </c>
      <c r="I15" s="201"/>
      <c r="J15" s="202">
        <f>ROUND(D15*I15,2)</f>
        <v>0</v>
      </c>
      <c r="K15" s="202">
        <v>21</v>
      </c>
      <c r="L15" s="202">
        <f>F15*(1+K15/100)</f>
        <v>0</v>
      </c>
      <c r="M15" s="202">
        <v>1</v>
      </c>
      <c r="N15" s="202">
        <f>ROUND(D15*M15,2)</f>
        <v>0.5</v>
      </c>
      <c r="O15" s="202">
        <v>0</v>
      </c>
      <c r="P15" s="202">
        <f>ROUND(D15*O15,2)</f>
        <v>0</v>
      </c>
      <c r="Q15" s="202"/>
      <c r="R15" s="202"/>
      <c r="S15" s="203">
        <v>0</v>
      </c>
      <c r="T15" s="202">
        <f>ROUND(D15*S15,2)</f>
        <v>0</v>
      </c>
      <c r="U15" s="204"/>
      <c r="V15" s="204"/>
      <c r="W15" s="204"/>
      <c r="X15" s="204"/>
      <c r="Y15" s="204"/>
      <c r="Z15" s="204"/>
      <c r="AA15" s="204"/>
      <c r="AB15" s="204"/>
      <c r="AC15" s="204"/>
      <c r="AD15" s="204" t="s">
        <v>90</v>
      </c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</row>
    <row r="16" spans="1:59" ht="12.75" outlineLevel="1">
      <c r="A16" s="197">
        <v>6</v>
      </c>
      <c r="B16" s="198" t="s">
        <v>100</v>
      </c>
      <c r="C16" s="199" t="s">
        <v>96</v>
      </c>
      <c r="D16" s="200">
        <v>1</v>
      </c>
      <c r="E16" s="201">
        <v>0</v>
      </c>
      <c r="F16" s="202"/>
      <c r="G16" s="201"/>
      <c r="H16" s="202"/>
      <c r="I16" s="201" t="s">
        <v>101</v>
      </c>
      <c r="J16" s="202"/>
      <c r="K16" s="202"/>
      <c r="L16" s="202"/>
      <c r="M16" s="202"/>
      <c r="N16" s="202"/>
      <c r="O16" s="202"/>
      <c r="P16" s="202"/>
      <c r="Q16" s="202"/>
      <c r="R16" s="202"/>
      <c r="S16" s="203"/>
      <c r="T16" s="202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</row>
    <row r="17" spans="1:59" ht="12.75" outlineLevel="1">
      <c r="A17" s="197">
        <v>7</v>
      </c>
      <c r="B17" s="198" t="s">
        <v>102</v>
      </c>
      <c r="C17" s="199" t="s">
        <v>96</v>
      </c>
      <c r="D17" s="200">
        <v>1</v>
      </c>
      <c r="E17" s="201">
        <v>0</v>
      </c>
      <c r="F17" s="202">
        <f>ROUND(D17*E17,2)</f>
        <v>0</v>
      </c>
      <c r="G17" s="201"/>
      <c r="H17" s="202">
        <f>ROUND(D17*G17,2)</f>
        <v>0</v>
      </c>
      <c r="I17" s="201"/>
      <c r="J17" s="202">
        <f>ROUND(D17*I17,2)</f>
        <v>0</v>
      </c>
      <c r="K17" s="202">
        <v>21</v>
      </c>
      <c r="L17" s="202">
        <f>F17*(1+K17/100)</f>
        <v>0</v>
      </c>
      <c r="M17" s="202">
        <v>1</v>
      </c>
      <c r="N17" s="202">
        <f>ROUND(D17*M17,2)</f>
        <v>1</v>
      </c>
      <c r="O17" s="202">
        <v>0</v>
      </c>
      <c r="P17" s="202">
        <f>ROUND(D17*O17,2)</f>
        <v>0</v>
      </c>
      <c r="Q17" s="202"/>
      <c r="R17" s="202"/>
      <c r="S17" s="203">
        <v>0</v>
      </c>
      <c r="T17" s="202">
        <f>ROUND(D17*S17,2)</f>
        <v>0</v>
      </c>
      <c r="U17" s="204"/>
      <c r="V17" s="204"/>
      <c r="W17" s="204"/>
      <c r="X17" s="204"/>
      <c r="Y17" s="204"/>
      <c r="Z17" s="204"/>
      <c r="AA17" s="204"/>
      <c r="AB17" s="204"/>
      <c r="AC17" s="204"/>
      <c r="AD17" s="204" t="s">
        <v>90</v>
      </c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</row>
    <row r="18" spans="1:30" ht="12.75">
      <c r="A18" s="208" t="s">
        <v>86</v>
      </c>
      <c r="B18" s="209" t="s">
        <v>50</v>
      </c>
      <c r="C18" s="210"/>
      <c r="D18" s="211"/>
      <c r="E18" s="212"/>
      <c r="F18" s="212">
        <f>SUMIF(AD19:AD22,"&lt;&gt;NOR",F19:F22)</f>
        <v>0</v>
      </c>
      <c r="G18" s="212"/>
      <c r="H18" s="212">
        <f>SUM(H19:H22)</f>
        <v>0</v>
      </c>
      <c r="I18" s="212"/>
      <c r="J18" s="212">
        <f>SUM(J19:J22)</f>
        <v>0</v>
      </c>
      <c r="K18" s="212"/>
      <c r="L18" s="212">
        <f>SUM(L19:L22)</f>
        <v>0</v>
      </c>
      <c r="M18" s="212"/>
      <c r="N18" s="212">
        <f>SUM(N19:N22)</f>
        <v>0</v>
      </c>
      <c r="O18" s="212"/>
      <c r="P18" s="212">
        <f>SUM(P19:P22)</f>
        <v>0.61</v>
      </c>
      <c r="Q18" s="212"/>
      <c r="R18" s="212"/>
      <c r="S18" s="213"/>
      <c r="T18" s="212">
        <f>SUM(T19:T22)</f>
        <v>9.13</v>
      </c>
      <c r="AD18" t="s">
        <v>87</v>
      </c>
    </row>
    <row r="19" spans="1:59" ht="12.75" outlineLevel="1">
      <c r="A19" s="197">
        <v>8</v>
      </c>
      <c r="B19" s="198" t="s">
        <v>103</v>
      </c>
      <c r="C19" s="199" t="s">
        <v>89</v>
      </c>
      <c r="D19" s="200">
        <v>10.2</v>
      </c>
      <c r="E19" s="201">
        <v>0</v>
      </c>
      <c r="F19" s="202">
        <f>ROUND(D19*E19,2)</f>
        <v>0</v>
      </c>
      <c r="G19" s="201"/>
      <c r="H19" s="202">
        <f>ROUND(D19*G19,2)</f>
        <v>0</v>
      </c>
      <c r="I19" s="201"/>
      <c r="J19" s="202">
        <f>ROUND(D19*I19,2)</f>
        <v>0</v>
      </c>
      <c r="K19" s="202">
        <v>21</v>
      </c>
      <c r="L19" s="202">
        <f>F19*(1+K19/100)</f>
        <v>0</v>
      </c>
      <c r="M19" s="202">
        <v>0</v>
      </c>
      <c r="N19" s="202">
        <f>ROUND(D19*M19,2)</f>
        <v>0</v>
      </c>
      <c r="O19" s="202">
        <v>0.037</v>
      </c>
      <c r="P19" s="202">
        <f>ROUND(D19*O19,2)</f>
        <v>0.38</v>
      </c>
      <c r="Q19" s="202"/>
      <c r="R19" s="202"/>
      <c r="S19" s="203">
        <v>0.55</v>
      </c>
      <c r="T19" s="202">
        <f>ROUND(D19*S19,2)</f>
        <v>5.61</v>
      </c>
      <c r="U19" s="204"/>
      <c r="V19" s="204"/>
      <c r="W19" s="204"/>
      <c r="X19" s="204"/>
      <c r="Y19" s="204"/>
      <c r="Z19" s="204"/>
      <c r="AA19" s="204"/>
      <c r="AB19" s="204"/>
      <c r="AC19" s="204"/>
      <c r="AD19" s="204" t="s">
        <v>104</v>
      </c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</row>
    <row r="20" spans="1:59" ht="12.75" outlineLevel="1">
      <c r="A20" s="197">
        <v>9</v>
      </c>
      <c r="B20" s="198" t="s">
        <v>105</v>
      </c>
      <c r="C20" s="199" t="s">
        <v>89</v>
      </c>
      <c r="D20" s="200">
        <v>4.4</v>
      </c>
      <c r="E20" s="201">
        <v>0</v>
      </c>
      <c r="F20" s="202">
        <f>ROUND(D20*E20,2)</f>
        <v>0</v>
      </c>
      <c r="G20" s="201"/>
      <c r="H20" s="202">
        <f>ROUND(D20*G20,2)</f>
        <v>0</v>
      </c>
      <c r="I20" s="201"/>
      <c r="J20" s="202">
        <f>ROUND(D20*I20,2)</f>
        <v>0</v>
      </c>
      <c r="K20" s="202">
        <v>21</v>
      </c>
      <c r="L20" s="202">
        <f>F20*(1+K20/100)</f>
        <v>0</v>
      </c>
      <c r="M20" s="202">
        <v>0</v>
      </c>
      <c r="N20" s="202">
        <f>ROUND(D20*M20,2)</f>
        <v>0</v>
      </c>
      <c r="O20" s="202">
        <v>0.037</v>
      </c>
      <c r="P20" s="202">
        <f>ROUND(D20*O20,2)</f>
        <v>0.16</v>
      </c>
      <c r="Q20" s="202"/>
      <c r="R20" s="202"/>
      <c r="S20" s="203">
        <v>0.55</v>
      </c>
      <c r="T20" s="202">
        <f>ROUND(D20*S20,2)</f>
        <v>2.42</v>
      </c>
      <c r="U20" s="204"/>
      <c r="V20" s="204"/>
      <c r="W20" s="204"/>
      <c r="X20" s="204"/>
      <c r="Y20" s="204"/>
      <c r="Z20" s="204"/>
      <c r="AA20" s="204"/>
      <c r="AB20" s="204"/>
      <c r="AC20" s="204"/>
      <c r="AD20" s="204" t="s">
        <v>104</v>
      </c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</row>
    <row r="21" spans="1:59" ht="12.75" outlineLevel="1">
      <c r="A21" s="197"/>
      <c r="B21" s="205" t="s">
        <v>106</v>
      </c>
      <c r="C21" s="206"/>
      <c r="D21" s="207">
        <v>4.4</v>
      </c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3"/>
      <c r="T21" s="202"/>
      <c r="U21" s="204"/>
      <c r="V21" s="204"/>
      <c r="W21" s="204"/>
      <c r="X21" s="204"/>
      <c r="Y21" s="204"/>
      <c r="Z21" s="204"/>
      <c r="AA21" s="204"/>
      <c r="AB21" s="204"/>
      <c r="AC21" s="204"/>
      <c r="AD21" s="204" t="s">
        <v>93</v>
      </c>
      <c r="AE21" s="204">
        <v>0</v>
      </c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</row>
    <row r="22" spans="1:59" ht="22.5" outlineLevel="1">
      <c r="A22" s="197">
        <v>10</v>
      </c>
      <c r="B22" s="198" t="s">
        <v>107</v>
      </c>
      <c r="C22" s="199" t="s">
        <v>96</v>
      </c>
      <c r="D22" s="200">
        <v>2</v>
      </c>
      <c r="E22" s="201">
        <v>0</v>
      </c>
      <c r="F22" s="202">
        <f>ROUND(D22*E22,2)</f>
        <v>0</v>
      </c>
      <c r="G22" s="201"/>
      <c r="H22" s="202">
        <f>ROUND(D22*G22,2)</f>
        <v>0</v>
      </c>
      <c r="I22" s="201"/>
      <c r="J22" s="202">
        <f>ROUND(D22*I22,2)</f>
        <v>0</v>
      </c>
      <c r="K22" s="202">
        <v>21</v>
      </c>
      <c r="L22" s="202">
        <f>F22*(1+K22/100)</f>
        <v>0</v>
      </c>
      <c r="M22" s="202">
        <v>0</v>
      </c>
      <c r="N22" s="202">
        <f>ROUND(D22*M22,2)</f>
        <v>0</v>
      </c>
      <c r="O22" s="202">
        <v>0.037</v>
      </c>
      <c r="P22" s="202">
        <f>ROUND(D22*O22,2)</f>
        <v>0.07</v>
      </c>
      <c r="Q22" s="202"/>
      <c r="R22" s="202"/>
      <c r="S22" s="203">
        <v>0.55</v>
      </c>
      <c r="T22" s="202">
        <f>ROUND(D22*S22,2)</f>
        <v>1.1</v>
      </c>
      <c r="U22" s="204"/>
      <c r="V22" s="204"/>
      <c r="W22" s="204"/>
      <c r="X22" s="204"/>
      <c r="Y22" s="204"/>
      <c r="Z22" s="204"/>
      <c r="AA22" s="204"/>
      <c r="AB22" s="204"/>
      <c r="AC22" s="204"/>
      <c r="AD22" s="204" t="s">
        <v>104</v>
      </c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</row>
    <row r="23" spans="1:30" ht="12.75">
      <c r="A23" s="208" t="s">
        <v>86</v>
      </c>
      <c r="B23" s="209" t="s">
        <v>54</v>
      </c>
      <c r="C23" s="210"/>
      <c r="D23" s="211"/>
      <c r="E23" s="212"/>
      <c r="F23" s="212">
        <f>SUMIF(AD24:AD28,"&lt;&gt;NOR",F24:F28)</f>
        <v>0</v>
      </c>
      <c r="G23" s="212"/>
      <c r="H23" s="212">
        <f>SUM(H24:H28)</f>
        <v>0</v>
      </c>
      <c r="I23" s="212"/>
      <c r="J23" s="212">
        <f>SUM(J24:J28)</f>
        <v>0</v>
      </c>
      <c r="K23" s="212"/>
      <c r="L23" s="212">
        <f>SUM(L24:L28)</f>
        <v>0</v>
      </c>
      <c r="M23" s="212"/>
      <c r="N23" s="212">
        <f>SUM(N24:N28)</f>
        <v>0</v>
      </c>
      <c r="O23" s="212"/>
      <c r="P23" s="212">
        <f>SUM(P24:P28)</f>
        <v>0</v>
      </c>
      <c r="Q23" s="212"/>
      <c r="R23" s="212"/>
      <c r="S23" s="213"/>
      <c r="T23" s="212">
        <f>SUM(T24:T28)</f>
        <v>0.8</v>
      </c>
      <c r="AD23" t="s">
        <v>87</v>
      </c>
    </row>
    <row r="24" spans="1:59" ht="12.75" outlineLevel="1">
      <c r="A24" s="197">
        <v>11</v>
      </c>
      <c r="B24" s="198" t="s">
        <v>108</v>
      </c>
      <c r="C24" s="199" t="s">
        <v>99</v>
      </c>
      <c r="D24" s="200">
        <v>1.824</v>
      </c>
      <c r="E24" s="201">
        <v>0</v>
      </c>
      <c r="F24" s="202">
        <f>ROUND(D24*E24,2)</f>
        <v>0</v>
      </c>
      <c r="G24" s="201"/>
      <c r="H24" s="202">
        <f>ROUND(D24*G24,2)</f>
        <v>0</v>
      </c>
      <c r="I24" s="201"/>
      <c r="J24" s="202">
        <f>ROUND(D24*I24,2)</f>
        <v>0</v>
      </c>
      <c r="K24" s="202">
        <v>21</v>
      </c>
      <c r="L24" s="202">
        <f>F24*(1+K24/100)</f>
        <v>0</v>
      </c>
      <c r="M24" s="202">
        <v>0.00032</v>
      </c>
      <c r="N24" s="202">
        <f>ROUND(D24*M24,2)</f>
        <v>0</v>
      </c>
      <c r="O24" s="202">
        <v>0</v>
      </c>
      <c r="P24" s="202">
        <f>ROUND(D24*O24,2)</f>
        <v>0</v>
      </c>
      <c r="Q24" s="202"/>
      <c r="R24" s="202"/>
      <c r="S24" s="203">
        <v>0.43675</v>
      </c>
      <c r="T24" s="202">
        <f>ROUND(D24*S24,2)</f>
        <v>0.8</v>
      </c>
      <c r="U24" s="204"/>
      <c r="V24" s="204"/>
      <c r="W24" s="204"/>
      <c r="X24" s="204"/>
      <c r="Y24" s="204"/>
      <c r="Z24" s="204"/>
      <c r="AA24" s="204"/>
      <c r="AB24" s="204"/>
      <c r="AC24" s="204"/>
      <c r="AD24" s="204" t="s">
        <v>109</v>
      </c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</row>
    <row r="25" spans="1:59" ht="12.75" outlineLevel="1">
      <c r="A25" s="197"/>
      <c r="B25" s="205" t="s">
        <v>110</v>
      </c>
      <c r="C25" s="206"/>
      <c r="D25" s="207">
        <v>1.44</v>
      </c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3"/>
      <c r="T25" s="202"/>
      <c r="U25" s="204"/>
      <c r="V25" s="204"/>
      <c r="W25" s="204"/>
      <c r="X25" s="204"/>
      <c r="Y25" s="204"/>
      <c r="Z25" s="204"/>
      <c r="AA25" s="204"/>
      <c r="AB25" s="204"/>
      <c r="AC25" s="204"/>
      <c r="AD25" s="204" t="s">
        <v>93</v>
      </c>
      <c r="AE25" s="204">
        <v>0</v>
      </c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</row>
    <row r="26" spans="1:59" ht="12.75" outlineLevel="1">
      <c r="A26" s="197"/>
      <c r="B26" s="205" t="s">
        <v>111</v>
      </c>
      <c r="C26" s="206"/>
      <c r="D26" s="207">
        <v>0.076</v>
      </c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3"/>
      <c r="T26" s="202"/>
      <c r="U26" s="204"/>
      <c r="V26" s="204"/>
      <c r="W26" s="204"/>
      <c r="X26" s="204"/>
      <c r="Y26" s="204"/>
      <c r="Z26" s="204"/>
      <c r="AA26" s="204"/>
      <c r="AB26" s="204"/>
      <c r="AC26" s="204"/>
      <c r="AD26" s="204" t="s">
        <v>93</v>
      </c>
      <c r="AE26" s="204">
        <v>0</v>
      </c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</row>
    <row r="27" spans="1:59" ht="12.75" outlineLevel="1">
      <c r="A27" s="197"/>
      <c r="B27" s="205" t="s">
        <v>112</v>
      </c>
      <c r="C27" s="206"/>
      <c r="D27" s="207">
        <v>0.008</v>
      </c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3"/>
      <c r="T27" s="202"/>
      <c r="U27" s="204"/>
      <c r="V27" s="204"/>
      <c r="W27" s="204"/>
      <c r="X27" s="204"/>
      <c r="Y27" s="204"/>
      <c r="Z27" s="204"/>
      <c r="AA27" s="204"/>
      <c r="AB27" s="204"/>
      <c r="AC27" s="204"/>
      <c r="AD27" s="204" t="s">
        <v>93</v>
      </c>
      <c r="AE27" s="204">
        <v>0</v>
      </c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</row>
    <row r="28" spans="1:59" ht="12.75" outlineLevel="1">
      <c r="A28" s="214"/>
      <c r="B28" s="215" t="s">
        <v>113</v>
      </c>
      <c r="C28" s="216"/>
      <c r="D28" s="217">
        <v>0.3</v>
      </c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9"/>
      <c r="T28" s="218"/>
      <c r="U28" s="204"/>
      <c r="V28" s="204"/>
      <c r="W28" s="204"/>
      <c r="X28" s="204"/>
      <c r="Y28" s="204"/>
      <c r="Z28" s="204"/>
      <c r="AA28" s="204"/>
      <c r="AB28" s="204"/>
      <c r="AC28" s="204"/>
      <c r="AD28" s="204" t="s">
        <v>93</v>
      </c>
      <c r="AE28" s="204">
        <v>0</v>
      </c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</row>
    <row r="29" spans="1:30" ht="12.75">
      <c r="A29" s="208" t="s">
        <v>86</v>
      </c>
      <c r="B29" s="209" t="s">
        <v>114</v>
      </c>
      <c r="C29" s="210"/>
      <c r="D29" s="211"/>
      <c r="E29" s="212"/>
      <c r="F29" s="212">
        <f>F30+F38</f>
        <v>0</v>
      </c>
      <c r="G29" s="212"/>
      <c r="H29" s="212">
        <f>SUM(H30:H43)</f>
        <v>0</v>
      </c>
      <c r="I29" s="212"/>
      <c r="J29" s="212">
        <f>SUM(J30:J43)</f>
        <v>0</v>
      </c>
      <c r="K29" s="212"/>
      <c r="L29" s="212">
        <f>SUM(L30:L43)</f>
        <v>0</v>
      </c>
      <c r="M29" s="212"/>
      <c r="N29" s="212">
        <f>SUM(N30:N43)</f>
        <v>0</v>
      </c>
      <c r="O29" s="212"/>
      <c r="P29" s="212">
        <f>SUM(P30:P43)</f>
        <v>0</v>
      </c>
      <c r="Q29" s="212"/>
      <c r="R29" s="212"/>
      <c r="S29" s="213"/>
      <c r="T29" s="212">
        <f>SUM(T30:T43)</f>
        <v>0.88</v>
      </c>
      <c r="AD29" t="s">
        <v>87</v>
      </c>
    </row>
    <row r="30" spans="1:59" ht="22.5" outlineLevel="1">
      <c r="A30" s="197">
        <v>12</v>
      </c>
      <c r="B30" s="198" t="s">
        <v>115</v>
      </c>
      <c r="C30" s="199" t="s">
        <v>96</v>
      </c>
      <c r="D30" s="200">
        <v>1</v>
      </c>
      <c r="E30" s="201">
        <v>0</v>
      </c>
      <c r="F30" s="202">
        <f>ROUND(D30*E30,2)</f>
        <v>0</v>
      </c>
      <c r="G30" s="201"/>
      <c r="H30" s="202">
        <f>ROUND(D30*G30,2)</f>
        <v>0</v>
      </c>
      <c r="I30" s="201"/>
      <c r="J30" s="202">
        <f>ROUND(D30*I30,2)</f>
        <v>0</v>
      </c>
      <c r="K30" s="202">
        <v>21</v>
      </c>
      <c r="L30" s="202">
        <f>F30*(1+K30/100)</f>
        <v>0</v>
      </c>
      <c r="M30" s="202">
        <v>0.00032</v>
      </c>
      <c r="N30" s="202">
        <f>ROUND(D30*M30,2)</f>
        <v>0</v>
      </c>
      <c r="O30" s="202">
        <v>0</v>
      </c>
      <c r="P30" s="202">
        <f>ROUND(D30*O30,2)</f>
        <v>0</v>
      </c>
      <c r="Q30" s="202"/>
      <c r="R30" s="202"/>
      <c r="S30" s="203">
        <v>0.43675</v>
      </c>
      <c r="T30" s="202">
        <f>ROUND(D30*S30,2)</f>
        <v>0.44</v>
      </c>
      <c r="U30" s="204"/>
      <c r="V30" s="204"/>
      <c r="W30" s="204"/>
      <c r="X30" s="204"/>
      <c r="Y30" s="204"/>
      <c r="Z30" s="204"/>
      <c r="AA30" s="204"/>
      <c r="AB30" s="204"/>
      <c r="AC30" s="204"/>
      <c r="AD30" s="204" t="s">
        <v>109</v>
      </c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</row>
    <row r="31" spans="1:20" ht="12.75">
      <c r="A31" s="208" t="s">
        <v>86</v>
      </c>
      <c r="B31" s="209" t="s">
        <v>116</v>
      </c>
      <c r="C31" s="210"/>
      <c r="D31" s="211"/>
      <c r="E31" s="212"/>
      <c r="F31" s="212">
        <f>F32</f>
        <v>0</v>
      </c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</row>
    <row r="32" spans="1:20" ht="12.75">
      <c r="A32" s="197">
        <v>13</v>
      </c>
      <c r="B32" s="198" t="s">
        <v>117</v>
      </c>
      <c r="C32" s="199" t="s">
        <v>96</v>
      </c>
      <c r="D32" s="200">
        <v>1</v>
      </c>
      <c r="E32" s="201">
        <v>0</v>
      </c>
      <c r="F32" s="202">
        <f>ROUND(D32*E32,2)</f>
        <v>0</v>
      </c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</row>
    <row r="33" spans="1:20" ht="22.5">
      <c r="A33" s="165"/>
      <c r="B33" s="205" t="s">
        <v>118</v>
      </c>
      <c r="C33" s="206"/>
      <c r="D33" s="207"/>
      <c r="E33" s="202"/>
      <c r="F33" s="202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</row>
    <row r="34" spans="1:20" ht="12.75">
      <c r="A34" s="208" t="s">
        <v>86</v>
      </c>
      <c r="B34" s="209" t="s">
        <v>119</v>
      </c>
      <c r="C34" s="210"/>
      <c r="D34" s="211"/>
      <c r="E34" s="212"/>
      <c r="F34" s="212">
        <f>F35+F36+F37</f>
        <v>0</v>
      </c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</row>
    <row r="35" spans="1:20" ht="22.5">
      <c r="A35" s="197">
        <v>14</v>
      </c>
      <c r="B35" s="198" t="s">
        <v>120</v>
      </c>
      <c r="C35" s="199" t="s">
        <v>96</v>
      </c>
      <c r="D35" s="200">
        <v>1</v>
      </c>
      <c r="E35" s="201">
        <v>0</v>
      </c>
      <c r="F35" s="202">
        <f>ROUND(D35*E35,2)</f>
        <v>0</v>
      </c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</row>
    <row r="36" spans="1:20" ht="12.75">
      <c r="A36" s="220">
        <v>15</v>
      </c>
      <c r="B36" s="221" t="s">
        <v>121</v>
      </c>
      <c r="C36" s="199" t="s">
        <v>96</v>
      </c>
      <c r="D36" s="200">
        <v>1</v>
      </c>
      <c r="E36" s="201">
        <v>0</v>
      </c>
      <c r="F36" s="202">
        <f>ROUND(D36*E36,2)</f>
        <v>0</v>
      </c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</row>
    <row r="37" spans="1:20" ht="22.5">
      <c r="A37" s="220">
        <v>16</v>
      </c>
      <c r="B37" s="221" t="s">
        <v>122</v>
      </c>
      <c r="C37" s="199" t="s">
        <v>96</v>
      </c>
      <c r="D37" s="200">
        <v>2</v>
      </c>
      <c r="E37" s="201">
        <v>0</v>
      </c>
      <c r="F37" s="202">
        <f>ROUND(D37*E37,2)</f>
        <v>0</v>
      </c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</row>
    <row r="38" spans="1:59" ht="12.75" outlineLevel="1">
      <c r="A38" s="197">
        <v>17</v>
      </c>
      <c r="B38" s="198" t="s">
        <v>123</v>
      </c>
      <c r="C38" s="199" t="s">
        <v>96</v>
      </c>
      <c r="D38" s="200">
        <v>1</v>
      </c>
      <c r="E38" s="201">
        <v>0</v>
      </c>
      <c r="F38" s="202">
        <f>ROUND(D38*E38,2)</f>
        <v>0</v>
      </c>
      <c r="G38" s="201"/>
      <c r="H38" s="202">
        <f>ROUND(D38*G38,2)</f>
        <v>0</v>
      </c>
      <c r="I38" s="201"/>
      <c r="J38" s="202">
        <f>ROUND(D38*I38,2)</f>
        <v>0</v>
      </c>
      <c r="K38" s="202">
        <v>21</v>
      </c>
      <c r="L38" s="202">
        <f>F38*(1+K38/100)</f>
        <v>0</v>
      </c>
      <c r="M38" s="202">
        <v>0.00032</v>
      </c>
      <c r="N38" s="202">
        <f>ROUND(D38*M38,2)</f>
        <v>0</v>
      </c>
      <c r="O38" s="202">
        <v>0</v>
      </c>
      <c r="P38" s="202">
        <f>ROUND(D38*O38,2)</f>
        <v>0</v>
      </c>
      <c r="Q38" s="202"/>
      <c r="R38" s="202"/>
      <c r="S38" s="203">
        <v>0.43675</v>
      </c>
      <c r="T38" s="202">
        <f>ROUND(D38*S38,2)</f>
        <v>0.44</v>
      </c>
      <c r="U38" s="204"/>
      <c r="V38" s="204"/>
      <c r="W38" s="204"/>
      <c r="X38" s="204"/>
      <c r="Y38" s="204"/>
      <c r="Z38" s="204"/>
      <c r="AA38" s="204"/>
      <c r="AB38" s="204"/>
      <c r="AC38" s="204"/>
      <c r="AD38" s="204" t="s">
        <v>109</v>
      </c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</row>
    <row r="39" spans="1:29" ht="22.5">
      <c r="A39" s="165"/>
      <c r="B39" s="205" t="s">
        <v>124</v>
      </c>
      <c r="C39" s="206"/>
      <c r="D39" s="207"/>
      <c r="E39" s="202"/>
      <c r="F39" s="202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AB39">
        <v>15</v>
      </c>
      <c r="AC39">
        <v>21</v>
      </c>
    </row>
    <row r="40" spans="1:20" ht="12.75">
      <c r="A40" s="165"/>
      <c r="B40" s="222"/>
      <c r="C40" s="173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</row>
    <row r="41" spans="1:30" ht="12.75">
      <c r="A41" s="223"/>
      <c r="B41" s="224"/>
      <c r="C41" s="225"/>
      <c r="D41" s="226"/>
      <c r="E41" s="226"/>
      <c r="F41" s="227">
        <f>F8+F18+F23+F29+F31+F34</f>
        <v>0</v>
      </c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AB41">
        <f>SUMIF(K7:K28,AB39,F7:F28)</f>
        <v>0</v>
      </c>
      <c r="AC41">
        <f>SUMIF(K7:K28,AC39,F7:F28)</f>
        <v>0</v>
      </c>
      <c r="AD41" t="s">
        <v>125</v>
      </c>
    </row>
    <row r="42" spans="1:20" ht="12.75">
      <c r="A42" s="165"/>
      <c r="B42" s="228"/>
      <c r="C42" s="173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</row>
    <row r="43" spans="1:20" ht="12.75">
      <c r="A43" s="165"/>
      <c r="B43" s="228"/>
      <c r="C43" s="173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</row>
    <row r="44" spans="1:20" ht="12.75">
      <c r="A44" s="229"/>
      <c r="B44" s="229"/>
      <c r="C44" s="173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</row>
    <row r="45" spans="1:30" ht="12.75">
      <c r="A45" s="230"/>
      <c r="B45" s="230"/>
      <c r="C45" s="230"/>
      <c r="D45" s="230"/>
      <c r="E45" s="230"/>
      <c r="F45" s="230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AD45" t="s">
        <v>126</v>
      </c>
    </row>
    <row r="46" spans="1:20" ht="12.75">
      <c r="A46" s="230"/>
      <c r="B46" s="230"/>
      <c r="C46" s="230"/>
      <c r="D46" s="230"/>
      <c r="E46" s="230"/>
      <c r="F46" s="230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</row>
    <row r="47" spans="1:20" ht="12.75">
      <c r="A47" s="230"/>
      <c r="B47" s="230"/>
      <c r="C47" s="230"/>
      <c r="D47" s="230"/>
      <c r="E47" s="230"/>
      <c r="F47" s="230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</row>
    <row r="48" spans="1:20" ht="12.75">
      <c r="A48" s="230"/>
      <c r="B48" s="230"/>
      <c r="C48" s="230"/>
      <c r="D48" s="230"/>
      <c r="E48" s="230"/>
      <c r="F48" s="230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</row>
    <row r="49" spans="1:20" ht="12.75">
      <c r="A49" s="230"/>
      <c r="B49" s="230"/>
      <c r="C49" s="230"/>
      <c r="D49" s="230"/>
      <c r="E49" s="230"/>
      <c r="F49" s="230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</row>
    <row r="50" spans="1:20" ht="12.75">
      <c r="A50" s="165"/>
      <c r="B50" s="228"/>
      <c r="C50" s="173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</row>
    <row r="51" spans="2:30" ht="12.75">
      <c r="B51" s="231"/>
      <c r="C51" s="185"/>
      <c r="AD51" t="s">
        <v>127</v>
      </c>
    </row>
    <row r="52" ht="12.75">
      <c r="C52" s="185"/>
    </row>
    <row r="53" ht="12.75">
      <c r="C53" s="185"/>
    </row>
    <row r="54" ht="12.75">
      <c r="C54" s="185"/>
    </row>
    <row r="55" ht="12.75">
      <c r="C55" s="185"/>
    </row>
    <row r="56" ht="12.75">
      <c r="C56" s="185"/>
    </row>
    <row r="57" ht="12.75">
      <c r="C57" s="185"/>
    </row>
    <row r="58" ht="12.75">
      <c r="C58" s="185"/>
    </row>
    <row r="59" ht="12.75">
      <c r="C59" s="185"/>
    </row>
    <row r="60" ht="12.75">
      <c r="C60" s="185"/>
    </row>
    <row r="61" ht="12.75">
      <c r="C61" s="185"/>
    </row>
    <row r="62" ht="12.75">
      <c r="C62" s="185"/>
    </row>
    <row r="63" ht="12.75">
      <c r="C63" s="185"/>
    </row>
    <row r="64" ht="12.75">
      <c r="C64" s="185"/>
    </row>
    <row r="65" ht="12.75">
      <c r="C65" s="185"/>
    </row>
    <row r="66" ht="12.75">
      <c r="C66" s="185"/>
    </row>
    <row r="67" ht="12.75">
      <c r="C67" s="185"/>
    </row>
    <row r="68" ht="12.75">
      <c r="C68" s="185"/>
    </row>
    <row r="69" ht="12.75">
      <c r="C69" s="185"/>
    </row>
    <row r="70" ht="12.75">
      <c r="C70" s="185"/>
    </row>
    <row r="71" ht="12.75">
      <c r="C71" s="185"/>
    </row>
    <row r="72" ht="12.75">
      <c r="C72" s="185"/>
    </row>
    <row r="73" ht="12.75">
      <c r="C73" s="185"/>
    </row>
    <row r="74" ht="12.75">
      <c r="C74" s="185"/>
    </row>
    <row r="75" ht="12.75">
      <c r="C75" s="185"/>
    </row>
    <row r="76" ht="12.75">
      <c r="C76" s="185"/>
    </row>
    <row r="77" ht="12.75">
      <c r="C77" s="185"/>
    </row>
    <row r="78" ht="12.75">
      <c r="C78" s="185"/>
    </row>
    <row r="79" ht="12.75">
      <c r="C79" s="185"/>
    </row>
    <row r="80" ht="12.75">
      <c r="C80" s="185"/>
    </row>
    <row r="81" ht="12.75">
      <c r="C81" s="185"/>
    </row>
    <row r="82" ht="12.75">
      <c r="C82" s="185"/>
    </row>
    <row r="83" ht="12.75">
      <c r="C83" s="185"/>
    </row>
    <row r="84" ht="12.75">
      <c r="C84" s="185"/>
    </row>
    <row r="85" ht="12.75">
      <c r="C85" s="185"/>
    </row>
    <row r="86" ht="12.75">
      <c r="C86" s="185"/>
    </row>
    <row r="87" ht="12.75">
      <c r="C87" s="185"/>
    </row>
    <row r="88" ht="12.75">
      <c r="C88" s="185"/>
    </row>
    <row r="89" ht="12.75">
      <c r="C89" s="185"/>
    </row>
    <row r="90" ht="12.75">
      <c r="C90" s="185"/>
    </row>
    <row r="91" ht="12.75">
      <c r="C91" s="185"/>
    </row>
    <row r="92" ht="12.75">
      <c r="C92" s="185"/>
    </row>
    <row r="93" ht="12.75">
      <c r="C93" s="185"/>
    </row>
    <row r="94" ht="12.75">
      <c r="C94" s="185"/>
    </row>
    <row r="95" ht="12.75">
      <c r="C95" s="185"/>
    </row>
    <row r="96" ht="12.75">
      <c r="C96" s="185"/>
    </row>
    <row r="97" ht="12.75">
      <c r="C97" s="185"/>
    </row>
    <row r="98" ht="12.75">
      <c r="C98" s="185"/>
    </row>
    <row r="99" ht="12.75">
      <c r="C99" s="185"/>
    </row>
    <row r="100" ht="12.75">
      <c r="C100" s="185"/>
    </row>
    <row r="101" ht="12.75">
      <c r="C101" s="185"/>
    </row>
    <row r="102" ht="12.75">
      <c r="C102" s="185"/>
    </row>
    <row r="103" ht="12.75">
      <c r="C103" s="185"/>
    </row>
    <row r="104" ht="12.75">
      <c r="C104" s="185"/>
    </row>
    <row r="105" ht="12.75">
      <c r="C105" s="185"/>
    </row>
    <row r="106" ht="12.75">
      <c r="C106" s="185"/>
    </row>
    <row r="107" ht="12.75">
      <c r="C107" s="185"/>
    </row>
    <row r="108" ht="12.75">
      <c r="C108" s="185"/>
    </row>
    <row r="109" ht="12.75">
      <c r="C109" s="185"/>
    </row>
    <row r="110" ht="12.75">
      <c r="C110" s="185"/>
    </row>
    <row r="111" ht="12.75">
      <c r="C111" s="185"/>
    </row>
    <row r="112" ht="12.75">
      <c r="C112" s="185"/>
    </row>
    <row r="113" ht="12.75">
      <c r="C113" s="185"/>
    </row>
    <row r="114" ht="12.75">
      <c r="C114" s="185"/>
    </row>
    <row r="115" ht="12.75">
      <c r="C115" s="185"/>
    </row>
    <row r="116" ht="12.75">
      <c r="C116" s="185"/>
    </row>
    <row r="117" ht="12.75">
      <c r="C117" s="185"/>
    </row>
    <row r="118" ht="12.75">
      <c r="C118" s="185"/>
    </row>
    <row r="119" ht="12.75">
      <c r="C119" s="185"/>
    </row>
    <row r="120" ht="12.75">
      <c r="C120" s="185"/>
    </row>
    <row r="121" ht="12.75">
      <c r="C121" s="185"/>
    </row>
    <row r="122" ht="12.75">
      <c r="C122" s="185"/>
    </row>
    <row r="123" ht="12.75">
      <c r="C123" s="185"/>
    </row>
    <row r="124" ht="12.75">
      <c r="C124" s="185"/>
    </row>
    <row r="125" ht="12.75">
      <c r="C125" s="185"/>
    </row>
    <row r="126" ht="12.75">
      <c r="C126" s="185"/>
    </row>
    <row r="127" ht="12.75">
      <c r="C127" s="185"/>
    </row>
    <row r="128" ht="12.75">
      <c r="C128" s="185"/>
    </row>
    <row r="129" ht="12.75">
      <c r="C129" s="185"/>
    </row>
    <row r="130" ht="12.75">
      <c r="C130" s="185"/>
    </row>
    <row r="131" ht="12.75">
      <c r="C131" s="185"/>
    </row>
    <row r="132" ht="12.75">
      <c r="C132" s="185"/>
    </row>
    <row r="133" ht="12.75">
      <c r="C133" s="185"/>
    </row>
    <row r="134" ht="12.75">
      <c r="C134" s="185"/>
    </row>
    <row r="135" ht="12.75">
      <c r="C135" s="185"/>
    </row>
    <row r="136" ht="12.75">
      <c r="C136" s="185"/>
    </row>
    <row r="137" ht="12.75">
      <c r="C137" s="185"/>
    </row>
    <row r="138" ht="12.75">
      <c r="C138" s="185"/>
    </row>
    <row r="139" ht="12.75">
      <c r="C139" s="185"/>
    </row>
    <row r="140" ht="12.75">
      <c r="C140" s="185"/>
    </row>
    <row r="141" ht="12.75">
      <c r="C141" s="185"/>
    </row>
    <row r="142" ht="12.75">
      <c r="C142" s="185"/>
    </row>
    <row r="143" ht="12.75">
      <c r="C143" s="185"/>
    </row>
    <row r="144" ht="12.75">
      <c r="C144" s="185"/>
    </row>
    <row r="145" ht="12.75">
      <c r="C145" s="185"/>
    </row>
    <row r="146" ht="12.75">
      <c r="C146" s="185"/>
    </row>
    <row r="147" ht="12.75">
      <c r="C147" s="185"/>
    </row>
    <row r="148" ht="12.75">
      <c r="C148" s="185"/>
    </row>
    <row r="149" ht="12.75">
      <c r="C149" s="185"/>
    </row>
    <row r="150" ht="12.75">
      <c r="C150" s="185"/>
    </row>
    <row r="151" ht="12.75">
      <c r="C151" s="185"/>
    </row>
    <row r="152" ht="12.75">
      <c r="C152" s="185"/>
    </row>
    <row r="153" ht="12.75">
      <c r="C153" s="185"/>
    </row>
    <row r="154" ht="12.75">
      <c r="C154" s="185"/>
    </row>
    <row r="155" ht="12.75">
      <c r="C155" s="185"/>
    </row>
    <row r="156" ht="12.75">
      <c r="C156" s="185"/>
    </row>
    <row r="157" ht="12.75">
      <c r="C157" s="185"/>
    </row>
    <row r="158" ht="12.75">
      <c r="C158" s="185"/>
    </row>
    <row r="159" ht="12.75">
      <c r="C159" s="185"/>
    </row>
    <row r="160" ht="12.75">
      <c r="C160" s="185"/>
    </row>
    <row r="161" ht="12.75">
      <c r="C161" s="185"/>
    </row>
    <row r="162" ht="12.75">
      <c r="C162" s="185"/>
    </row>
    <row r="163" ht="12.75">
      <c r="C163" s="185"/>
    </row>
    <row r="164" ht="12.75">
      <c r="C164" s="185"/>
    </row>
    <row r="165" ht="12.75">
      <c r="C165" s="185"/>
    </row>
    <row r="166" ht="12.75">
      <c r="C166" s="185"/>
    </row>
    <row r="167" ht="12.75">
      <c r="C167" s="185"/>
    </row>
    <row r="168" ht="12.75">
      <c r="C168" s="185"/>
    </row>
    <row r="169" ht="12.75">
      <c r="C169" s="185"/>
    </row>
    <row r="170" ht="12.75">
      <c r="C170" s="185"/>
    </row>
    <row r="171" ht="12.75">
      <c r="C171" s="185"/>
    </row>
    <row r="172" ht="12.75">
      <c r="C172" s="185"/>
    </row>
    <row r="173" ht="12.75">
      <c r="C173" s="185"/>
    </row>
    <row r="174" ht="12.75">
      <c r="C174" s="185"/>
    </row>
    <row r="175" ht="12.75">
      <c r="C175" s="185"/>
    </row>
    <row r="176" ht="12.75">
      <c r="C176" s="185"/>
    </row>
    <row r="177" ht="12.75">
      <c r="C177" s="185"/>
    </row>
    <row r="178" ht="12.75">
      <c r="C178" s="185"/>
    </row>
    <row r="179" ht="12.75">
      <c r="C179" s="185"/>
    </row>
    <row r="180" ht="12.75">
      <c r="C180" s="185"/>
    </row>
    <row r="181" ht="12.75">
      <c r="C181" s="185"/>
    </row>
    <row r="182" ht="12.75">
      <c r="C182" s="185"/>
    </row>
    <row r="183" ht="12.75">
      <c r="C183" s="185"/>
    </row>
    <row r="184" ht="12.75">
      <c r="C184" s="185"/>
    </row>
    <row r="185" ht="12.75">
      <c r="C185" s="185"/>
    </row>
    <row r="186" ht="12.75">
      <c r="C186" s="185"/>
    </row>
    <row r="187" ht="12.75">
      <c r="C187" s="185"/>
    </row>
    <row r="188" ht="12.75">
      <c r="C188" s="185"/>
    </row>
    <row r="189" ht="12.75">
      <c r="C189" s="185"/>
    </row>
    <row r="190" ht="12.75">
      <c r="C190" s="185"/>
    </row>
    <row r="191" ht="12.75">
      <c r="C191" s="185"/>
    </row>
    <row r="192" ht="12.75">
      <c r="C192" s="185"/>
    </row>
    <row r="193" ht="12.75">
      <c r="C193" s="185"/>
    </row>
    <row r="194" ht="12.75">
      <c r="C194" s="185"/>
    </row>
    <row r="195" ht="12.75">
      <c r="C195" s="185"/>
    </row>
    <row r="196" ht="12.75">
      <c r="C196" s="185"/>
    </row>
    <row r="197" ht="12.75">
      <c r="C197" s="185"/>
    </row>
    <row r="198" ht="12.75">
      <c r="C198" s="185"/>
    </row>
    <row r="199" ht="12.75">
      <c r="C199" s="185"/>
    </row>
    <row r="200" ht="12.75">
      <c r="C200" s="185"/>
    </row>
    <row r="201" ht="12.75">
      <c r="C201" s="185"/>
    </row>
    <row r="202" ht="12.75">
      <c r="C202" s="185"/>
    </row>
    <row r="203" ht="12.75">
      <c r="C203" s="185"/>
    </row>
    <row r="204" ht="12.75">
      <c r="C204" s="185"/>
    </row>
    <row r="205" ht="12.75">
      <c r="C205" s="185"/>
    </row>
    <row r="206" ht="12.75">
      <c r="C206" s="185"/>
    </row>
    <row r="207" ht="12.75">
      <c r="C207" s="185"/>
    </row>
    <row r="208" ht="12.75">
      <c r="C208" s="185"/>
    </row>
    <row r="209" ht="12.75">
      <c r="C209" s="185"/>
    </row>
    <row r="210" ht="12.75">
      <c r="C210" s="185"/>
    </row>
    <row r="211" ht="12.75">
      <c r="C211" s="185"/>
    </row>
    <row r="212" ht="12.75">
      <c r="C212" s="185"/>
    </row>
    <row r="213" ht="12.75">
      <c r="C213" s="185"/>
    </row>
    <row r="214" ht="12.75">
      <c r="C214" s="185"/>
    </row>
    <row r="215" ht="12.75">
      <c r="C215" s="185"/>
    </row>
    <row r="216" ht="12.75">
      <c r="C216" s="185"/>
    </row>
    <row r="217" ht="12.75">
      <c r="C217" s="185"/>
    </row>
    <row r="218" ht="12.75">
      <c r="C218" s="185"/>
    </row>
    <row r="219" ht="12.75">
      <c r="C219" s="185"/>
    </row>
    <row r="220" ht="12.75">
      <c r="C220" s="185"/>
    </row>
    <row r="221" ht="12.75">
      <c r="C221" s="185"/>
    </row>
    <row r="222" ht="12.75">
      <c r="C222" s="185"/>
    </row>
    <row r="223" ht="12.75">
      <c r="C223" s="185"/>
    </row>
    <row r="224" ht="12.75">
      <c r="C224" s="185"/>
    </row>
    <row r="225" ht="12.75">
      <c r="C225" s="185"/>
    </row>
    <row r="226" ht="12.75">
      <c r="C226" s="185"/>
    </row>
    <row r="227" ht="12.75">
      <c r="C227" s="185"/>
    </row>
    <row r="228" ht="12.75">
      <c r="C228" s="185"/>
    </row>
    <row r="229" ht="12.75">
      <c r="C229" s="185"/>
    </row>
    <row r="230" ht="12.75">
      <c r="C230" s="185"/>
    </row>
    <row r="231" ht="12.75">
      <c r="C231" s="185"/>
    </row>
    <row r="232" ht="12.75">
      <c r="C232" s="185"/>
    </row>
    <row r="233" ht="12.75">
      <c r="C233" s="185"/>
    </row>
    <row r="234" ht="12.75">
      <c r="C234" s="185"/>
    </row>
    <row r="235" ht="12.75">
      <c r="C235" s="185"/>
    </row>
    <row r="236" ht="12.75">
      <c r="C236" s="185"/>
    </row>
    <row r="237" ht="12.75">
      <c r="C237" s="185"/>
    </row>
    <row r="238" ht="12.75">
      <c r="C238" s="185"/>
    </row>
    <row r="239" ht="12.75">
      <c r="C239" s="185"/>
    </row>
    <row r="240" ht="12.75">
      <c r="C240" s="185"/>
    </row>
    <row r="241" ht="12.75">
      <c r="C241" s="185"/>
    </row>
    <row r="242" ht="12.75">
      <c r="C242" s="185"/>
    </row>
    <row r="243" ht="12.75">
      <c r="C243" s="185"/>
    </row>
    <row r="244" ht="12.75">
      <c r="C244" s="185"/>
    </row>
    <row r="245" ht="12.75">
      <c r="C245" s="185"/>
    </row>
    <row r="246" ht="12.75">
      <c r="C246" s="185"/>
    </row>
    <row r="247" ht="12.75">
      <c r="C247" s="185"/>
    </row>
    <row r="248" ht="12.75">
      <c r="C248" s="185"/>
    </row>
    <row r="249" ht="12.75">
      <c r="C249" s="185"/>
    </row>
    <row r="250" ht="12.75">
      <c r="C250" s="185"/>
    </row>
    <row r="251" ht="12.75">
      <c r="C251" s="185"/>
    </row>
    <row r="252" ht="12.75">
      <c r="C252" s="185"/>
    </row>
    <row r="253" ht="12.75">
      <c r="C253" s="185"/>
    </row>
    <row r="254" ht="12.75">
      <c r="C254" s="185"/>
    </row>
    <row r="255" ht="12.75">
      <c r="C255" s="185"/>
    </row>
    <row r="256" ht="12.75">
      <c r="C256" s="185"/>
    </row>
    <row r="257" ht="12.75">
      <c r="C257" s="185"/>
    </row>
    <row r="258" ht="12.75">
      <c r="C258" s="185"/>
    </row>
    <row r="259" ht="12.75">
      <c r="C259" s="185"/>
    </row>
    <row r="260" ht="12.75">
      <c r="C260" s="185"/>
    </row>
    <row r="261" ht="12.75">
      <c r="C261" s="185"/>
    </row>
    <row r="262" ht="12.75">
      <c r="C262" s="185"/>
    </row>
    <row r="263" ht="12.75">
      <c r="C263" s="185"/>
    </row>
    <row r="264" ht="12.75">
      <c r="C264" s="185"/>
    </row>
    <row r="265" ht="12.75">
      <c r="C265" s="185"/>
    </row>
    <row r="266" ht="12.75">
      <c r="C266" s="185"/>
    </row>
    <row r="267" ht="12.75">
      <c r="C267" s="185"/>
    </row>
    <row r="268" ht="12.75">
      <c r="C268" s="185"/>
    </row>
    <row r="269" ht="12.75">
      <c r="C269" s="185"/>
    </row>
    <row r="270" ht="12.75">
      <c r="C270" s="185"/>
    </row>
    <row r="271" ht="12.75">
      <c r="C271" s="185"/>
    </row>
    <row r="272" ht="12.75">
      <c r="C272" s="185"/>
    </row>
    <row r="273" ht="12.75">
      <c r="C273" s="185"/>
    </row>
    <row r="274" ht="12.75">
      <c r="C274" s="185"/>
    </row>
    <row r="275" ht="12.75">
      <c r="C275" s="185"/>
    </row>
    <row r="276" ht="12.75">
      <c r="C276" s="185"/>
    </row>
    <row r="277" ht="12.75">
      <c r="C277" s="185"/>
    </row>
    <row r="278" ht="12.75">
      <c r="C278" s="185"/>
    </row>
    <row r="279" ht="12.75">
      <c r="C279" s="185"/>
    </row>
    <row r="280" ht="12.75">
      <c r="C280" s="185"/>
    </row>
    <row r="281" ht="12.75">
      <c r="C281" s="185"/>
    </row>
    <row r="282" ht="12.75">
      <c r="C282" s="185"/>
    </row>
    <row r="283" ht="12.75">
      <c r="C283" s="185"/>
    </row>
    <row r="284" ht="12.75">
      <c r="C284" s="185"/>
    </row>
    <row r="285" ht="12.75">
      <c r="C285" s="185"/>
    </row>
    <row r="286" ht="12.75">
      <c r="C286" s="185"/>
    </row>
    <row r="287" ht="12.75">
      <c r="C287" s="185"/>
    </row>
    <row r="288" ht="12.75">
      <c r="C288" s="185"/>
    </row>
    <row r="289" ht="12.75">
      <c r="C289" s="185"/>
    </row>
    <row r="290" ht="12.75">
      <c r="C290" s="185"/>
    </row>
    <row r="291" ht="12.75">
      <c r="C291" s="185"/>
    </row>
    <row r="292" ht="12.75">
      <c r="C292" s="185"/>
    </row>
    <row r="293" ht="12.75">
      <c r="C293" s="185"/>
    </row>
    <row r="294" ht="12.75">
      <c r="C294" s="185"/>
    </row>
    <row r="295" ht="12.75">
      <c r="C295" s="185"/>
    </row>
    <row r="296" ht="12.75">
      <c r="C296" s="185"/>
    </row>
    <row r="297" ht="12.75">
      <c r="C297" s="185"/>
    </row>
    <row r="298" ht="12.75">
      <c r="C298" s="185"/>
    </row>
    <row r="299" ht="12.75">
      <c r="C299" s="185"/>
    </row>
    <row r="300" ht="12.75">
      <c r="C300" s="185"/>
    </row>
    <row r="301" ht="12.75">
      <c r="C301" s="185"/>
    </row>
    <row r="302" ht="12.75">
      <c r="C302" s="185"/>
    </row>
    <row r="303" ht="12.75">
      <c r="C303" s="185"/>
    </row>
    <row r="304" ht="12.75">
      <c r="C304" s="185"/>
    </row>
    <row r="305" ht="12.75">
      <c r="C305" s="185"/>
    </row>
    <row r="306" ht="12.75">
      <c r="C306" s="185"/>
    </row>
    <row r="307" ht="12.75">
      <c r="C307" s="185"/>
    </row>
    <row r="308" ht="12.75">
      <c r="C308" s="185"/>
    </row>
    <row r="309" ht="12.75">
      <c r="C309" s="185"/>
    </row>
    <row r="310" ht="12.75">
      <c r="C310" s="185"/>
    </row>
    <row r="311" ht="12.75">
      <c r="C311" s="185"/>
    </row>
    <row r="312" ht="12.75">
      <c r="C312" s="185"/>
    </row>
    <row r="313" ht="12.75">
      <c r="C313" s="185"/>
    </row>
    <row r="314" ht="12.75">
      <c r="C314" s="185"/>
    </row>
    <row r="315" ht="12.75">
      <c r="C315" s="185"/>
    </row>
    <row r="316" ht="12.75">
      <c r="C316" s="185"/>
    </row>
    <row r="317" ht="12.75">
      <c r="C317" s="185"/>
    </row>
    <row r="318" ht="12.75">
      <c r="C318" s="185"/>
    </row>
    <row r="319" ht="12.75">
      <c r="C319" s="185"/>
    </row>
    <row r="320" ht="12.75">
      <c r="C320" s="185"/>
    </row>
    <row r="321" ht="12.75">
      <c r="C321" s="185"/>
    </row>
    <row r="322" ht="12.75">
      <c r="C322" s="185"/>
    </row>
    <row r="323" ht="12.75">
      <c r="C323" s="185"/>
    </row>
    <row r="324" ht="12.75">
      <c r="C324" s="185"/>
    </row>
    <row r="325" ht="12.75">
      <c r="C325" s="185"/>
    </row>
    <row r="326" ht="12.75">
      <c r="C326" s="185"/>
    </row>
    <row r="327" ht="12.75">
      <c r="C327" s="185"/>
    </row>
    <row r="328" ht="12.75">
      <c r="C328" s="185"/>
    </row>
    <row r="329" ht="12.75">
      <c r="C329" s="185"/>
    </row>
    <row r="330" ht="12.75">
      <c r="C330" s="185"/>
    </row>
    <row r="331" ht="12.75">
      <c r="C331" s="185"/>
    </row>
    <row r="332" ht="12.75">
      <c r="C332" s="185"/>
    </row>
    <row r="333" ht="12.75">
      <c r="C333" s="185"/>
    </row>
    <row r="334" ht="12.75">
      <c r="C334" s="185"/>
    </row>
    <row r="335" ht="12.75">
      <c r="C335" s="185"/>
    </row>
    <row r="336" ht="12.75">
      <c r="C336" s="185"/>
    </row>
    <row r="337" ht="12.75">
      <c r="C337" s="185"/>
    </row>
    <row r="338" ht="12.75">
      <c r="C338" s="185"/>
    </row>
    <row r="339" ht="12.75">
      <c r="C339" s="185"/>
    </row>
    <row r="340" ht="12.75">
      <c r="C340" s="185"/>
    </row>
    <row r="341" ht="12.75">
      <c r="C341" s="185"/>
    </row>
    <row r="342" ht="12.75">
      <c r="C342" s="185"/>
    </row>
    <row r="343" ht="12.75">
      <c r="C343" s="185"/>
    </row>
    <row r="344" ht="12.75">
      <c r="C344" s="185"/>
    </row>
    <row r="345" ht="12.75">
      <c r="C345" s="185"/>
    </row>
    <row r="346" ht="12.75">
      <c r="C346" s="185"/>
    </row>
    <row r="347" ht="12.75">
      <c r="C347" s="185"/>
    </row>
    <row r="348" ht="12.75">
      <c r="C348" s="185"/>
    </row>
    <row r="349" ht="12.75">
      <c r="C349" s="185"/>
    </row>
    <row r="350" ht="12.75">
      <c r="C350" s="185"/>
    </row>
    <row r="351" ht="12.75">
      <c r="C351" s="185"/>
    </row>
    <row r="352" ht="12.75">
      <c r="C352" s="185"/>
    </row>
    <row r="353" ht="12.75">
      <c r="C353" s="185"/>
    </row>
    <row r="354" ht="12.75">
      <c r="C354" s="185"/>
    </row>
    <row r="355" ht="12.75">
      <c r="C355" s="185"/>
    </row>
    <row r="356" ht="12.75">
      <c r="C356" s="185"/>
    </row>
    <row r="357" ht="12.75">
      <c r="C357" s="185"/>
    </row>
    <row r="358" ht="12.75">
      <c r="C358" s="185"/>
    </row>
    <row r="359" ht="12.75">
      <c r="C359" s="185"/>
    </row>
    <row r="360" ht="12.75">
      <c r="C360" s="185"/>
    </row>
    <row r="361" ht="12.75">
      <c r="C361" s="185"/>
    </row>
    <row r="362" ht="12.75">
      <c r="C362" s="185"/>
    </row>
    <row r="363" ht="12.75">
      <c r="C363" s="185"/>
    </row>
    <row r="364" ht="12.75">
      <c r="C364" s="185"/>
    </row>
    <row r="365" ht="12.75">
      <c r="C365" s="185"/>
    </row>
    <row r="366" ht="12.75">
      <c r="C366" s="185"/>
    </row>
    <row r="367" ht="12.75">
      <c r="C367" s="185"/>
    </row>
    <row r="368" ht="12.75">
      <c r="C368" s="185"/>
    </row>
    <row r="369" ht="12.75">
      <c r="C369" s="185"/>
    </row>
    <row r="370" ht="12.75">
      <c r="C370" s="185"/>
    </row>
    <row r="371" ht="12.75">
      <c r="C371" s="185"/>
    </row>
    <row r="372" ht="12.75">
      <c r="C372" s="185"/>
    </row>
    <row r="373" ht="12.75">
      <c r="C373" s="185"/>
    </row>
    <row r="374" ht="12.75">
      <c r="C374" s="185"/>
    </row>
    <row r="375" ht="12.75">
      <c r="C375" s="185"/>
    </row>
    <row r="376" ht="12.75">
      <c r="C376" s="185"/>
    </row>
    <row r="377" ht="12.75">
      <c r="C377" s="185"/>
    </row>
    <row r="378" ht="12.75">
      <c r="C378" s="185"/>
    </row>
    <row r="379" ht="12.75">
      <c r="C379" s="185"/>
    </row>
    <row r="380" ht="12.75">
      <c r="C380" s="185"/>
    </row>
    <row r="381" ht="12.75">
      <c r="C381" s="185"/>
    </row>
    <row r="382" ht="12.75">
      <c r="C382" s="185"/>
    </row>
    <row r="383" ht="12.75">
      <c r="C383" s="185"/>
    </row>
    <row r="384" ht="12.75">
      <c r="C384" s="185"/>
    </row>
    <row r="385" ht="12.75">
      <c r="C385" s="185"/>
    </row>
    <row r="386" ht="12.75">
      <c r="C386" s="185"/>
    </row>
    <row r="387" ht="12.75">
      <c r="C387" s="185"/>
    </row>
    <row r="388" ht="12.75">
      <c r="C388" s="185"/>
    </row>
    <row r="389" ht="12.75">
      <c r="C389" s="185"/>
    </row>
    <row r="390" ht="12.75">
      <c r="C390" s="185"/>
    </row>
    <row r="391" ht="12.75">
      <c r="C391" s="185"/>
    </row>
    <row r="392" ht="12.75">
      <c r="C392" s="185"/>
    </row>
    <row r="393" ht="12.75">
      <c r="C393" s="185"/>
    </row>
    <row r="394" ht="12.75">
      <c r="C394" s="185"/>
    </row>
    <row r="395" ht="12.75">
      <c r="C395" s="185"/>
    </row>
    <row r="396" ht="12.75">
      <c r="C396" s="185"/>
    </row>
    <row r="397" ht="12.75">
      <c r="C397" s="185"/>
    </row>
    <row r="398" ht="12.75">
      <c r="C398" s="185"/>
    </row>
    <row r="399" ht="12.75">
      <c r="C399" s="185"/>
    </row>
    <row r="400" ht="12.75">
      <c r="C400" s="185"/>
    </row>
    <row r="401" ht="12.75">
      <c r="C401" s="185"/>
    </row>
    <row r="402" ht="12.75">
      <c r="C402" s="185"/>
    </row>
    <row r="403" ht="12.75">
      <c r="C403" s="185"/>
    </row>
    <row r="404" ht="12.75">
      <c r="C404" s="185"/>
    </row>
    <row r="405" ht="12.75">
      <c r="C405" s="185"/>
    </row>
    <row r="406" ht="12.75">
      <c r="C406" s="185"/>
    </row>
    <row r="407" ht="12.75">
      <c r="C407" s="185"/>
    </row>
    <row r="408" ht="12.75">
      <c r="C408" s="185"/>
    </row>
    <row r="409" ht="12.75">
      <c r="C409" s="185"/>
    </row>
    <row r="410" ht="12.75">
      <c r="C410" s="185"/>
    </row>
    <row r="411" ht="12.75">
      <c r="C411" s="185"/>
    </row>
    <row r="412" ht="12.75">
      <c r="C412" s="185"/>
    </row>
    <row r="413" ht="12.75">
      <c r="C413" s="185"/>
    </row>
    <row r="414" ht="12.75">
      <c r="C414" s="185"/>
    </row>
    <row r="415" ht="12.75">
      <c r="C415" s="185"/>
    </row>
    <row r="416" ht="12.75">
      <c r="C416" s="185"/>
    </row>
    <row r="417" ht="12.75">
      <c r="C417" s="185"/>
    </row>
    <row r="418" ht="12.75">
      <c r="C418" s="185"/>
    </row>
    <row r="419" ht="12.75">
      <c r="C419" s="185"/>
    </row>
    <row r="420" ht="12.75">
      <c r="C420" s="185"/>
    </row>
    <row r="421" ht="12.75">
      <c r="C421" s="185"/>
    </row>
    <row r="422" ht="12.75">
      <c r="C422" s="185"/>
    </row>
    <row r="423" ht="12.75">
      <c r="C423" s="185"/>
    </row>
    <row r="424" ht="12.75">
      <c r="C424" s="185"/>
    </row>
    <row r="425" ht="12.75">
      <c r="C425" s="185"/>
    </row>
    <row r="426" ht="12.75">
      <c r="C426" s="185"/>
    </row>
    <row r="427" ht="12.75">
      <c r="C427" s="185"/>
    </row>
    <row r="428" ht="12.75">
      <c r="C428" s="185"/>
    </row>
    <row r="429" ht="12.75">
      <c r="C429" s="185"/>
    </row>
    <row r="430" ht="12.75">
      <c r="C430" s="185"/>
    </row>
    <row r="431" ht="12.75">
      <c r="C431" s="185"/>
    </row>
    <row r="432" ht="12.75">
      <c r="C432" s="185"/>
    </row>
    <row r="433" ht="12.75">
      <c r="C433" s="185"/>
    </row>
    <row r="434" ht="12.75">
      <c r="C434" s="185"/>
    </row>
    <row r="435" ht="12.75">
      <c r="C435" s="185"/>
    </row>
    <row r="436" ht="12.75">
      <c r="C436" s="185"/>
    </row>
    <row r="437" ht="12.75">
      <c r="C437" s="185"/>
    </row>
    <row r="438" ht="12.75">
      <c r="C438" s="185"/>
    </row>
    <row r="439" ht="12.75">
      <c r="C439" s="185"/>
    </row>
    <row r="440" ht="12.75">
      <c r="C440" s="185"/>
    </row>
    <row r="441" ht="12.75">
      <c r="C441" s="185"/>
    </row>
    <row r="442" ht="12.75">
      <c r="C442" s="185"/>
    </row>
    <row r="443" ht="12.75">
      <c r="C443" s="185"/>
    </row>
    <row r="444" ht="12.75">
      <c r="C444" s="185"/>
    </row>
    <row r="445" ht="12.75">
      <c r="C445" s="185"/>
    </row>
    <row r="446" ht="12.75">
      <c r="C446" s="185"/>
    </row>
    <row r="447" ht="12.75">
      <c r="C447" s="185"/>
    </row>
    <row r="448" ht="12.75">
      <c r="C448" s="185"/>
    </row>
    <row r="449" ht="12.75">
      <c r="C449" s="185"/>
    </row>
    <row r="450" ht="12.75">
      <c r="C450" s="185"/>
    </row>
    <row r="451" ht="12.75">
      <c r="C451" s="185"/>
    </row>
    <row r="452" ht="12.75">
      <c r="C452" s="185"/>
    </row>
    <row r="453" ht="12.75">
      <c r="C453" s="185"/>
    </row>
    <row r="454" ht="12.75">
      <c r="C454" s="185"/>
    </row>
    <row r="455" ht="12.75">
      <c r="C455" s="185"/>
    </row>
    <row r="456" ht="12.75">
      <c r="C456" s="185"/>
    </row>
    <row r="457" ht="12.75">
      <c r="C457" s="185"/>
    </row>
    <row r="458" ht="12.75">
      <c r="C458" s="185"/>
    </row>
    <row r="459" ht="12.75">
      <c r="C459" s="185"/>
    </row>
    <row r="460" ht="12.75">
      <c r="C460" s="185"/>
    </row>
    <row r="461" ht="12.75">
      <c r="C461" s="185"/>
    </row>
    <row r="462" ht="12.75">
      <c r="C462" s="185"/>
    </row>
    <row r="463" ht="12.75">
      <c r="C463" s="185"/>
    </row>
    <row r="464" ht="12.75">
      <c r="C464" s="185"/>
    </row>
    <row r="465" ht="12.75">
      <c r="C465" s="185"/>
    </row>
    <row r="466" ht="12.75">
      <c r="C466" s="185"/>
    </row>
    <row r="467" ht="12.75">
      <c r="C467" s="185"/>
    </row>
    <row r="468" ht="12.75">
      <c r="C468" s="185"/>
    </row>
    <row r="469" ht="12.75">
      <c r="C469" s="185"/>
    </row>
    <row r="470" ht="12.75">
      <c r="C470" s="185"/>
    </row>
    <row r="471" ht="12.75">
      <c r="C471" s="185"/>
    </row>
    <row r="472" ht="12.75">
      <c r="C472" s="185"/>
    </row>
    <row r="473" ht="12.75">
      <c r="C473" s="185"/>
    </row>
    <row r="474" ht="12.75">
      <c r="C474" s="185"/>
    </row>
    <row r="475" ht="12.75">
      <c r="C475" s="185"/>
    </row>
    <row r="476" ht="12.75">
      <c r="C476" s="185"/>
    </row>
    <row r="477" ht="12.75">
      <c r="C477" s="185"/>
    </row>
    <row r="478" ht="12.75">
      <c r="C478" s="185"/>
    </row>
    <row r="479" ht="12.75">
      <c r="C479" s="185"/>
    </row>
    <row r="480" ht="12.75">
      <c r="C480" s="185"/>
    </row>
    <row r="481" ht="12.75">
      <c r="C481" s="185"/>
    </row>
    <row r="482" ht="12.75">
      <c r="C482" s="185"/>
    </row>
    <row r="483" ht="12.75">
      <c r="C483" s="185"/>
    </row>
    <row r="484" ht="12.75">
      <c r="C484" s="185"/>
    </row>
    <row r="485" ht="12.75">
      <c r="C485" s="185"/>
    </row>
    <row r="486" ht="12.75">
      <c r="C486" s="185"/>
    </row>
    <row r="487" ht="12.75">
      <c r="C487" s="185"/>
    </row>
    <row r="488" ht="12.75">
      <c r="C488" s="185"/>
    </row>
    <row r="489" ht="12.75">
      <c r="C489" s="185"/>
    </row>
    <row r="490" ht="12.75">
      <c r="C490" s="185"/>
    </row>
    <row r="491" ht="12.75">
      <c r="C491" s="185"/>
    </row>
    <row r="492" ht="12.75">
      <c r="C492" s="185"/>
    </row>
    <row r="493" ht="12.75">
      <c r="C493" s="185"/>
    </row>
    <row r="494" ht="12.75">
      <c r="C494" s="185"/>
    </row>
    <row r="495" ht="12.75">
      <c r="C495" s="185"/>
    </row>
    <row r="496" ht="12.75">
      <c r="C496" s="185"/>
    </row>
    <row r="497" ht="12.75">
      <c r="C497" s="185"/>
    </row>
    <row r="498" ht="12.75">
      <c r="C498" s="185"/>
    </row>
    <row r="499" ht="12.75">
      <c r="C499" s="185"/>
    </row>
    <row r="500" ht="12.75">
      <c r="C500" s="185"/>
    </row>
    <row r="501" ht="12.75">
      <c r="C501" s="185"/>
    </row>
    <row r="502" ht="12.75">
      <c r="C502" s="185"/>
    </row>
    <row r="503" ht="12.75">
      <c r="C503" s="185"/>
    </row>
    <row r="504" ht="12.75">
      <c r="C504" s="185"/>
    </row>
    <row r="505" ht="12.75">
      <c r="C505" s="185"/>
    </row>
    <row r="506" ht="12.75">
      <c r="C506" s="185"/>
    </row>
    <row r="507" ht="12.75">
      <c r="C507" s="185"/>
    </row>
    <row r="508" ht="12.75">
      <c r="C508" s="185"/>
    </row>
    <row r="509" ht="12.75">
      <c r="C509" s="185"/>
    </row>
    <row r="510" ht="12.75">
      <c r="C510" s="185"/>
    </row>
    <row r="511" ht="12.75">
      <c r="C511" s="185"/>
    </row>
    <row r="512" ht="12.75">
      <c r="C512" s="185"/>
    </row>
    <row r="513" ht="12.75">
      <c r="C513" s="185"/>
    </row>
    <row r="514" ht="12.75">
      <c r="C514" s="185"/>
    </row>
    <row r="515" ht="12.75">
      <c r="C515" s="185"/>
    </row>
    <row r="516" ht="12.75">
      <c r="C516" s="185"/>
    </row>
    <row r="517" ht="12.75">
      <c r="C517" s="185"/>
    </row>
    <row r="518" ht="12.75">
      <c r="C518" s="185"/>
    </row>
    <row r="519" ht="12.75">
      <c r="C519" s="185"/>
    </row>
    <row r="520" ht="12.75">
      <c r="C520" s="185"/>
    </row>
    <row r="521" ht="12.75">
      <c r="C521" s="185"/>
    </row>
    <row r="522" ht="12.75">
      <c r="C522" s="185"/>
    </row>
    <row r="523" ht="12.75">
      <c r="C523" s="185"/>
    </row>
    <row r="524" ht="12.75">
      <c r="C524" s="185"/>
    </row>
    <row r="525" ht="12.75">
      <c r="C525" s="185"/>
    </row>
    <row r="526" ht="12.75">
      <c r="C526" s="185"/>
    </row>
    <row r="527" ht="12.75">
      <c r="C527" s="185"/>
    </row>
    <row r="528" ht="12.75">
      <c r="C528" s="185"/>
    </row>
    <row r="529" ht="12.75">
      <c r="C529" s="185"/>
    </row>
    <row r="530" ht="12.75">
      <c r="C530" s="185"/>
    </row>
    <row r="531" ht="12.75">
      <c r="C531" s="185"/>
    </row>
    <row r="532" ht="12.75">
      <c r="C532" s="185"/>
    </row>
    <row r="533" ht="12.75">
      <c r="C533" s="185"/>
    </row>
    <row r="534" ht="12.75">
      <c r="C534" s="185"/>
    </row>
    <row r="535" ht="12.75">
      <c r="C535" s="185"/>
    </row>
    <row r="536" ht="12.75">
      <c r="C536" s="185"/>
    </row>
    <row r="537" ht="12.75">
      <c r="C537" s="185"/>
    </row>
    <row r="538" ht="12.75">
      <c r="C538" s="185"/>
    </row>
    <row r="539" ht="12.75">
      <c r="C539" s="185"/>
    </row>
    <row r="540" ht="12.75">
      <c r="C540" s="185"/>
    </row>
    <row r="541" ht="12.75">
      <c r="C541" s="185"/>
    </row>
    <row r="542" ht="12.75">
      <c r="C542" s="185"/>
    </row>
    <row r="543" ht="12.75">
      <c r="C543" s="185"/>
    </row>
    <row r="544" ht="12.75">
      <c r="C544" s="185"/>
    </row>
    <row r="545" ht="12.75">
      <c r="C545" s="185"/>
    </row>
    <row r="546" ht="12.75">
      <c r="C546" s="185"/>
    </row>
    <row r="547" ht="12.75">
      <c r="C547" s="185"/>
    </row>
    <row r="548" ht="12.75">
      <c r="C548" s="185"/>
    </row>
    <row r="549" ht="12.75">
      <c r="C549" s="185"/>
    </row>
    <row r="550" ht="12.75">
      <c r="C550" s="185"/>
    </row>
    <row r="551" ht="12.75">
      <c r="C551" s="185"/>
    </row>
    <row r="552" ht="12.75">
      <c r="C552" s="185"/>
    </row>
    <row r="553" ht="12.75">
      <c r="C553" s="185"/>
    </row>
    <row r="554" ht="12.75">
      <c r="C554" s="185"/>
    </row>
    <row r="555" ht="12.75">
      <c r="C555" s="185"/>
    </row>
    <row r="556" ht="12.75">
      <c r="C556" s="185"/>
    </row>
    <row r="557" ht="12.75">
      <c r="C557" s="185"/>
    </row>
    <row r="558" ht="12.75">
      <c r="C558" s="185"/>
    </row>
    <row r="559" ht="12.75">
      <c r="C559" s="185"/>
    </row>
    <row r="560" ht="12.75">
      <c r="C560" s="185"/>
    </row>
    <row r="561" ht="12.75">
      <c r="C561" s="185"/>
    </row>
    <row r="562" ht="12.75">
      <c r="C562" s="185"/>
    </row>
    <row r="563" ht="12.75">
      <c r="C563" s="185"/>
    </row>
    <row r="564" ht="12.75">
      <c r="C564" s="185"/>
    </row>
    <row r="565" ht="12.75">
      <c r="C565" s="185"/>
    </row>
    <row r="566" ht="12.75">
      <c r="C566" s="185"/>
    </row>
    <row r="567" ht="12.75">
      <c r="C567" s="185"/>
    </row>
    <row r="568" ht="12.75">
      <c r="C568" s="185"/>
    </row>
    <row r="569" ht="12.75">
      <c r="C569" s="185"/>
    </row>
    <row r="570" ht="12.75">
      <c r="C570" s="185"/>
    </row>
    <row r="571" ht="12.75">
      <c r="C571" s="185"/>
    </row>
    <row r="572" ht="12.75">
      <c r="C572" s="185"/>
    </row>
    <row r="573" ht="12.75">
      <c r="C573" s="185"/>
    </row>
    <row r="574" ht="12.75">
      <c r="C574" s="185"/>
    </row>
    <row r="575" ht="12.75">
      <c r="C575" s="185"/>
    </row>
    <row r="576" ht="12.75">
      <c r="C576" s="185"/>
    </row>
    <row r="577" ht="12.75">
      <c r="C577" s="185"/>
    </row>
    <row r="578" ht="12.75">
      <c r="C578" s="185"/>
    </row>
    <row r="579" ht="12.75">
      <c r="C579" s="185"/>
    </row>
    <row r="580" ht="12.75">
      <c r="C580" s="185"/>
    </row>
    <row r="581" ht="12.75">
      <c r="C581" s="185"/>
    </row>
    <row r="582" ht="12.75">
      <c r="C582" s="185"/>
    </row>
    <row r="583" ht="12.75">
      <c r="C583" s="185"/>
    </row>
    <row r="584" ht="12.75">
      <c r="C584" s="185"/>
    </row>
    <row r="585" ht="12.75">
      <c r="C585" s="185"/>
    </row>
    <row r="586" ht="12.75">
      <c r="C586" s="185"/>
    </row>
    <row r="587" ht="12.75">
      <c r="C587" s="185"/>
    </row>
    <row r="588" ht="12.75">
      <c r="C588" s="185"/>
    </row>
    <row r="589" ht="12.75">
      <c r="C589" s="185"/>
    </row>
    <row r="590" ht="12.75">
      <c r="C590" s="185"/>
    </row>
    <row r="591" ht="12.75">
      <c r="C591" s="185"/>
    </row>
    <row r="592" ht="12.75">
      <c r="C592" s="185"/>
    </row>
    <row r="593" ht="12.75">
      <c r="C593" s="185"/>
    </row>
    <row r="594" ht="12.75">
      <c r="C594" s="185"/>
    </row>
    <row r="595" ht="12.75">
      <c r="C595" s="185"/>
    </row>
    <row r="596" ht="12.75">
      <c r="C596" s="185"/>
    </row>
    <row r="597" ht="12.75">
      <c r="C597" s="185"/>
    </row>
    <row r="598" ht="12.75">
      <c r="C598" s="185"/>
    </row>
    <row r="599" ht="12.75">
      <c r="C599" s="185"/>
    </row>
    <row r="600" ht="12.75">
      <c r="C600" s="185"/>
    </row>
    <row r="601" ht="12.75">
      <c r="C601" s="185"/>
    </row>
    <row r="602" ht="12.75">
      <c r="C602" s="185"/>
    </row>
    <row r="603" ht="12.75">
      <c r="C603" s="185"/>
    </row>
    <row r="604" ht="12.75">
      <c r="C604" s="185"/>
    </row>
    <row r="605" ht="12.75">
      <c r="C605" s="185"/>
    </row>
    <row r="606" ht="12.75">
      <c r="C606" s="185"/>
    </row>
    <row r="607" ht="12.75">
      <c r="C607" s="185"/>
    </row>
    <row r="608" ht="12.75">
      <c r="C608" s="185"/>
    </row>
    <row r="609" ht="12.75">
      <c r="C609" s="185"/>
    </row>
    <row r="610" ht="12.75">
      <c r="C610" s="185"/>
    </row>
    <row r="611" ht="12.75">
      <c r="C611" s="185"/>
    </row>
    <row r="612" ht="12.75">
      <c r="C612" s="185"/>
    </row>
    <row r="613" ht="12.75">
      <c r="C613" s="185"/>
    </row>
    <row r="614" ht="12.75">
      <c r="C614" s="185"/>
    </row>
    <row r="615" ht="12.75">
      <c r="C615" s="185"/>
    </row>
    <row r="616" ht="12.75">
      <c r="C616" s="185"/>
    </row>
    <row r="617" ht="12.75">
      <c r="C617" s="185"/>
    </row>
    <row r="618" ht="12.75">
      <c r="C618" s="185"/>
    </row>
    <row r="619" ht="12.75">
      <c r="C619" s="185"/>
    </row>
    <row r="620" ht="12.75">
      <c r="C620" s="185"/>
    </row>
    <row r="621" ht="12.75">
      <c r="C621" s="185"/>
    </row>
    <row r="622" ht="12.75">
      <c r="C622" s="185"/>
    </row>
    <row r="623" ht="12.75">
      <c r="C623" s="185"/>
    </row>
    <row r="624" ht="12.75">
      <c r="C624" s="185"/>
    </row>
    <row r="625" ht="12.75">
      <c r="C625" s="185"/>
    </row>
    <row r="626" ht="12.75">
      <c r="C626" s="185"/>
    </row>
    <row r="627" ht="12.75">
      <c r="C627" s="185"/>
    </row>
    <row r="628" ht="12.75">
      <c r="C628" s="185"/>
    </row>
    <row r="629" ht="12.75">
      <c r="C629" s="185"/>
    </row>
    <row r="630" ht="12.75">
      <c r="C630" s="185"/>
    </row>
    <row r="631" ht="12.75">
      <c r="C631" s="185"/>
    </row>
    <row r="632" ht="12.75">
      <c r="C632" s="185"/>
    </row>
    <row r="633" ht="12.75">
      <c r="C633" s="185"/>
    </row>
    <row r="634" ht="12.75">
      <c r="C634" s="185"/>
    </row>
    <row r="635" ht="12.75">
      <c r="C635" s="185"/>
    </row>
    <row r="636" ht="12.75">
      <c r="C636" s="185"/>
    </row>
    <row r="637" ht="12.75">
      <c r="C637" s="185"/>
    </row>
    <row r="638" ht="12.75">
      <c r="C638" s="185"/>
    </row>
    <row r="639" ht="12.75">
      <c r="C639" s="185"/>
    </row>
    <row r="640" ht="12.75">
      <c r="C640" s="185"/>
    </row>
    <row r="641" ht="12.75">
      <c r="C641" s="185"/>
    </row>
    <row r="642" ht="12.75">
      <c r="C642" s="185"/>
    </row>
    <row r="643" ht="12.75">
      <c r="C643" s="185"/>
    </row>
    <row r="644" ht="12.75">
      <c r="C644" s="185"/>
    </row>
    <row r="645" ht="12.75">
      <c r="C645" s="185"/>
    </row>
    <row r="646" ht="12.75">
      <c r="C646" s="185"/>
    </row>
    <row r="647" ht="12.75">
      <c r="C647" s="185"/>
    </row>
    <row r="648" ht="12.75">
      <c r="C648" s="185"/>
    </row>
    <row r="649" ht="12.75">
      <c r="C649" s="185"/>
    </row>
    <row r="650" ht="12.75">
      <c r="C650" s="185"/>
    </row>
    <row r="651" ht="12.75">
      <c r="C651" s="185"/>
    </row>
    <row r="652" ht="12.75">
      <c r="C652" s="185"/>
    </row>
    <row r="653" ht="12.75">
      <c r="C653" s="185"/>
    </row>
    <row r="654" ht="12.75">
      <c r="C654" s="185"/>
    </row>
    <row r="655" ht="12.75">
      <c r="C655" s="185"/>
    </row>
    <row r="656" ht="12.75">
      <c r="C656" s="185"/>
    </row>
    <row r="657" ht="12.75">
      <c r="C657" s="185"/>
    </row>
    <row r="658" ht="12.75">
      <c r="C658" s="185"/>
    </row>
    <row r="659" ht="12.75">
      <c r="C659" s="185"/>
    </row>
    <row r="660" ht="12.75">
      <c r="C660" s="185"/>
    </row>
    <row r="661" ht="12.75">
      <c r="C661" s="185"/>
    </row>
    <row r="662" ht="12.75">
      <c r="C662" s="185"/>
    </row>
    <row r="663" ht="12.75">
      <c r="C663" s="185"/>
    </row>
    <row r="664" ht="12.75">
      <c r="C664" s="185"/>
    </row>
    <row r="665" ht="12.75">
      <c r="C665" s="185"/>
    </row>
    <row r="666" ht="12.75">
      <c r="C666" s="185"/>
    </row>
    <row r="667" ht="12.75">
      <c r="C667" s="185"/>
    </row>
    <row r="668" ht="12.75">
      <c r="C668" s="185"/>
    </row>
    <row r="669" ht="12.75">
      <c r="C669" s="185"/>
    </row>
    <row r="670" ht="12.75">
      <c r="C670" s="185"/>
    </row>
    <row r="671" ht="12.75">
      <c r="C671" s="185"/>
    </row>
    <row r="672" ht="12.75">
      <c r="C672" s="185"/>
    </row>
    <row r="673" ht="12.75">
      <c r="C673" s="185"/>
    </row>
    <row r="674" ht="12.75">
      <c r="C674" s="185"/>
    </row>
    <row r="675" ht="12.75">
      <c r="C675" s="185"/>
    </row>
    <row r="676" ht="12.75">
      <c r="C676" s="185"/>
    </row>
    <row r="677" ht="12.75">
      <c r="C677" s="185"/>
    </row>
    <row r="678" ht="12.75">
      <c r="C678" s="185"/>
    </row>
    <row r="679" ht="12.75">
      <c r="C679" s="185"/>
    </row>
    <row r="680" ht="12.75">
      <c r="C680" s="185"/>
    </row>
    <row r="681" ht="12.75">
      <c r="C681" s="185"/>
    </row>
    <row r="682" ht="12.75">
      <c r="C682" s="185"/>
    </row>
    <row r="683" ht="12.75">
      <c r="C683" s="185"/>
    </row>
    <row r="684" ht="12.75">
      <c r="C684" s="185"/>
    </row>
    <row r="685" ht="12.75">
      <c r="C685" s="185"/>
    </row>
    <row r="686" ht="12.75">
      <c r="C686" s="185"/>
    </row>
    <row r="687" ht="12.75">
      <c r="C687" s="185"/>
    </row>
    <row r="688" ht="12.75">
      <c r="C688" s="185"/>
    </row>
    <row r="689" ht="12.75">
      <c r="C689" s="185"/>
    </row>
    <row r="690" ht="12.75">
      <c r="C690" s="185"/>
    </row>
    <row r="691" ht="12.75">
      <c r="C691" s="185"/>
    </row>
    <row r="692" ht="12.75">
      <c r="C692" s="185"/>
    </row>
    <row r="693" ht="12.75">
      <c r="C693" s="185"/>
    </row>
    <row r="694" ht="12.75">
      <c r="C694" s="185"/>
    </row>
    <row r="695" ht="12.75">
      <c r="C695" s="185"/>
    </row>
    <row r="696" ht="12.75">
      <c r="C696" s="185"/>
    </row>
    <row r="697" ht="12.75">
      <c r="C697" s="185"/>
    </row>
    <row r="698" ht="12.75">
      <c r="C698" s="185"/>
    </row>
    <row r="699" ht="12.75">
      <c r="C699" s="185"/>
    </row>
    <row r="700" ht="12.75">
      <c r="C700" s="185"/>
    </row>
    <row r="701" ht="12.75">
      <c r="C701" s="185"/>
    </row>
    <row r="702" ht="12.75">
      <c r="C702" s="185"/>
    </row>
    <row r="703" ht="12.75">
      <c r="C703" s="185"/>
    </row>
    <row r="704" ht="12.75">
      <c r="C704" s="185"/>
    </row>
    <row r="705" ht="12.75">
      <c r="C705" s="185"/>
    </row>
    <row r="706" ht="12.75">
      <c r="C706" s="185"/>
    </row>
    <row r="707" ht="12.75">
      <c r="C707" s="185"/>
    </row>
    <row r="708" ht="12.75">
      <c r="C708" s="185"/>
    </row>
    <row r="709" ht="12.75">
      <c r="C709" s="185"/>
    </row>
    <row r="710" ht="12.75">
      <c r="C710" s="185"/>
    </row>
    <row r="711" ht="12.75">
      <c r="C711" s="185"/>
    </row>
    <row r="712" ht="12.75">
      <c r="C712" s="185"/>
    </row>
    <row r="713" ht="12.75">
      <c r="C713" s="185"/>
    </row>
    <row r="714" ht="12.75">
      <c r="C714" s="185"/>
    </row>
    <row r="715" ht="12.75">
      <c r="C715" s="185"/>
    </row>
    <row r="716" ht="12.75">
      <c r="C716" s="185"/>
    </row>
    <row r="717" ht="12.75">
      <c r="C717" s="185"/>
    </row>
    <row r="718" ht="12.75">
      <c r="C718" s="185"/>
    </row>
    <row r="719" ht="12.75">
      <c r="C719" s="185"/>
    </row>
    <row r="720" ht="12.75">
      <c r="C720" s="185"/>
    </row>
    <row r="721" ht="12.75">
      <c r="C721" s="185"/>
    </row>
    <row r="722" ht="12.75">
      <c r="C722" s="185"/>
    </row>
    <row r="723" ht="12.75">
      <c r="C723" s="185"/>
    </row>
    <row r="724" ht="12.75">
      <c r="C724" s="185"/>
    </row>
    <row r="725" ht="12.75">
      <c r="C725" s="185"/>
    </row>
    <row r="726" ht="12.75">
      <c r="C726" s="185"/>
    </row>
    <row r="727" ht="12.75">
      <c r="C727" s="185"/>
    </row>
    <row r="728" ht="12.75">
      <c r="C728" s="185"/>
    </row>
    <row r="729" ht="12.75">
      <c r="C729" s="185"/>
    </row>
    <row r="730" ht="12.75">
      <c r="C730" s="185"/>
    </row>
    <row r="731" ht="12.75">
      <c r="C731" s="185"/>
    </row>
    <row r="732" ht="12.75">
      <c r="C732" s="185"/>
    </row>
    <row r="733" ht="12.75">
      <c r="C733" s="185"/>
    </row>
    <row r="734" ht="12.75">
      <c r="C734" s="185"/>
    </row>
    <row r="735" ht="12.75">
      <c r="C735" s="185"/>
    </row>
    <row r="736" ht="12.75">
      <c r="C736" s="185"/>
    </row>
    <row r="737" ht="12.75">
      <c r="C737" s="185"/>
    </row>
    <row r="738" ht="12.75">
      <c r="C738" s="185"/>
    </row>
    <row r="739" ht="12.75">
      <c r="C739" s="185"/>
    </row>
    <row r="740" ht="12.75">
      <c r="C740" s="185"/>
    </row>
    <row r="741" ht="12.75">
      <c r="C741" s="185"/>
    </row>
    <row r="742" ht="12.75">
      <c r="C742" s="185"/>
    </row>
    <row r="743" ht="12.75">
      <c r="C743" s="185"/>
    </row>
    <row r="744" ht="12.75">
      <c r="C744" s="185"/>
    </row>
    <row r="745" ht="12.75">
      <c r="C745" s="185"/>
    </row>
    <row r="746" ht="12.75">
      <c r="C746" s="185"/>
    </row>
    <row r="747" ht="12.75">
      <c r="C747" s="185"/>
    </row>
    <row r="748" ht="12.75">
      <c r="C748" s="185"/>
    </row>
    <row r="749" ht="12.75">
      <c r="C749" s="185"/>
    </row>
    <row r="750" ht="12.75">
      <c r="C750" s="185"/>
    </row>
    <row r="751" ht="12.75">
      <c r="C751" s="185"/>
    </row>
    <row r="752" ht="12.75">
      <c r="C752" s="185"/>
    </row>
    <row r="753" ht="12.75">
      <c r="C753" s="185"/>
    </row>
    <row r="754" ht="12.75">
      <c r="C754" s="185"/>
    </row>
    <row r="755" ht="12.75">
      <c r="C755" s="185"/>
    </row>
    <row r="756" ht="12.75">
      <c r="C756" s="185"/>
    </row>
    <row r="757" ht="12.75">
      <c r="C757" s="185"/>
    </row>
    <row r="758" ht="12.75">
      <c r="C758" s="185"/>
    </row>
    <row r="759" ht="12.75">
      <c r="C759" s="185"/>
    </row>
    <row r="760" ht="12.75">
      <c r="C760" s="185"/>
    </row>
    <row r="761" ht="12.75">
      <c r="C761" s="185"/>
    </row>
    <row r="762" ht="12.75">
      <c r="C762" s="185"/>
    </row>
    <row r="763" ht="12.75">
      <c r="C763" s="185"/>
    </row>
    <row r="764" ht="12.75">
      <c r="C764" s="185"/>
    </row>
    <row r="765" ht="12.75">
      <c r="C765" s="185"/>
    </row>
    <row r="766" ht="12.75">
      <c r="C766" s="185"/>
    </row>
    <row r="767" ht="12.75">
      <c r="C767" s="185"/>
    </row>
    <row r="768" ht="12.75">
      <c r="C768" s="185"/>
    </row>
    <row r="769" ht="12.75">
      <c r="C769" s="185"/>
    </row>
    <row r="770" ht="12.75">
      <c r="C770" s="185"/>
    </row>
    <row r="771" ht="12.75">
      <c r="C771" s="185"/>
    </row>
    <row r="772" ht="12.75">
      <c r="C772" s="185"/>
    </row>
    <row r="773" ht="12.75">
      <c r="C773" s="185"/>
    </row>
    <row r="774" ht="12.75">
      <c r="C774" s="185"/>
    </row>
    <row r="775" ht="12.75">
      <c r="C775" s="185"/>
    </row>
    <row r="776" ht="12.75">
      <c r="C776" s="185"/>
    </row>
    <row r="777" ht="12.75">
      <c r="C777" s="185"/>
    </row>
    <row r="778" ht="12.75">
      <c r="C778" s="185"/>
    </row>
    <row r="779" ht="12.75">
      <c r="C779" s="185"/>
    </row>
    <row r="780" ht="12.75">
      <c r="C780" s="185"/>
    </row>
    <row r="781" ht="12.75">
      <c r="C781" s="185"/>
    </row>
    <row r="782" ht="12.75">
      <c r="C782" s="185"/>
    </row>
    <row r="783" ht="12.75">
      <c r="C783" s="185"/>
    </row>
    <row r="784" ht="12.75">
      <c r="C784" s="185"/>
    </row>
    <row r="785" ht="12.75">
      <c r="C785" s="185"/>
    </row>
    <row r="786" ht="12.75">
      <c r="C786" s="185"/>
    </row>
    <row r="787" ht="12.75">
      <c r="C787" s="185"/>
    </row>
    <row r="788" ht="12.75">
      <c r="C788" s="185"/>
    </row>
    <row r="789" ht="12.75">
      <c r="C789" s="185"/>
    </row>
    <row r="790" ht="12.75">
      <c r="C790" s="185"/>
    </row>
    <row r="791" ht="12.75">
      <c r="C791" s="185"/>
    </row>
    <row r="792" ht="12.75">
      <c r="C792" s="185"/>
    </row>
    <row r="793" ht="12.75">
      <c r="C793" s="185"/>
    </row>
    <row r="794" ht="12.75">
      <c r="C794" s="185"/>
    </row>
    <row r="795" ht="12.75">
      <c r="C795" s="185"/>
    </row>
    <row r="796" ht="12.75">
      <c r="C796" s="185"/>
    </row>
    <row r="797" ht="12.75">
      <c r="C797" s="185"/>
    </row>
    <row r="798" ht="12.75">
      <c r="C798" s="185"/>
    </row>
    <row r="799" ht="12.75">
      <c r="C799" s="185"/>
    </row>
    <row r="800" ht="12.75">
      <c r="C800" s="185"/>
    </row>
    <row r="801" ht="12.75">
      <c r="C801" s="185"/>
    </row>
    <row r="802" ht="12.75">
      <c r="C802" s="185"/>
    </row>
    <row r="803" ht="12.75">
      <c r="C803" s="185"/>
    </row>
    <row r="804" ht="12.75">
      <c r="C804" s="185"/>
    </row>
    <row r="805" ht="12.75">
      <c r="C805" s="185"/>
    </row>
    <row r="806" ht="12.75">
      <c r="C806" s="185"/>
    </row>
    <row r="807" ht="12.75">
      <c r="C807" s="185"/>
    </row>
    <row r="808" ht="12.75">
      <c r="C808" s="185"/>
    </row>
    <row r="809" ht="12.75">
      <c r="C809" s="185"/>
    </row>
    <row r="810" ht="12.75">
      <c r="C810" s="185"/>
    </row>
    <row r="811" ht="12.75">
      <c r="C811" s="185"/>
    </row>
    <row r="812" ht="12.75">
      <c r="C812" s="185"/>
    </row>
    <row r="813" ht="12.75">
      <c r="C813" s="185"/>
    </row>
    <row r="814" ht="12.75">
      <c r="C814" s="185"/>
    </row>
    <row r="815" ht="12.75">
      <c r="C815" s="185"/>
    </row>
    <row r="816" ht="12.75">
      <c r="C816" s="185"/>
    </row>
    <row r="817" ht="12.75">
      <c r="C817" s="185"/>
    </row>
    <row r="818" ht="12.75">
      <c r="C818" s="185"/>
    </row>
    <row r="819" ht="12.75">
      <c r="C819" s="185"/>
    </row>
    <row r="820" ht="12.75">
      <c r="C820" s="185"/>
    </row>
    <row r="821" ht="12.75">
      <c r="C821" s="185"/>
    </row>
    <row r="822" ht="12.75">
      <c r="C822" s="185"/>
    </row>
    <row r="823" ht="12.75">
      <c r="C823" s="185"/>
    </row>
    <row r="824" ht="12.75">
      <c r="C824" s="185"/>
    </row>
    <row r="825" ht="12.75">
      <c r="C825" s="185"/>
    </row>
    <row r="826" ht="12.75">
      <c r="C826" s="185"/>
    </row>
    <row r="827" ht="12.75">
      <c r="C827" s="185"/>
    </row>
    <row r="828" ht="12.75">
      <c r="C828" s="185"/>
    </row>
    <row r="829" ht="12.75">
      <c r="C829" s="185"/>
    </row>
    <row r="830" ht="12.75">
      <c r="C830" s="185"/>
    </row>
    <row r="831" ht="12.75">
      <c r="C831" s="185"/>
    </row>
    <row r="832" ht="12.75">
      <c r="C832" s="185"/>
    </row>
    <row r="833" ht="12.75">
      <c r="C833" s="185"/>
    </row>
    <row r="834" ht="12.75">
      <c r="C834" s="185"/>
    </row>
    <row r="835" ht="12.75">
      <c r="C835" s="185"/>
    </row>
    <row r="836" ht="12.75">
      <c r="C836" s="185"/>
    </row>
    <row r="837" ht="12.75">
      <c r="C837" s="185"/>
    </row>
    <row r="838" ht="12.75">
      <c r="C838" s="185"/>
    </row>
    <row r="839" ht="12.75">
      <c r="C839" s="185"/>
    </row>
    <row r="840" ht="12.75">
      <c r="C840" s="185"/>
    </row>
    <row r="841" ht="12.75">
      <c r="C841" s="185"/>
    </row>
    <row r="842" ht="12.75">
      <c r="C842" s="185"/>
    </row>
    <row r="843" ht="12.75">
      <c r="C843" s="185"/>
    </row>
    <row r="844" ht="12.75">
      <c r="C844" s="185"/>
    </row>
    <row r="845" ht="12.75">
      <c r="C845" s="185"/>
    </row>
    <row r="846" ht="12.75">
      <c r="C846" s="185"/>
    </row>
    <row r="847" ht="12.75">
      <c r="C847" s="185"/>
    </row>
    <row r="848" ht="12.75">
      <c r="C848" s="185"/>
    </row>
    <row r="849" ht="12.75">
      <c r="C849" s="185"/>
    </row>
    <row r="850" ht="12.75">
      <c r="C850" s="185"/>
    </row>
    <row r="851" ht="12.75">
      <c r="C851" s="185"/>
    </row>
    <row r="852" ht="12.75">
      <c r="C852" s="185"/>
    </row>
    <row r="853" ht="12.75">
      <c r="C853" s="185"/>
    </row>
    <row r="854" ht="12.75">
      <c r="C854" s="185"/>
    </row>
    <row r="855" ht="12.75">
      <c r="C855" s="185"/>
    </row>
    <row r="856" ht="12.75">
      <c r="C856" s="185"/>
    </row>
    <row r="857" ht="12.75">
      <c r="C857" s="185"/>
    </row>
    <row r="858" ht="12.75">
      <c r="C858" s="185"/>
    </row>
    <row r="859" ht="12.75">
      <c r="C859" s="185"/>
    </row>
    <row r="860" ht="12.75">
      <c r="C860" s="185"/>
    </row>
    <row r="861" ht="12.75">
      <c r="C861" s="185"/>
    </row>
    <row r="862" ht="12.75">
      <c r="C862" s="185"/>
    </row>
    <row r="863" ht="12.75">
      <c r="C863" s="185"/>
    </row>
    <row r="864" ht="12.75">
      <c r="C864" s="185"/>
    </row>
    <row r="865" ht="12.75">
      <c r="C865" s="185"/>
    </row>
    <row r="866" ht="12.75">
      <c r="C866" s="185"/>
    </row>
    <row r="867" ht="12.75">
      <c r="C867" s="185"/>
    </row>
    <row r="868" ht="12.75">
      <c r="C868" s="185"/>
    </row>
    <row r="869" ht="12.75">
      <c r="C869" s="185"/>
    </row>
    <row r="870" ht="12.75">
      <c r="C870" s="185"/>
    </row>
    <row r="871" ht="12.75">
      <c r="C871" s="185"/>
    </row>
    <row r="872" ht="12.75">
      <c r="C872" s="185"/>
    </row>
    <row r="873" ht="12.75">
      <c r="C873" s="185"/>
    </row>
    <row r="874" ht="12.75">
      <c r="C874" s="185"/>
    </row>
    <row r="875" ht="12.75">
      <c r="C875" s="185"/>
    </row>
    <row r="876" ht="12.75">
      <c r="C876" s="185"/>
    </row>
    <row r="877" ht="12.75">
      <c r="C877" s="185"/>
    </row>
    <row r="878" ht="12.75">
      <c r="C878" s="185"/>
    </row>
    <row r="879" ht="12.75">
      <c r="C879" s="185"/>
    </row>
    <row r="880" ht="12.75">
      <c r="C880" s="185"/>
    </row>
    <row r="881" ht="12.75">
      <c r="C881" s="185"/>
    </row>
    <row r="882" ht="12.75">
      <c r="C882" s="185"/>
    </row>
    <row r="883" ht="12.75">
      <c r="C883" s="185"/>
    </row>
    <row r="884" ht="12.75">
      <c r="C884" s="185"/>
    </row>
    <row r="885" ht="12.75">
      <c r="C885" s="185"/>
    </row>
    <row r="886" ht="12.75">
      <c r="C886" s="185"/>
    </row>
    <row r="887" ht="12.75">
      <c r="C887" s="185"/>
    </row>
    <row r="888" ht="12.75">
      <c r="C888" s="185"/>
    </row>
    <row r="889" ht="12.75">
      <c r="C889" s="185"/>
    </row>
    <row r="890" ht="12.75">
      <c r="C890" s="185"/>
    </row>
    <row r="891" ht="12.75">
      <c r="C891" s="185"/>
    </row>
    <row r="892" ht="12.75">
      <c r="C892" s="185"/>
    </row>
    <row r="893" ht="12.75">
      <c r="C893" s="185"/>
    </row>
    <row r="894" ht="12.75">
      <c r="C894" s="185"/>
    </row>
    <row r="895" ht="12.75">
      <c r="C895" s="185"/>
    </row>
    <row r="896" ht="12.75">
      <c r="C896" s="185"/>
    </row>
    <row r="897" ht="12.75">
      <c r="C897" s="185"/>
    </row>
    <row r="898" ht="12.75">
      <c r="C898" s="185"/>
    </row>
    <row r="899" ht="12.75">
      <c r="C899" s="185"/>
    </row>
    <row r="900" ht="12.75">
      <c r="C900" s="185"/>
    </row>
    <row r="901" ht="12.75">
      <c r="C901" s="185"/>
    </row>
    <row r="902" ht="12.75">
      <c r="C902" s="185"/>
    </row>
    <row r="903" ht="12.75">
      <c r="C903" s="185"/>
    </row>
    <row r="904" ht="12.75">
      <c r="C904" s="185"/>
    </row>
    <row r="905" ht="12.75">
      <c r="C905" s="185"/>
    </row>
    <row r="906" ht="12.75">
      <c r="C906" s="185"/>
    </row>
    <row r="907" ht="12.75">
      <c r="C907" s="185"/>
    </row>
    <row r="908" ht="12.75">
      <c r="C908" s="185"/>
    </row>
    <row r="909" ht="12.75">
      <c r="C909" s="185"/>
    </row>
    <row r="910" ht="12.75">
      <c r="C910" s="185"/>
    </row>
    <row r="911" ht="12.75">
      <c r="C911" s="185"/>
    </row>
    <row r="912" ht="12.75">
      <c r="C912" s="185"/>
    </row>
    <row r="913" ht="12.75">
      <c r="C913" s="185"/>
    </row>
    <row r="914" ht="12.75">
      <c r="C914" s="185"/>
    </row>
    <row r="915" ht="12.75">
      <c r="C915" s="185"/>
    </row>
    <row r="916" ht="12.75">
      <c r="C916" s="185"/>
    </row>
    <row r="917" ht="12.75">
      <c r="C917" s="185"/>
    </row>
    <row r="918" ht="12.75">
      <c r="C918" s="185"/>
    </row>
    <row r="919" ht="12.75">
      <c r="C919" s="185"/>
    </row>
    <row r="920" ht="12.75">
      <c r="C920" s="185"/>
    </row>
    <row r="921" ht="12.75">
      <c r="C921" s="185"/>
    </row>
    <row r="922" ht="12.75">
      <c r="C922" s="185"/>
    </row>
    <row r="923" ht="12.75">
      <c r="C923" s="185"/>
    </row>
    <row r="924" ht="12.75">
      <c r="C924" s="185"/>
    </row>
    <row r="925" ht="12.75">
      <c r="C925" s="185"/>
    </row>
    <row r="926" ht="12.75">
      <c r="C926" s="185"/>
    </row>
    <row r="927" ht="12.75">
      <c r="C927" s="185"/>
    </row>
    <row r="928" ht="12.75">
      <c r="C928" s="185"/>
    </row>
    <row r="929" ht="12.75">
      <c r="C929" s="185"/>
    </row>
    <row r="930" ht="12.75">
      <c r="C930" s="185"/>
    </row>
    <row r="931" ht="12.75">
      <c r="C931" s="185"/>
    </row>
    <row r="932" ht="12.75">
      <c r="C932" s="185"/>
    </row>
    <row r="933" ht="12.75">
      <c r="C933" s="185"/>
    </row>
    <row r="934" ht="12.75">
      <c r="C934" s="185"/>
    </row>
    <row r="935" ht="12.75">
      <c r="C935" s="185"/>
    </row>
    <row r="936" ht="12.75">
      <c r="C936" s="185"/>
    </row>
    <row r="937" ht="12.75">
      <c r="C937" s="185"/>
    </row>
    <row r="938" ht="12.75">
      <c r="C938" s="185"/>
    </row>
    <row r="939" ht="12.75">
      <c r="C939" s="185"/>
    </row>
    <row r="940" ht="12.75">
      <c r="C940" s="185"/>
    </row>
    <row r="941" ht="12.75">
      <c r="C941" s="185"/>
    </row>
    <row r="942" ht="12.75">
      <c r="C942" s="185"/>
    </row>
    <row r="943" ht="12.75">
      <c r="C943" s="185"/>
    </row>
    <row r="944" ht="12.75">
      <c r="C944" s="185"/>
    </row>
    <row r="945" ht="12.75">
      <c r="C945" s="185"/>
    </row>
    <row r="946" ht="12.75">
      <c r="C946" s="185"/>
    </row>
    <row r="947" ht="12.75">
      <c r="C947" s="185"/>
    </row>
    <row r="948" ht="12.75">
      <c r="C948" s="185"/>
    </row>
    <row r="949" ht="12.75">
      <c r="C949" s="185"/>
    </row>
    <row r="950" ht="12.75">
      <c r="C950" s="185"/>
    </row>
    <row r="951" ht="12.75">
      <c r="C951" s="185"/>
    </row>
    <row r="952" ht="12.75">
      <c r="C952" s="185"/>
    </row>
    <row r="953" ht="12.75">
      <c r="C953" s="185"/>
    </row>
    <row r="954" ht="12.75">
      <c r="C954" s="185"/>
    </row>
    <row r="955" ht="12.75">
      <c r="C955" s="185"/>
    </row>
    <row r="956" ht="12.75">
      <c r="C956" s="185"/>
    </row>
    <row r="957" ht="12.75">
      <c r="C957" s="185"/>
    </row>
    <row r="958" ht="12.75">
      <c r="C958" s="185"/>
    </row>
    <row r="959" ht="12.75">
      <c r="C959" s="185"/>
    </row>
    <row r="960" ht="12.75">
      <c r="C960" s="185"/>
    </row>
    <row r="961" ht="12.75">
      <c r="C961" s="185"/>
    </row>
    <row r="962" ht="12.75">
      <c r="C962" s="185"/>
    </row>
    <row r="963" ht="12.75">
      <c r="C963" s="185"/>
    </row>
    <row r="964" ht="12.75">
      <c r="C964" s="185"/>
    </row>
    <row r="965" ht="12.75">
      <c r="C965" s="185"/>
    </row>
    <row r="966" ht="12.75">
      <c r="C966" s="185"/>
    </row>
    <row r="967" ht="12.75">
      <c r="C967" s="185"/>
    </row>
    <row r="968" ht="12.75">
      <c r="C968" s="185"/>
    </row>
    <row r="969" ht="12.75">
      <c r="C969" s="185"/>
    </row>
    <row r="970" ht="12.75">
      <c r="C970" s="185"/>
    </row>
    <row r="971" ht="12.75">
      <c r="C971" s="185"/>
    </row>
    <row r="972" ht="12.75">
      <c r="C972" s="185"/>
    </row>
    <row r="973" ht="12.75">
      <c r="C973" s="185"/>
    </row>
    <row r="974" ht="12.75">
      <c r="C974" s="185"/>
    </row>
    <row r="975" ht="12.75">
      <c r="C975" s="185"/>
    </row>
    <row r="976" ht="12.75">
      <c r="C976" s="185"/>
    </row>
    <row r="977" ht="12.75">
      <c r="C977" s="185"/>
    </row>
    <row r="978" ht="12.75">
      <c r="C978" s="185"/>
    </row>
    <row r="979" ht="12.75">
      <c r="C979" s="185"/>
    </row>
    <row r="980" ht="12.75">
      <c r="C980" s="185"/>
    </row>
    <row r="981" ht="12.75">
      <c r="C981" s="185"/>
    </row>
    <row r="982" ht="12.75">
      <c r="C982" s="185"/>
    </row>
    <row r="983" ht="12.75">
      <c r="C983" s="185"/>
    </row>
    <row r="984" ht="12.75">
      <c r="C984" s="185"/>
    </row>
    <row r="985" ht="12.75">
      <c r="C985" s="185"/>
    </row>
    <row r="986" ht="12.75">
      <c r="C986" s="185"/>
    </row>
    <row r="987" ht="12.75">
      <c r="C987" s="185"/>
    </row>
    <row r="988" ht="12.75">
      <c r="C988" s="185"/>
    </row>
    <row r="989" ht="12.75">
      <c r="C989" s="185"/>
    </row>
    <row r="990" ht="12.75">
      <c r="C990" s="185"/>
    </row>
    <row r="991" ht="12.75">
      <c r="C991" s="185"/>
    </row>
    <row r="992" ht="12.75">
      <c r="C992" s="185"/>
    </row>
    <row r="993" ht="12.75">
      <c r="C993" s="185"/>
    </row>
    <row r="994" ht="12.75">
      <c r="C994" s="185"/>
    </row>
    <row r="995" ht="12.75">
      <c r="C995" s="185"/>
    </row>
    <row r="996" ht="12.75">
      <c r="C996" s="185"/>
    </row>
    <row r="997" ht="12.75">
      <c r="C997" s="185"/>
    </row>
    <row r="998" ht="12.75">
      <c r="C998" s="185"/>
    </row>
    <row r="999" ht="12.75">
      <c r="C999" s="185"/>
    </row>
    <row r="1000" ht="12.75">
      <c r="C1000" s="185"/>
    </row>
    <row r="1001" ht="12.75">
      <c r="C1001" s="185"/>
    </row>
    <row r="1002" ht="12.75">
      <c r="C1002" s="185"/>
    </row>
    <row r="1003" ht="12.75">
      <c r="C1003" s="185"/>
    </row>
    <row r="1004" ht="12.75">
      <c r="C1004" s="185"/>
    </row>
    <row r="1005" ht="12.75">
      <c r="C1005" s="185"/>
    </row>
    <row r="1006" ht="12.75">
      <c r="C1006" s="185"/>
    </row>
    <row r="1007" ht="12.75">
      <c r="C1007" s="185"/>
    </row>
    <row r="1008" ht="12.75">
      <c r="C1008" s="185"/>
    </row>
    <row r="1009" ht="12.75">
      <c r="C1009" s="185"/>
    </row>
    <row r="1010" ht="12.75">
      <c r="C1010" s="185"/>
    </row>
    <row r="1011" ht="12.75">
      <c r="C1011" s="185"/>
    </row>
    <row r="1012" ht="12.75">
      <c r="C1012" s="185"/>
    </row>
    <row r="1013" ht="12.75">
      <c r="C1013" s="185"/>
    </row>
    <row r="1014" ht="12.75">
      <c r="C1014" s="185"/>
    </row>
    <row r="1015" ht="12.75">
      <c r="C1015" s="185"/>
    </row>
    <row r="1016" ht="12.75">
      <c r="C1016" s="185"/>
    </row>
    <row r="1017" ht="12.75">
      <c r="C1017" s="185"/>
    </row>
    <row r="1018" ht="12.75">
      <c r="C1018" s="185"/>
    </row>
    <row r="1019" ht="12.75">
      <c r="C1019" s="185"/>
    </row>
    <row r="1020" ht="12.75">
      <c r="C1020" s="185"/>
    </row>
    <row r="1021" ht="12.75">
      <c r="C1021" s="185"/>
    </row>
    <row r="1022" ht="12.75">
      <c r="C1022" s="185"/>
    </row>
    <row r="1023" ht="12.75">
      <c r="C1023" s="185"/>
    </row>
    <row r="1024" ht="12.75">
      <c r="C1024" s="185"/>
    </row>
    <row r="1025" ht="12.75">
      <c r="C1025" s="185"/>
    </row>
    <row r="1026" ht="12.75">
      <c r="C1026" s="185"/>
    </row>
    <row r="1027" ht="12.75">
      <c r="C1027" s="185"/>
    </row>
    <row r="1028" ht="12.75">
      <c r="C1028" s="185"/>
    </row>
    <row r="1029" ht="12.75">
      <c r="C1029" s="185"/>
    </row>
    <row r="1030" ht="12.75">
      <c r="C1030" s="185"/>
    </row>
    <row r="1031" ht="12.75">
      <c r="C1031" s="185"/>
    </row>
    <row r="1032" ht="12.75">
      <c r="C1032" s="185"/>
    </row>
    <row r="1033" ht="12.75">
      <c r="C1033" s="185"/>
    </row>
    <row r="1034" ht="12.75">
      <c r="C1034" s="185"/>
    </row>
    <row r="1035" ht="12.75">
      <c r="C1035" s="185"/>
    </row>
    <row r="1036" ht="12.75">
      <c r="C1036" s="185"/>
    </row>
    <row r="1037" ht="12.75">
      <c r="C1037" s="185"/>
    </row>
    <row r="1038" ht="12.75">
      <c r="C1038" s="185"/>
    </row>
    <row r="1039" ht="12.75">
      <c r="C1039" s="185"/>
    </row>
    <row r="1040" ht="12.75">
      <c r="C1040" s="185"/>
    </row>
    <row r="1041" ht="12.75">
      <c r="C1041" s="185"/>
    </row>
    <row r="1042" ht="12.75">
      <c r="C1042" s="185"/>
    </row>
    <row r="1043" ht="12.75">
      <c r="C1043" s="185"/>
    </row>
    <row r="1044" ht="12.75">
      <c r="C1044" s="185"/>
    </row>
    <row r="1045" ht="12.75">
      <c r="C1045" s="185"/>
    </row>
    <row r="1046" ht="12.75">
      <c r="C1046" s="185"/>
    </row>
    <row r="1047" ht="12.75">
      <c r="C1047" s="185"/>
    </row>
    <row r="1048" ht="12.75">
      <c r="C1048" s="185"/>
    </row>
    <row r="1049" ht="12.75">
      <c r="C1049" s="185"/>
    </row>
    <row r="1050" ht="12.75">
      <c r="C1050" s="185"/>
    </row>
    <row r="1051" ht="12.75">
      <c r="C1051" s="185"/>
    </row>
  </sheetData>
  <sheetProtection password="C7F6" sheet="1" objects="1" scenarios="1"/>
  <mergeCells count="6">
    <mergeCell ref="A1:F1"/>
    <mergeCell ref="B2:F2"/>
    <mergeCell ref="B3:F3"/>
    <mergeCell ref="B4:F4"/>
    <mergeCell ref="A44:B44"/>
    <mergeCell ref="A45:F49"/>
  </mergeCells>
  <printOptions/>
  <pageMargins left="0.590277777777778" right="0.39375" top="0.7875" bottom="0.78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LibreOffice/6.1.4.2$Windows_X86_64 LibreOffice_project/9d0f32d1f0b509096fd65e0d4bec26ddd1938fd3</Application>
  <DocSecurity>0</DocSecurity>
  <Template/>
  <Manager/>
  <Company>RTS, a.s.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Jůna</dc:creator>
  <cp:keywords/>
  <dc:description/>
  <cp:lastModifiedBy/>
  <cp:lastPrinted>2014-02-28T09:52:57Z</cp:lastPrinted>
  <dcterms:created xsi:type="dcterms:W3CDTF">2009-04-08T07:15:50Z</dcterms:created>
  <dcterms:modified xsi:type="dcterms:W3CDTF">2019-09-25T11:09:38Z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