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í list" sheetId="1" r:id="rId1"/>
    <sheet name="VzorPolozky" sheetId="2" state="hidden" r:id="rId2"/>
    <sheet name="stavba - položky" sheetId="3" r:id="rId3"/>
    <sheet name="Elektroinstalace" sheetId="4" r:id="rId4"/>
    <sheet name="jazyky1" sheetId="5" r:id="rId5"/>
    <sheet name="jazyky2" sheetId="6" r:id="rId6"/>
    <sheet name="učebnaPC" sheetId="7" r:id="rId7"/>
    <sheet name="přír. vědy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'Elektroinstalace'!$A$1:$G$51</definedName>
    <definedName name="_xlnm.Print_Area" localSheetId="4">'jazyky1'!$A$1:$Q$103</definedName>
    <definedName name="_xlnm.Print_Area" localSheetId="5">'jazyky2'!$A$1:$Q$99</definedName>
    <definedName name="_xlnm.Print_Area" localSheetId="0">'Krycí list'!$A$1:$J$88</definedName>
    <definedName name="_xlnm.Print_Area" localSheetId="7">'přír. vědy'!$A$1:$J$44</definedName>
    <definedName name="_xlnm.Print_Area" localSheetId="2">'stavba - položky'!$A$1:$S$673</definedName>
    <definedName name="_xlnm.Print_Area" localSheetId="6">'učebnaPC'!$A$1:$P$342</definedName>
    <definedName name="CenaCelkem">'Krycí list'!$G$33</definedName>
    <definedName name="CenaCelkemBezDPH">'Krycí list'!$G$32</definedName>
    <definedName name="cisloobjektu">'Krycí list'!$D$3</definedName>
    <definedName name="CisloRozpoctu">'[1]Krycí list'!$C$2</definedName>
    <definedName name="cislostavby">'[1]Krycí list'!$A$7</definedName>
    <definedName name="CisloStavebnihoRozpoctu">'Krycí list'!$D$4</definedName>
    <definedName name="dadresa">'Krycí list'!$D$12:$G$12</definedName>
    <definedName name="dmisto">'Krycí list'!$D$13:$G$13</definedName>
    <definedName name="DPHSni">'Krycí list'!$G$28</definedName>
    <definedName name="DPHZakl">'Krycí list'!$G$30</definedName>
    <definedName name="Mena">'Krycí list'!$J$33</definedName>
    <definedName name="MistoStavby">'Krycí list'!$D$4</definedName>
    <definedName name="nazevobjektu">'Krycí list'!$E$3</definedName>
    <definedName name="NazevRozpoctu">'[1]Krycí list'!$D$2</definedName>
    <definedName name="nazevstavby">'[1]Krycí list'!$C$7</definedName>
    <definedName name="NazevStavebnihoRozpoctu">'Krycí list'!$E$4</definedName>
    <definedName name="oadresa">'Krycí list'!$D$6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akladDPHSni">'Krycí list'!$G$27</definedName>
    <definedName name="ZakladDPHZakl">'Krycí list'!$G$29</definedName>
    <definedName name="Zaokrouhleni">'Krycí list'!$G$31</definedName>
    <definedName name="Zhotovitel">'Krycí list'!$D$11:$G$11</definedName>
    <definedName name="CelkemDPHVypocet" localSheetId="0">'Krycí list'!$H$46</definedName>
    <definedName name="CenaCelkemVypocet" localSheetId="0">'Krycí list'!$I$46</definedName>
    <definedName name="CisloStavby" localSheetId="0">'Krycí list'!$D$2</definedName>
    <definedName name="DIČ" localSheetId="0">'Krycí list'!$I$12</definedName>
    <definedName name="dpsc" localSheetId="0">'Krycí list'!$C$13</definedName>
    <definedName name="IČO" localSheetId="0">'Krycí list'!$I$11</definedName>
    <definedName name="NazevStavby" localSheetId="0">'Krycí list'!$E$2</definedName>
    <definedName name="Objednatel" localSheetId="0">'Krycí list'!$D$5</definedName>
    <definedName name="Objekt" localSheetId="0">'Krycí list'!$B$42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SazbaDPH1" localSheetId="0">'Krycí list'!$E$27</definedName>
    <definedName name="SazbaDPH2" localSheetId="0">'Krycí list'!$E$29</definedName>
    <definedName name="ZakladDPHSniVypocet" localSheetId="0">'Krycí list'!$F$46</definedName>
    <definedName name="ZakladDPHZaklVypocet" localSheetId="0">'Krycí list'!$G$46</definedName>
    <definedName name="Z_B7E7C763_C459_487D_8ABA_5CFDDFBD5A84__wvu_Cols" localSheetId="0">'Krycí list'!$A:$A</definedName>
    <definedName name="Z_B7E7C763_C459_487D_8ABA_5CFDDFBD5A84__wvu_PrintArea" localSheetId="0">'Krycí list'!$B$1:$J$40</definedName>
    <definedName name="DPHZakl" localSheetId="3">'[2]Stavba'!$G$26</definedName>
    <definedName name="Mena" localSheetId="3">'[3]Stavba'!$J$29</definedName>
    <definedName name="ZakladDPHZakl" localSheetId="3">'[2]Stavba'!$G$25</definedName>
    <definedName name="Zaokrouhleni" localSheetId="3">'[2]Stavba'!$G$27</definedName>
    <definedName name="DPHZakl" localSheetId="4">'[2]Stavba'!$G$26</definedName>
    <definedName name="Mena" localSheetId="4">'[3]Stavba'!$J$29</definedName>
    <definedName name="ZakladDPHZakl" localSheetId="4">'[2]Stavba'!$G$25</definedName>
    <definedName name="Zaokrouhleni" localSheetId="4">'[2]Stavba'!$G$27</definedName>
    <definedName name="DPHZakl" localSheetId="5">'[2]Stavba'!$G$26</definedName>
    <definedName name="Mena" localSheetId="5">'[3]Stavba'!$J$29</definedName>
    <definedName name="ZakladDPHZakl" localSheetId="5">'[2]Stavba'!$G$25</definedName>
    <definedName name="Zaokrouhleni" localSheetId="5">'[2]Stavba'!$G$27</definedName>
    <definedName name="DPHZakl" localSheetId="6">'[2]Stavba'!$G$26</definedName>
    <definedName name="Mena" localSheetId="6">'[3]Stavba'!$J$29</definedName>
    <definedName name="ZakladDPHZakl" localSheetId="6">'[2]Stavba'!$G$25</definedName>
    <definedName name="Zaokrouhleni" localSheetId="6">'[2]Stavba'!$G$27</definedName>
    <definedName name="DPHZakl" localSheetId="7">'[2]Stavba'!$G$26</definedName>
    <definedName name="Mena" localSheetId="7">'[3]Stavba'!$J$29</definedName>
    <definedName name="ZakladDPHZakl" localSheetId="7">'[2]Stavba'!$G$25</definedName>
    <definedName name="Zaokrouhleni" localSheetId="7">'[2]Stavba'!$G$27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D13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<sst xmlns="http://schemas.openxmlformats.org/spreadsheetml/2006/main" count="6213" uniqueCount="1758">
  <si>
    <t>#RTSROZP#</t>
  </si>
  <si>
    <t>Položkový rozpočet stavby</t>
  </si>
  <si>
    <t>Stavba:</t>
  </si>
  <si>
    <t xml:space="preserve">ZŠ Domažlice </t>
  </si>
  <si>
    <t>Objekt:</t>
  </si>
  <si>
    <t>Msgre.B.Staška 232</t>
  </si>
  <si>
    <t>Rozpočet:</t>
  </si>
  <si>
    <t>Bezbariérové úpravy školy a vybudování odborných učeben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</si>
  <si>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</si>
  <si>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</si>
  <si>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</si>
  <si>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</si>
  <si>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</si>
  <si>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</si>
  <si>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</si>
  <si>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</si>
  <si>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</si>
  <si>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</si>
  <si>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</si>
  <si>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</si>
  <si>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</si>
  <si>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</si>
  <si>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</si>
  <si>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Jazyky 1</t>
  </si>
  <si>
    <t>Jazyky 2</t>
  </si>
  <si>
    <t>učebna PC</t>
  </si>
  <si>
    <t>přírodní vědy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</si>
  <si>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</si>
  <si>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</si>
  <si>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</si>
  <si>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</si>
  <si>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</si>
  <si>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</si>
  <si>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</si>
  <si>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</si>
  <si>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</si>
  <si>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</si>
  <si>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</si>
  <si>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</si>
  <si>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</si>
  <si>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</si>
  <si>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</si>
  <si>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</si>
  <si>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</si>
  <si>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</si>
  <si>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</si>
  <si>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</si>
  <si>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</si>
  <si>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</si>
  <si>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</si>
  <si>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</si>
  <si>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</si>
  <si>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</si>
  <si>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</si>
  <si>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</si>
  <si>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</si>
  <si>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</si>
  <si>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</si>
  <si>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</si>
  <si>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</si>
  <si>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</si>
  <si>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</si>
  <si>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</si>
  <si>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</si>
  <si>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</si>
  <si>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</si>
  <si>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</si>
  <si>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</si>
  <si>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</si>
  <si>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</si>
  <si>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</si>
  <si>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</si>
  <si>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</si>
  <si>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</si>
  <si>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</si>
  <si>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</si>
  <si>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</si>
  <si>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</si>
  <si>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</si>
  <si>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</si>
  <si>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</si>
  <si>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</si>
  <si>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</si>
  <si>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</si>
  <si>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</si>
  <si>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</si>
  <si>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</si>
  <si>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</si>
  <si>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</si>
  <si>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</si>
  <si>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</si>
  <si>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</si>
  <si>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</si>
  <si>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</si>
  <si>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</si>
  <si>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</si>
  <si>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</si>
  <si>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</si>
  <si>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</si>
  <si>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</si>
  <si>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</si>
  <si>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</si>
  <si>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</si>
  <si>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</si>
  <si>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</si>
  <si>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</si>
  <si>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</si>
  <si>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</si>
  <si>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</si>
  <si>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</si>
  <si>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</si>
  <si>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</si>
  <si>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</si>
  <si>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</si>
  <si>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M24</t>
  </si>
  <si>
    <t>Montáže vzduchotechnických zařízení</t>
  </si>
  <si>
    <t>M33</t>
  </si>
  <si>
    <t>Montáže dopravních zařízení a vah-výtahy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</si>
  <si>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</si>
  <si>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</si>
  <si>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</si>
  <si>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</si>
  <si>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</si>
  <si>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</si>
  <si>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</si>
  <si>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</si>
  <si>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</si>
  <si>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</si>
  <si>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</si>
  <si>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</si>
  <si>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</si>
  <si>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</si>
  <si>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</si>
  <si>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</si>
  <si>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</si>
  <si>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</si>
  <si>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</si>
  <si>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</si>
  <si>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</si>
  <si>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</si>
  <si>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</si>
  <si>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</si>
  <si>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</si>
  <si>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</si>
  <si>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</si>
  <si>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</si>
  <si>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</si>
  <si>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</si>
  <si>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</si>
  <si>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</si>
  <si>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130901121R00</t>
  </si>
  <si>
    <t>Bourání konstrukcí z betonu prostého ve vykopávk.</t>
  </si>
  <si>
    <t>m3</t>
  </si>
  <si>
    <t>800-1</t>
  </si>
  <si>
    <t>RTS</t>
  </si>
  <si>
    <t>POL1_</t>
  </si>
  <si>
    <t xml:space="preserve">konstrukce podlahy : </t>
  </si>
  <si>
    <t>VV</t>
  </si>
  <si>
    <t>jáma pro výtah V1 : 0,15*2,7*2,5</t>
  </si>
  <si>
    <t>V2 : 0,15*2,5*2,1</t>
  </si>
  <si>
    <t>V3 : 0,15*2,1*2,5</t>
  </si>
  <si>
    <t>139711101R00</t>
  </si>
  <si>
    <t>Vykopávka v uzavřených prostorách v hor.1-4</t>
  </si>
  <si>
    <t>jáma pro výtah V1 : 1,6*3,0*2,5</t>
  </si>
  <si>
    <t>V2 : 1,6*2,6*2,2</t>
  </si>
  <si>
    <t>V3 : 1,5*3,1*2,2</t>
  </si>
  <si>
    <t>162701105R00</t>
  </si>
  <si>
    <t>Vodorovné přemístění výkopku z hor.1-4 do 10000 m</t>
  </si>
  <si>
    <t>162201203R00</t>
  </si>
  <si>
    <t>Vodorovné přemíst.výkopku, kolečko hor.1-4, do 10m</t>
  </si>
  <si>
    <t>162201210R00</t>
  </si>
  <si>
    <t>Příplatek za dalš.10 m, kolečko, výkop. z hor.1- 4</t>
  </si>
  <si>
    <t>31,382*3</t>
  </si>
  <si>
    <t>167101101R00</t>
  </si>
  <si>
    <t>Nakládání výkopku z hor.1-4 v množství do 100 m3</t>
  </si>
  <si>
    <t>171201201R00</t>
  </si>
  <si>
    <t>Uložení sypaniny na skl.-modelace na výšku přes 2m</t>
  </si>
  <si>
    <t>199000005R00</t>
  </si>
  <si>
    <t>Poplatek za skládku zeminy 1- 4</t>
  </si>
  <si>
    <t>t</t>
  </si>
  <si>
    <t>31,382*1,8</t>
  </si>
  <si>
    <t>271531114R00</t>
  </si>
  <si>
    <t>Polštář základu z kameniva drceného 8-16 mm</t>
  </si>
  <si>
    <t>800-2</t>
  </si>
  <si>
    <t>pod zákl.desku výtah V1 : 0,2*2,9*2,5</t>
  </si>
  <si>
    <t>V2 : 0,2*2,6*2,2</t>
  </si>
  <si>
    <t>V3 : 0,2*2,6*2,7</t>
  </si>
  <si>
    <t>přístup k výtahu V3 : 0,15*(8,8*8,2+4,0*5,3-2,4*2,2)</t>
  </si>
  <si>
    <t>273313611R00</t>
  </si>
  <si>
    <t>Beton základových desek prostý C 16/20</t>
  </si>
  <si>
    <t>801-1</t>
  </si>
  <si>
    <t>výtah V1 : 0,4*2,9*2,5</t>
  </si>
  <si>
    <t>V2 : 0,4*2,6*2,2</t>
  </si>
  <si>
    <t>V3 : 0,4*2,6*2,7</t>
  </si>
  <si>
    <t>přístup k výtahu V3 : 0,1*(8,8*8,2+4,0*5,3-2,4*2,2)</t>
  </si>
  <si>
    <t>273362021R00</t>
  </si>
  <si>
    <t>Výztuž základových desek ze svařovaných sití KARI</t>
  </si>
  <si>
    <t xml:space="preserve">síť 150/150/6 2 vrstvy : </t>
  </si>
  <si>
    <t>výtah V1 : 3,041*2,9*2,5*1,15*0,001*2</t>
  </si>
  <si>
    <t>V2 : 3,041*2,6*2,2*1,15*0,001*2</t>
  </si>
  <si>
    <t>V3 : 3,041*2,6*2,7*1,15*0,001*2</t>
  </si>
  <si>
    <t>přístup k výtahu V3 (síť 150/150/8mm) : 5,4*(8,8*8,2+4,0*5,3-2,4*2,2)*1,15*0,001</t>
  </si>
  <si>
    <t>274272120RT2</t>
  </si>
  <si>
    <t>Zdivo z bednicích tvárnic, tl. 20 cm, výplň tvárnic betonem C 12/15</t>
  </si>
  <si>
    <t>m2</t>
  </si>
  <si>
    <t xml:space="preserve">výtah V1 : </t>
  </si>
  <si>
    <t>1.PP-3.NP+atika : 15,7*(2,25*2+1,8*2)-1,2*2,26*4+3,5*(2,4*2+2,25)+1,25*2,2*2+3,3*0,65*2*3+0,6*(2,85*2+1,85)</t>
  </si>
  <si>
    <t>výtah V2 : 11,5*(2,0*2+1,65*2)-1,1*2,3*3+4,75*2,1*2+3,3*2,1*2*2</t>
  </si>
  <si>
    <t>výtah V3 : 15,6*(2,0*2+1,65*2)-1,1*2,3*4+4,75*2,2*2+3,3*2,1*2</t>
  </si>
  <si>
    <t>279361821R00</t>
  </si>
  <si>
    <t>Výztuž základových zdí z betonářské oceli 10 505</t>
  </si>
  <si>
    <t>R10 12,0m/m2 : 0,617*426,45*12,0*1,1*0,001</t>
  </si>
  <si>
    <t>317144284R00</t>
  </si>
  <si>
    <t>Překlad nosný PS 200 x 240 - 1490/1000 mm</t>
  </si>
  <si>
    <t>kus</t>
  </si>
  <si>
    <t>V1 : 4</t>
  </si>
  <si>
    <t>V2 : 3</t>
  </si>
  <si>
    <t>V3 : 4</t>
  </si>
  <si>
    <t>317168112R00</t>
  </si>
  <si>
    <t>Překlad plochý 115x71x1250 mm</t>
  </si>
  <si>
    <t>V2 : 2</t>
  </si>
  <si>
    <t>317168132R00</t>
  </si>
  <si>
    <t>Překlad 7 vysoký 70x235x1500 mm</t>
  </si>
  <si>
    <t>V2 : 6</t>
  </si>
  <si>
    <t>317998111R00</t>
  </si>
  <si>
    <t>Izolace mezi překlady polystyren tl. 50 mm</t>
  </si>
  <si>
    <t>m</t>
  </si>
  <si>
    <t>V2 : 1,5*3</t>
  </si>
  <si>
    <t>317234410RT2</t>
  </si>
  <si>
    <t>Vyzdívka mezi nosníky cihlami pálenými na MC, s použitím suché maltové směsi</t>
  </si>
  <si>
    <t>801-4</t>
  </si>
  <si>
    <t>V3 : 0,45*0,2*(1,5+3,5*2)</t>
  </si>
  <si>
    <t>V2 : 0,1*0,2*1,4*2</t>
  </si>
  <si>
    <t>317941123RU2</t>
  </si>
  <si>
    <t>Osazení ocelových válcovaných nosníků  č.14-22, včetně dodávky profilu U č.14</t>
  </si>
  <si>
    <t xml:space="preserve">překlady v otvorech příček : </t>
  </si>
  <si>
    <t>V2 : 16,0*(1,4*2+1,2*2+1,9)*0,001</t>
  </si>
  <si>
    <t>317944311RT3</t>
  </si>
  <si>
    <t>Válcované nosníky do č.12 do připravených otvorů, včetně dodávky profilu IPE č.12</t>
  </si>
  <si>
    <t>V2 : 10,4*1,4*2*2*0,001</t>
  </si>
  <si>
    <t>317944313RT2</t>
  </si>
  <si>
    <t>Válcované nosníky č.14-22 do připravených otvorů, včetně dodávky profilu  IPE č.14</t>
  </si>
  <si>
    <t>V3 1.PP : 12,9*1,3*3*0,001</t>
  </si>
  <si>
    <t>317944313RT5</t>
  </si>
  <si>
    <t>Válcované nosníky č.14-22 do připravených otvorů, včetně dodávky profilu  IPE č.20</t>
  </si>
  <si>
    <t>V3 překlady : 22,4*3,5*3*2*0,001</t>
  </si>
  <si>
    <t>319201319R00</t>
  </si>
  <si>
    <t>Vyrovnání zdiva pod omítku maltou ze SMS tl. 50 mm</t>
  </si>
  <si>
    <t xml:space="preserve">vyrovnání stávaj.základů pro HI : </t>
  </si>
  <si>
    <t>V1 : 1,5*(2,7*2+2,7*2)</t>
  </si>
  <si>
    <t>V2 : 1,5*(2,4*2+2,5*2)</t>
  </si>
  <si>
    <t>V3 : 1,5*(2,4*2+2,5*2)</t>
  </si>
  <si>
    <t>342248112R00</t>
  </si>
  <si>
    <t>Příčky cihelné 11,5 P+D na MVC 5, tl. 115 mm</t>
  </si>
  <si>
    <t>V1 : 3,3*0,85*2</t>
  </si>
  <si>
    <t>V2 : 3,3*(3,6+2,0+1,25+0,5+0,5*2+0,5)-1,0*2,0</t>
  </si>
  <si>
    <t>V3 : 3,3*(9,0+2,45*2+1,5+5,5+8,8)-1,0*2,0*3</t>
  </si>
  <si>
    <t>342271212RT2</t>
  </si>
  <si>
    <t>Příčky z cihel betonových dl. 29 cm, tl. 14 cm, s použitím suché maltové směsi</t>
  </si>
  <si>
    <t>podezdění příčky u V2 pro HI : 1,3*3,0</t>
  </si>
  <si>
    <t>342668111R00</t>
  </si>
  <si>
    <t>Těsnění styku příčky se stáv. konstrukcí PU pěnou</t>
  </si>
  <si>
    <t>POL1_1</t>
  </si>
  <si>
    <t>V1 : 0,85*2</t>
  </si>
  <si>
    <t>V2 : 3,6+2,0+1,25+0,5+0,5*2+0,5</t>
  </si>
  <si>
    <t>V3 : 9,0+2,45*2+1,5+5,5+9,0</t>
  </si>
  <si>
    <t>342948111R00</t>
  </si>
  <si>
    <t>Ukotvení příček k cihel.konstr. kotvami na hmožd.</t>
  </si>
  <si>
    <t>V1 : 3,3*4</t>
  </si>
  <si>
    <t>V2 : 3,3*7+3,3*4+3,3*2</t>
  </si>
  <si>
    <t>V3 : 3,3*7</t>
  </si>
  <si>
    <t>346244314R00</t>
  </si>
  <si>
    <t>Obezdívky z desek tl. 125 mm</t>
  </si>
  <si>
    <t>WC u V2 : 2,0*1,25</t>
  </si>
  <si>
    <t>dtto V3 : 2,5*1,25</t>
  </si>
  <si>
    <t>346244381R00</t>
  </si>
  <si>
    <t>Plentování ocelových nosníků výšky do 20 cm</t>
  </si>
  <si>
    <t>V3 : 0,16*(1,5*2+3,5*2*2)</t>
  </si>
  <si>
    <t>V2 : 0,14*1,4*2*2</t>
  </si>
  <si>
    <t>346271111R00</t>
  </si>
  <si>
    <t>Přizdívky izolační z cihel betonových 65 mm</t>
  </si>
  <si>
    <t xml:space="preserve">výtahy pod úrovní podlahy : </t>
  </si>
  <si>
    <t>346991125RT2</t>
  </si>
  <si>
    <t>Izolace dvojpříček polystyrén.deskami  tl.50 mm, tloušťka polystyrénové desky 100 mm</t>
  </si>
  <si>
    <t>výtah V3  1.PP : 3,1*(6,5+5,0)</t>
  </si>
  <si>
    <t>349231821R00</t>
  </si>
  <si>
    <t>Přizdívka ostění s ozubem z cihel, kapsy do 30 cm</t>
  </si>
  <si>
    <t>V1 : 0,45*3,1*3</t>
  </si>
  <si>
    <t>642944121R00</t>
  </si>
  <si>
    <t>Osazení ocelových zárubní dodatečně do 2,5 m2</t>
  </si>
  <si>
    <t>642945111R00</t>
  </si>
  <si>
    <t>Osazení zárubní ocel. požár.1křídl., pl. do 2,5 m2</t>
  </si>
  <si>
    <t>V3 do hudebny : 1</t>
  </si>
  <si>
    <t>55330321R</t>
  </si>
  <si>
    <t>Zárubeň ocelová H 110   900x1970x110  POŽ</t>
  </si>
  <si>
    <t>SPCM</t>
  </si>
  <si>
    <t>POL3_</t>
  </si>
  <si>
    <t>553306130R</t>
  </si>
  <si>
    <t>Zárubeň ocelová H 110 DV 900x1970x110, ZAKO pro klasické zdění, s drážkou, těsněním, kapsové závěsy</t>
  </si>
  <si>
    <t>553306321R</t>
  </si>
  <si>
    <t>Zárubeň ocelová H 145 DV 800x1970x145, ZAKO pro klasické zdění, s drážkou, těsněním, kapsové závěsy</t>
  </si>
  <si>
    <t>342266111RU8</t>
  </si>
  <si>
    <t>Obklad stěn sádrokartonem na ocelovou konstrukci, desky protipožární tl. 12,5 mm, bez izolace</t>
  </si>
  <si>
    <t xml:space="preserve">V3 : </t>
  </si>
  <si>
    <t>2.a 3.NP : 3,3*(1,5+3,5+2,2)-1,25*2,25*3+0,15*5,5*3</t>
  </si>
  <si>
    <t>3,7*(1,5+3,5+2,2)-1,25*2,25*3+0,15*5,5*3</t>
  </si>
  <si>
    <t>342264051RT2</t>
  </si>
  <si>
    <t>Podhled sádrokartonový na zavěšenou ocel. konstr., desky protipožární tl. 12,5 mm, bez izolace</t>
  </si>
  <si>
    <t>V1  - výstupy z výtahu : 1,0*1,9*3</t>
  </si>
  <si>
    <t>V3 - strop nad 2.a 3.NP : 1,5*4,2*2+2,0*2,2*2</t>
  </si>
  <si>
    <t>V3 1.PP chodba+WC : 47,13+5,27</t>
  </si>
  <si>
    <t>411121221R00</t>
  </si>
  <si>
    <t>Osazování stropních desek š. do 60, dl. do 90 cm</t>
  </si>
  <si>
    <t>801-2</t>
  </si>
  <si>
    <t>413231221R00</t>
  </si>
  <si>
    <t>Zazdívka zhlaví stropních nosníků</t>
  </si>
  <si>
    <t>417321313R00</t>
  </si>
  <si>
    <t>Ztužující pásy a věnce z betonu železového C 16/20</t>
  </si>
  <si>
    <t>1.PP-3.NP : 0,2*0,25*(2,25*2+1,8*2)*4</t>
  </si>
  <si>
    <t>výtah V2 : 0,2*0,25*(2,0*2+1,65*2)*3</t>
  </si>
  <si>
    <t>výtah V3 : 0,2*0,25*(2,0*2+1,65*2)*4</t>
  </si>
  <si>
    <t>417351115R00</t>
  </si>
  <si>
    <t>Bednění ztužujících pásů a věnců - zřízení</t>
  </si>
  <si>
    <t>V1 : 0,25*(2,25*2+2,2*2+1,85*2+1,8*2)*4</t>
  </si>
  <si>
    <t>V2 : 0,25*(2,05*2+2,0*2+1,6*2+1,65*2)*3</t>
  </si>
  <si>
    <t>V3 : 0,25*(2,05*2+2,0*2+1,6*2+1,65*2)*4</t>
  </si>
  <si>
    <t>417351116R00</t>
  </si>
  <si>
    <t>Bednění ztužujících pásů a věnců - odstranění</t>
  </si>
  <si>
    <t>417361821R00</t>
  </si>
  <si>
    <t>Výztuž ztužujících pásů a věnců z oceli 10505</t>
  </si>
  <si>
    <t>1.PP-3.NP : (0,888*4+0,222*5*0,8)*(2,25*2+1,8*2)*4*1,2*0,001</t>
  </si>
  <si>
    <t>výtah V2 : (0,888*4+0,222*5*0,8)*(2,0*2+1,65*2)*3*1,2*0,001</t>
  </si>
  <si>
    <t>výtah V3 : (0,888*4+0,222*5*0,8)*(2,0*2+1,65*2)*4*1,2*0,001</t>
  </si>
  <si>
    <t>4101</t>
  </si>
  <si>
    <t xml:space="preserve">Rýhy ve střešní konstrukci pro uložení průvlaku pod nadstřešní část V3 </t>
  </si>
  <si>
    <t>Vlastní</t>
  </si>
  <si>
    <t>6,7*2</t>
  </si>
  <si>
    <t>4102</t>
  </si>
  <si>
    <t>Úprava - zapravení a zateplení rýh po uložení nosníků ve stávaj.střeše</t>
  </si>
  <si>
    <t>3,0*2</t>
  </si>
  <si>
    <t>76732</t>
  </si>
  <si>
    <t>Kotvení výtahové šachty+dilatace</t>
  </si>
  <si>
    <t>V1 : 2*3</t>
  </si>
  <si>
    <t>411320034RAA</t>
  </si>
  <si>
    <t>Strop ze železobetonu beton C 16/20, tl. 20 cm, bednění, výztuž 90 kg/m3, podpěrná konstrukce</t>
  </si>
  <si>
    <t>AP-HSV</t>
  </si>
  <si>
    <t>POL2_</t>
  </si>
  <si>
    <t xml:space="preserve">nad výtah.šachtami : </t>
  </si>
  <si>
    <t>V1 : 2,6*2,25</t>
  </si>
  <si>
    <t>V3 : 2,05*2,0</t>
  </si>
  <si>
    <t>výstup z výtahu V1 : 0,9*2,25*2</t>
  </si>
  <si>
    <t>411320130RAA</t>
  </si>
  <si>
    <t>Strop ŽB z betonu C16/20, tl. 10 cm, ztrac.bednění, ocelový pozinkovaný plech, výztuž 90 kg/m3</t>
  </si>
  <si>
    <t>strop u V3 nad 2. a 3.NP : (1,5*4,5+2,1*2,3)*2</t>
  </si>
  <si>
    <t>59341209R</t>
  </si>
  <si>
    <t>Deska stropní plná PZD  74x29x6,5 cm</t>
  </si>
  <si>
    <t>601012142RT1</t>
  </si>
  <si>
    <t>Omítka stropů štuková Hasit 160 ručně, tloušťka vrstvy 2 mm</t>
  </si>
  <si>
    <t>601016191R00</t>
  </si>
  <si>
    <t>Penetrační nátěr stropů Putzgrund</t>
  </si>
  <si>
    <t>dispozičně upravované místnosti- u V3 : 45,6+4,5+3,0*6,5</t>
  </si>
  <si>
    <t xml:space="preserve">úprava odb.učeben : </t>
  </si>
  <si>
    <t>chemie+fyz+kabinet : 11,75*7,35+5,9*7,35</t>
  </si>
  <si>
    <t>cizí jazyky pav.2,2 : 8,75*7,35</t>
  </si>
  <si>
    <t>cizí jazyky pav.1,2 : 12,4*5,95+2,9*5,93</t>
  </si>
  <si>
    <t>IVT : 6,15*7,35</t>
  </si>
  <si>
    <t>602012131RT1</t>
  </si>
  <si>
    <t>Stěrka vápenocementová ručně, tloušťka vrstvy 5 mm</t>
  </si>
  <si>
    <t>V3 - zateplení stěna skladu : 3,0*8,8-0,9*2,0</t>
  </si>
  <si>
    <t>602012142RT1</t>
  </si>
  <si>
    <t>Štuk vnitřní i vnější fein-Kalkputz 160 ručn, tloušťka vrstvy 2 mm</t>
  </si>
  <si>
    <t>602016191R00</t>
  </si>
  <si>
    <t>Penetrační nátěr stěn Putzgrund</t>
  </si>
  <si>
    <t>u V3 1.PP - chodby : 3,0*(5,4+6,2+0,6+0,4*2+10,0+4,1+5,1+0,5*4)-1,2*2,1</t>
  </si>
  <si>
    <t xml:space="preserve">dispozičně upravované místnosti : </t>
  </si>
  <si>
    <t>chemie+fyz+kabinet : 3,3*(11,75*2+7,35*2+5,9*2*7,35*2+0,5*6+0,3*8)-2,2*2,2*6+0,2*6,6*6-0,8*2,0*5</t>
  </si>
  <si>
    <t>cizí jazyky pav.2,2 : 3,3*(8,75*2+7,35*2+0,3*2+0,5*2)-2,2*2,2*3+0,2*6,6*3-0,8*2,0</t>
  </si>
  <si>
    <t>cizí jazyky pav.1,2 : 3,3*(12,4*2+5,95*2+2,9*2+5,93*2+0,3*2+0,5*2)-2,2*2,2*5+0,2*6,6*5-0,8*2,0*2</t>
  </si>
  <si>
    <t>IVT : 3,3*(6,15*2+7,35*2+0,3*2+0,5*2)-2,2*2,2*2+0,2*6,6*2</t>
  </si>
  <si>
    <t>610991111R00</t>
  </si>
  <si>
    <t>Zakrývání výplní vnitřních otvorů</t>
  </si>
  <si>
    <t>u výtahů : 1,0*2,25*2+1,25*2,25*4+0,5*1,75*6</t>
  </si>
  <si>
    <t>v dispozičně upr.místn. : 2,3*2,3*16</t>
  </si>
  <si>
    <t>610991004R00</t>
  </si>
  <si>
    <t>Začišťovací okenní lišta pro omítku tl. 15 mm</t>
  </si>
  <si>
    <t>4,0*6+5,5*2+5,8*4</t>
  </si>
  <si>
    <t>611403399R00</t>
  </si>
  <si>
    <t>Hrubá výplň rýh maltou ve stropech</t>
  </si>
  <si>
    <t>611421221R00</t>
  </si>
  <si>
    <t>Oprava váp.omítek stropů do 10% plochy - hladkých</t>
  </si>
  <si>
    <t>611425631RT2</t>
  </si>
  <si>
    <t>Omítka rýh stropů MV do 30 cm omítkou štukovou, s použitím suché maltové směsi</t>
  </si>
  <si>
    <t xml:space="preserve">po vybour příček : </t>
  </si>
  <si>
    <t>V1 : 0,3*1,9</t>
  </si>
  <si>
    <t>V2 : 0,3*(1,6+2,0)</t>
  </si>
  <si>
    <t>V3 : 0,3*2,3*2</t>
  </si>
  <si>
    <t xml:space="preserve">začištění kolem výtahů : </t>
  </si>
  <si>
    <t>V1 : 0,3*(2,5+3,7)</t>
  </si>
  <si>
    <t>V2 : 0,3*(2,0+2,5+2,3+1,8+2,5+2,7+2,5+1,8+2,5+2,2)</t>
  </si>
  <si>
    <t>V3 : 0,3*(2,3*2+2,5+2,3*2+2,5*2)</t>
  </si>
  <si>
    <t>611475121RT3</t>
  </si>
  <si>
    <t>Omítka vnitřní stropů vápenocem. dvouvrstvá, postřik, vrstva 15 mm</t>
  </si>
  <si>
    <t>612403386R00</t>
  </si>
  <si>
    <t>Hrubá výplň rýh ve stěnách do 10x10cm maltou z SMS</t>
  </si>
  <si>
    <t>612409991RT2</t>
  </si>
  <si>
    <t>Začištění omítek kolem oken,dveří apod. s použitím,  suché maltové směsi</t>
  </si>
  <si>
    <t>612421321R00</t>
  </si>
  <si>
    <t>Oprava vápen.omítek stěn do 30 % pl. - hladkých</t>
  </si>
  <si>
    <t>612423631RT2</t>
  </si>
  <si>
    <t>Omítka rýh stěn MV o šířce do 30 cm, štuková, s použitím suché maltové směsi</t>
  </si>
  <si>
    <t>V3 po vybour příčkách : 0,3*3,0*4</t>
  </si>
  <si>
    <t>612425931RT2</t>
  </si>
  <si>
    <t>Omítka vápenná vnitřního ostění - štuková, s použitím suché maltové směsi</t>
  </si>
  <si>
    <t>V2 : 0,15*5,7*2+0,2*5,6</t>
  </si>
  <si>
    <t>V3 : 0,4*5,5+0,6*8,8*2</t>
  </si>
  <si>
    <t>612473181R00</t>
  </si>
  <si>
    <t>Omítka vnitřního zdiva ze suché směsi, hladká</t>
  </si>
  <si>
    <t xml:space="preserve">pod obklady : </t>
  </si>
  <si>
    <t>V2 1.NP : 2,0*(2,3*2+2,0*2-0,9)</t>
  </si>
  <si>
    <t>V3 1.PP : 2,0*(2,5*2+2,15*2-0,9)</t>
  </si>
  <si>
    <t>612473182R00</t>
  </si>
  <si>
    <t>Omítka vnitřního zdiva ze suché směsi, štuková</t>
  </si>
  <si>
    <t xml:space="preserve">V1 : </t>
  </si>
  <si>
    <t>1.NP : 3,3*(2,5+3,5+1,0*2+2,0)-1,2*2,25+0,2*5,7+2,5*3,3-1,85*3,3</t>
  </si>
  <si>
    <t>2.-4.NP : (3,0*(1,1*2+1,9)-1,2*2,25+2,7*3,3-1,8*3,0)*3</t>
  </si>
  <si>
    <t xml:space="preserve">V2 : </t>
  </si>
  <si>
    <t>1.NP : 3,3*(3,5+1,2*2+6,2+1,6+1,5*2+2,0*3)-0,9*2,0*3-1,1*2,3-1,5*2,0</t>
  </si>
  <si>
    <t>1,3*(2,3*2+2,0*2)</t>
  </si>
  <si>
    <t>2.NP : 3,3*(1,2+1,7+2,5+2,1+3,0)-1,1*2,3</t>
  </si>
  <si>
    <t>3.NP : 3,3*(3,5+3,2+3,4+2,0)-0,9*2,0*2-1,1*2,3</t>
  </si>
  <si>
    <t>1.PP : 3,0*(8,6+0,15+7,0+4,9+2,0+1,5+1,5)-1,0*2,0-1,1*2,3-1,2*2,1-1,0*(2,15*2+2,6*2)</t>
  </si>
  <si>
    <t>3,0*(5,4*2+8,7*2)-0,9*2,0*3</t>
  </si>
  <si>
    <t>1.NP : 3,3*(2,1*2+2,4*2)-1,1*2,3</t>
  </si>
  <si>
    <t>2.NP : 3,3*(2,1+2,0)-1,1*2,3</t>
  </si>
  <si>
    <t>3.NP : 3,7*(2,1+2,0)-1,1*2,3</t>
  </si>
  <si>
    <t>612473185R00</t>
  </si>
  <si>
    <t>Příplatek za zabudované omítníky, omítka zdiva</t>
  </si>
  <si>
    <t>612473186R00</t>
  </si>
  <si>
    <t>Příplatek za zabudované rohovníky, omítka zdiva</t>
  </si>
  <si>
    <t>V1 : 3,3*3+3,0*6+5,7*8+1,9*4+4,0*6+2,3*6</t>
  </si>
  <si>
    <t>V2 : 3,3*7+5,7*6+5,6</t>
  </si>
  <si>
    <t>V3 : 3,0*3+3,3*4+3,7+5,7*8+5,5+8,8*4</t>
  </si>
  <si>
    <t>617421232RT2</t>
  </si>
  <si>
    <t>Omítka vnitřní světlíků, MVC, štuková hlazená, s použitím suché maltové směsi</t>
  </si>
  <si>
    <t>V1 : 15,7*(1,85*2+1,8*2)-1,2*2,25*4+0,2*5,7*4+1,85*1,8</t>
  </si>
  <si>
    <t>V2 : 11,5*(1,6*2+1,65*2)-1,1*2,3*3+0,2*5,7*3</t>
  </si>
  <si>
    <t>V3 : 15,6*(1,6*2+1,65*2)-1,1*2,3*4+0,2*5,7*4</t>
  </si>
  <si>
    <t>622312134RV1</t>
  </si>
  <si>
    <t>Zateplovací syst. EPS F tl.140 mm, zakončený stěrkou s výztužnou tkaninou</t>
  </si>
  <si>
    <t>622481211RT7</t>
  </si>
  <si>
    <t>Montáž výztužné sítě (perlinky) do stěrky-stěny, včetně výztužné sítě a stěrkového tmelu Hasit</t>
  </si>
  <si>
    <t>632451024R00</t>
  </si>
  <si>
    <t>Vyrovnávací potěr MC 15, v pásu, tl. 50 mm</t>
  </si>
  <si>
    <t>parapety V1 : 0,35*0,75*6</t>
  </si>
  <si>
    <t>648991111RT4</t>
  </si>
  <si>
    <t>Osazení parapet.desek plast. a lamin. š. do 20cm, včetně dodávky plastové parapetní desky š. 200 mm</t>
  </si>
  <si>
    <t>1,0*2+1,25*4+0,5*6</t>
  </si>
  <si>
    <t>620991121R00</t>
  </si>
  <si>
    <t>Zakrývání výplní vnějších otvorů z lešení</t>
  </si>
  <si>
    <t>622312334RT1</t>
  </si>
  <si>
    <t>Zatepl.syst., fasáda, EPS šedý, tl.140 mm, s omítkou SH silikonovou 3,1 kg/m2</t>
  </si>
  <si>
    <t>V1 : 11,8*(3,0*2+2,5)-0,5*1,75*6</t>
  </si>
  <si>
    <t>V3 : 8,2*(3,75*2+4,8)-1,0*2,25*2-1,25*2,25*4</t>
  </si>
  <si>
    <t>622312014R00</t>
  </si>
  <si>
    <t>Soklová lišta hliník KZS  tl. 140 mm</t>
  </si>
  <si>
    <t>V1 : 3,0*2+2,5</t>
  </si>
  <si>
    <t>V3 : 3,75*2+4,8</t>
  </si>
  <si>
    <t>622421491R00</t>
  </si>
  <si>
    <t xml:space="preserve">Doplňky zatepl. systémů, rohová lišta </t>
  </si>
  <si>
    <t>ostění : 4,0*6+5,5*2+5,8*4</t>
  </si>
  <si>
    <t>nároží : 8,2*2+11,7*2</t>
  </si>
  <si>
    <t>622421492R00</t>
  </si>
  <si>
    <t>Doplňky zatepl. systémů, okenní lišta s tkaninou</t>
  </si>
  <si>
    <t>622421494R00</t>
  </si>
  <si>
    <t>Doplňky zatepl. systémů, podparapetní lišta s tkan</t>
  </si>
  <si>
    <t>631312611R00</t>
  </si>
  <si>
    <t>Mazanina betonová tl. 5 - 8 cm C 16/20</t>
  </si>
  <si>
    <t>V1 : 0,06*(1,8*1,9+1,5*1,9+1,3*2,0*3)</t>
  </si>
  <si>
    <t>V2 : 0,06*(1,6*2,0+2,2*2,0+1,5*1,9+1,2*2,0+3,1*6,1)+0,15*0,06*(1,8+2,5+2,2+3,0)</t>
  </si>
  <si>
    <t>0,15*0,06*(1,8+2,5+2,2)+0,3*0,06*1,1</t>
  </si>
  <si>
    <t>V3 : 0,06*(1,6*2,0+2,6*2,15+47,13+0,5*1,2+45,6)+0,06*0,15*(2,2+2,7+2,2+2,0)</t>
  </si>
  <si>
    <t>0,06*(1,5*4,2+2,0*2,2+0,5*3,0)*2</t>
  </si>
  <si>
    <t>V3 - uložení OK : 0,5*0,5*0,05*2</t>
  </si>
  <si>
    <t>631312141R00</t>
  </si>
  <si>
    <t>Doplnění rýh betonem v dosavadních mazaninách</t>
  </si>
  <si>
    <t>po vybour.příček+ostatní : 3,0</t>
  </si>
  <si>
    <t>po ležaté kanalizaci : 28,5*0,4*0,15</t>
  </si>
  <si>
    <t>631319151R00</t>
  </si>
  <si>
    <t>Příplatek za přehlaz. mazanin pod povlaky tl. 8 cm</t>
  </si>
  <si>
    <t>631319171R00</t>
  </si>
  <si>
    <t>Příplatek za stržení povrchu mazaniny tl. 8 cm</t>
  </si>
  <si>
    <t>631351101R00</t>
  </si>
  <si>
    <t>Bednění stěn, rýh a otvorů v podlahách - zřízení</t>
  </si>
  <si>
    <t>uložení OK : 0,1*0,5*4*2</t>
  </si>
  <si>
    <t>631351102R00</t>
  </si>
  <si>
    <t>Bednění stěn, rýh a otvorů v podlahách -odstranění</t>
  </si>
  <si>
    <t>631362021R00</t>
  </si>
  <si>
    <t>Výztuž mazanin svařovanou sítí z drátů Kari</t>
  </si>
  <si>
    <t>V1 : 3,041*(1,8*1,9+1,5*1,9+1,3*2,0*3)*1,15*0,001</t>
  </si>
  <si>
    <t>V2 : 3,041*((1,6*2,0+2,2*2,0+1,5*1,9+1,2*2,0+3,1*6,1)+0,15*(1,8+2,5+2,2+3,0))*1,15*0,001</t>
  </si>
  <si>
    <t>3,041*((1,8+2,5+2,2)+0,3*1,1)*1,15*0,001</t>
  </si>
  <si>
    <t>V3 : 3,041*((1,6*2,0+2,6*2,15+30,5+0,5*1,2+45,6)+0,15*(2,2+2,7+2,2+2,0))*1,15*0,001</t>
  </si>
  <si>
    <t>3,041*(1,5*4,2+2,0*2,2+0,5*3,0)*2*1,15*0,001</t>
  </si>
  <si>
    <t>632413102R00</t>
  </si>
  <si>
    <t>Potěr 25 MPa, samoniv, ručně, tl. 2 mm, vč.penetrace</t>
  </si>
  <si>
    <t xml:space="preserve">na novém betonu pod dlažbu : </t>
  </si>
  <si>
    <t>V1 : 1,8*1,9+1,5*1,9+1,3*2,0*3</t>
  </si>
  <si>
    <t>V2 : 1,6*2,0+2,2*2,0+1,5*1,9+1,2*2,0+3,1*6,1+0,15*(1,8+2,5+2,2+3,0)</t>
  </si>
  <si>
    <t>0,15*(1,8+2,5+2,2)+0,3*1,1</t>
  </si>
  <si>
    <t>V3 : 1,6*2,0+2,6*2,15+30,5+0,5*1,2+45,6+0,15*(2,2+2,7+2,2+2,0)</t>
  </si>
  <si>
    <t>(1,5*4,2+2,0*2,2+0,5*3,0)*2</t>
  </si>
  <si>
    <t>pod PVC a koberec : 179,04+39,9</t>
  </si>
  <si>
    <t>941941051R00</t>
  </si>
  <si>
    <t>Montáž lešení leh.řad.s podlahami,š.1,5 m, H 10 m</t>
  </si>
  <si>
    <t>800-3</t>
  </si>
  <si>
    <t xml:space="preserve">pro fasádu : </t>
  </si>
  <si>
    <t>V1 : 11,5*(3,0*2+5,5)</t>
  </si>
  <si>
    <t>V3 : 12,0*5,0+8,0*(5,0+5,0)</t>
  </si>
  <si>
    <t>941941391R00</t>
  </si>
  <si>
    <t>Příplatek za každý měsíc použití lešení k pol.1051</t>
  </si>
  <si>
    <t>272,25*3</t>
  </si>
  <si>
    <t>941941851R00</t>
  </si>
  <si>
    <t>Demontáž lešení leh.řad.s podlahami,š.1,5 m,H 10 m</t>
  </si>
  <si>
    <t>941955001R00</t>
  </si>
  <si>
    <t>Lešení lehké pomocné, výška podlahy do 1,2 m</t>
  </si>
  <si>
    <t>15*4+15*3+15*4</t>
  </si>
  <si>
    <t>943944121R00</t>
  </si>
  <si>
    <t>Montáž lešení prostorového těžkého, H 20 m, 300 kg</t>
  </si>
  <si>
    <t>V1 : 1,8*1,85*15,5</t>
  </si>
  <si>
    <t>V2 : 1,65*1,6*11,5</t>
  </si>
  <si>
    <t>V3 : 1,6*1,65*15,5</t>
  </si>
  <si>
    <t>943944291R00</t>
  </si>
  <si>
    <t>Příplatek za každý měsíc použití lešení k pol.4121</t>
  </si>
  <si>
    <t>122,985*3</t>
  </si>
  <si>
    <t>943944821R00</t>
  </si>
  <si>
    <t>Demontáž lešení prostorov.těžkého, H 20 m, 300 kg</t>
  </si>
  <si>
    <t>943955141R00</t>
  </si>
  <si>
    <t>Montáž lešeň. podl., šachta 6 m2, s příč. a podél.</t>
  </si>
  <si>
    <t>V1 : 1,8*1,85*4</t>
  </si>
  <si>
    <t>V2 : 1,65*1,6*3</t>
  </si>
  <si>
    <t>V3 : 1,6*1,65*4</t>
  </si>
  <si>
    <t>943955191R00</t>
  </si>
  <si>
    <t>Příplatek za každý měsíc použití leš.k pol.21až 41</t>
  </si>
  <si>
    <t>31,8*3</t>
  </si>
  <si>
    <t>943955822R00</t>
  </si>
  <si>
    <t>Demontáž leš. podlahy s příč. a podélníky, H 20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</si>
  <si>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</si>
  <si>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</si>
  <si>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</si>
  <si>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</si>
  <si>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</si>
  <si>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</si>
  <si>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952901111R00</t>
  </si>
  <si>
    <t>Vyčištění budov o výšce podlaží do 4 m</t>
  </si>
  <si>
    <t>kolem výtahů : 50,0*(4+3+4)</t>
  </si>
  <si>
    <t>953761131R00</t>
  </si>
  <si>
    <t>Odvětrání troubami PVC kruhovými 140x2,8 mm</t>
  </si>
  <si>
    <t>V1 : 1,0+0,5</t>
  </si>
  <si>
    <t>V2 : 3,0+5,0+12,0</t>
  </si>
  <si>
    <t>V3 : 6,0</t>
  </si>
  <si>
    <t>9521</t>
  </si>
  <si>
    <t>Mřížky větrací nerez na potrubí DN 125mm</t>
  </si>
  <si>
    <t>962031133R00</t>
  </si>
  <si>
    <t>Bourání příček cihelných tl. 15 cm</t>
  </si>
  <si>
    <t>801-3</t>
  </si>
  <si>
    <t>V3 : 3,0*2,3+3,0*3,0-0,8*2,0</t>
  </si>
  <si>
    <t>962032231R00</t>
  </si>
  <si>
    <t>Bourání zdiva z cihel pálených na MVC</t>
  </si>
  <si>
    <t>V3 atika 2.NP : 0,3*0,8*5,0</t>
  </si>
  <si>
    <t>V3 parapety okna : 0,45*2,5*1,0*2</t>
  </si>
  <si>
    <t>965042141R00</t>
  </si>
  <si>
    <t>Bourání mazanin betonových tl. 10 cm, nad 4 m2</t>
  </si>
  <si>
    <t>pro výtah V1 : 0,06*3,0*2,5</t>
  </si>
  <si>
    <t>V2 : 0,06*2,6*2,2</t>
  </si>
  <si>
    <t>V3 : 0,06*3,1*2,2</t>
  </si>
  <si>
    <t>965081713R00</t>
  </si>
  <si>
    <t>Bourání dlaždic keramických tl. 1 cm, nad 1 m2</t>
  </si>
  <si>
    <t>chodba u V2 1.NP : 3,15*12,0+4,4*4,6+2,0+5,0</t>
  </si>
  <si>
    <t>968072455R00</t>
  </si>
  <si>
    <t>Vybourání kovových dveřních zárubní pl. do 2 m2</t>
  </si>
  <si>
    <t>V3 : 0,9*2,0</t>
  </si>
  <si>
    <t>968083003R00</t>
  </si>
  <si>
    <t>Vybourání plastových oken do 4 m2</t>
  </si>
  <si>
    <t>V1 : 2,3*2,3*3</t>
  </si>
  <si>
    <t>V3 : 2,3*2,5*2</t>
  </si>
  <si>
    <t>970251350R00</t>
  </si>
  <si>
    <t>Řezání železobetonu hl. řezu 350 mm</t>
  </si>
  <si>
    <t xml:space="preserve">ŽB panely : </t>
  </si>
  <si>
    <t>V1 : 2,25*2+2,2*2</t>
  </si>
  <si>
    <t>V2 : 2,1*2+2,0*2</t>
  </si>
  <si>
    <t>V3 : 2,0*2+2,2*2</t>
  </si>
  <si>
    <t>971033561R00</t>
  </si>
  <si>
    <t>Vybourání otv. zeď cihel. pl.1 m2, tl.60 cm, MVC</t>
  </si>
  <si>
    <t>V1 parapety oken : 0,5*0,8*1,85*3+0,2*0,4*1,85*3</t>
  </si>
  <si>
    <t>V3 : 0,5*1,2*2,1+0,45*0,5*2,9*2</t>
  </si>
  <si>
    <t>V1 probourání atiky : 0,45*1,9*0,3</t>
  </si>
  <si>
    <t>V3 probourání atiky : 0,7*0,7*4,25</t>
  </si>
  <si>
    <t>971033631R00</t>
  </si>
  <si>
    <t>Vybourání otv. zeď cihel. pl.4 m2, tl.15 cm, MVC</t>
  </si>
  <si>
    <t>V1 : 1,9*3,5</t>
  </si>
  <si>
    <t>V2 : 1,6*2,0+2,0*3,3+0,9*2,0+1,1*2,3</t>
  </si>
  <si>
    <t>971052251R00</t>
  </si>
  <si>
    <t>Vybourání otvorů zdi želbet. 0,0225 m2, tl. 45 cm</t>
  </si>
  <si>
    <t>pro odvětr.šachet : 2</t>
  </si>
  <si>
    <t>dtto ve stropu V2, vč.skladby střechy : 1</t>
  </si>
  <si>
    <t>972055491R00</t>
  </si>
  <si>
    <t>Vybourání otvorů stropy prefa duté 1 m2, nad 12 cm</t>
  </si>
  <si>
    <t>V1 : 0,35*2,25*2,2</t>
  </si>
  <si>
    <t>V2 : 0,35*2,1*2,0</t>
  </si>
  <si>
    <t>V3 : 0,35*2,0*2,2</t>
  </si>
  <si>
    <t>973031335R00</t>
  </si>
  <si>
    <t>Vysekání kapes zeď cih. MVC pl. 0,16 m2, hl. 30 cm</t>
  </si>
  <si>
    <t>pro průvlaky nadstřešní části V3 : 2</t>
  </si>
  <si>
    <t>973031824R00</t>
  </si>
  <si>
    <t>Vysekání kapes pro zavázání zdí tl. 30 cm</t>
  </si>
  <si>
    <t>V2 : 3,3*4</t>
  </si>
  <si>
    <t>V3 : 3,3*2</t>
  </si>
  <si>
    <t>974031664R00</t>
  </si>
  <si>
    <t>Vysekání rýh zeď cihelná vtah. nosníků 15 x 15 cm</t>
  </si>
  <si>
    <t>V1 : 2,1</t>
  </si>
  <si>
    <t>V2 : 1,4*3+1,9</t>
  </si>
  <si>
    <t>974031669R00</t>
  </si>
  <si>
    <t>Vysekání rýh zeď cihelná vtah. nosníků 15 x 45 cm</t>
  </si>
  <si>
    <t>V3 : 1,3+3,5*2</t>
  </si>
  <si>
    <t>974042567R00</t>
  </si>
  <si>
    <t>Vysekání rýh betonová, monolitická dlažba 15x30 cm</t>
  </si>
  <si>
    <t>pro odpady odhad : 28,5</t>
  </si>
  <si>
    <t>975043121R00</t>
  </si>
  <si>
    <t>Jednořad.podchycení stropů do 3,5 m,do 1000 kg/m</t>
  </si>
  <si>
    <t>3,0*2+2,5*2*3+3,0*2*2</t>
  </si>
  <si>
    <t>978013191R00</t>
  </si>
  <si>
    <t>Otlučení omítek vnitřních stěn v rozsahu do 100 %</t>
  </si>
  <si>
    <t>978059511R00</t>
  </si>
  <si>
    <t>Odsekání vnitřních obkladů stěn do 1 m2</t>
  </si>
  <si>
    <t>chodba u V2 1.NP : 0,1*(12,0*2+4,4*2-0,8*3-1,1-1,6)</t>
  </si>
  <si>
    <t>978059531R00</t>
  </si>
  <si>
    <t>Odsekání vnitřních obkladů stěn nad 2 m2</t>
  </si>
  <si>
    <t>978059621R00</t>
  </si>
  <si>
    <t>Odstranění zateplovacího systému vč.zaříznutí</t>
  </si>
  <si>
    <t>V1 : 2,5*11,8-2,3*2,3*3</t>
  </si>
  <si>
    <t>V3 : 4,9*8,0-2,3*2,5*2</t>
  </si>
  <si>
    <t>776511810R00</t>
  </si>
  <si>
    <t>Odstranění PVC a koberců lepených bez podložky</t>
  </si>
  <si>
    <t>800-775</t>
  </si>
  <si>
    <t>kolem výtahů : 210</t>
  </si>
  <si>
    <t>784402801R00</t>
  </si>
  <si>
    <t>Odstranění malby oškrábáním v místnosti H do 3,8 m</t>
  </si>
  <si>
    <t>800-784</t>
  </si>
  <si>
    <t>999281108R00</t>
  </si>
  <si>
    <t>Přesun hmot pro opravy a údržbu do výšky 12 m</t>
  </si>
  <si>
    <t>POL7_</t>
  </si>
  <si>
    <t>711111001RZ1</t>
  </si>
  <si>
    <t>Izolace proti vlhkosti vodor. nátěr ALP za studena, 1x nátěr - včetně dodávky penetračního laku ALP</t>
  </si>
  <si>
    <t>800-711</t>
  </si>
  <si>
    <t xml:space="preserve">pod zdivo výtahů : </t>
  </si>
  <si>
    <t>výtah V1 : 2,5*2,2</t>
  </si>
  <si>
    <t>výtah V2 : 2,5*2,0</t>
  </si>
  <si>
    <t>výtah V3 : 2,5*2,8</t>
  </si>
  <si>
    <t>přístup k výtahu V3 : 8,8*8,2+4,0*5,3-2,4*2,2</t>
  </si>
  <si>
    <t>711112001RZ1</t>
  </si>
  <si>
    <t>Izolace proti vlhkosti svis. nátěr ALP, za studena, 1x nátěr - včetně dodávky asfaltového laku</t>
  </si>
  <si>
    <t>V1 : 1,5*(2,5*2+2,7*2)</t>
  </si>
  <si>
    <t>V2 : 1,5*(2,2*2+2,5*2)</t>
  </si>
  <si>
    <t>V3 : 1,5*(2,2*2+2,5*2)</t>
  </si>
  <si>
    <t>711141559RY1</t>
  </si>
  <si>
    <t xml:space="preserve">Izolace proti vlhk. vodorovná pásy přitavením, 1 vrstva - včetně dod. 40 </t>
  </si>
  <si>
    <t>výtah V1 : 2,5*2,2*2</t>
  </si>
  <si>
    <t>výtah V2 : 2,5*2,0*2</t>
  </si>
  <si>
    <t>výtah V3 : 2,5*2,8*2</t>
  </si>
  <si>
    <t>711142559RY1</t>
  </si>
  <si>
    <t xml:space="preserve">Izolace proti vlhkosti svislá pásy přitavením, 1 vrstva - včetně dod. 40 </t>
  </si>
  <si>
    <t>V1 : 1,5*(2,5*2+2,7*2)*2</t>
  </si>
  <si>
    <t>V2 : 1,5*(2,2*2+2,5*2)*2</t>
  </si>
  <si>
    <t>V3 : 1,5*(2,2*2+2,5*2)*2</t>
  </si>
  <si>
    <t>711212002RT2</t>
  </si>
  <si>
    <t>Stěrka hydroizolační těsnicí hmotou, proti tlak.vodě,tl.2,5mm</t>
  </si>
  <si>
    <t xml:space="preserve">zdivo šachet do v1,5m z vnitřní strany+dno : </t>
  </si>
  <si>
    <t>V1 : 1,5*(1,8*2+1,9*2)+1,8*1,9</t>
  </si>
  <si>
    <t>V2 : 1,5*1,6*4+1,5*1,6</t>
  </si>
  <si>
    <t>V3 : 1,5*(1,7*2+1,6*2)+1,7*1,6</t>
  </si>
  <si>
    <t>711212601RT1</t>
  </si>
  <si>
    <t xml:space="preserve">Těsnicí pás do spoje podlaha - stěna, š. 120 mm </t>
  </si>
  <si>
    <t>V1 : 1,8*2+1,9*2+1,5*4</t>
  </si>
  <si>
    <t>V2 : 1,6*4+1,5*4</t>
  </si>
  <si>
    <t>V3 : 1,7*2+1,6*2+1,5*4</t>
  </si>
  <si>
    <t>998711202R00</t>
  </si>
  <si>
    <t>Přesun hmot pro izolace proti vodě, výšky do 12 m</t>
  </si>
  <si>
    <t>71201</t>
  </si>
  <si>
    <t>Demontáž stávající skladby střechy ke stropní konstrukci, vč.likvidace</t>
  </si>
  <si>
    <t>pro V1 : 2,6*3,0</t>
  </si>
  <si>
    <t>pro V3 : 3,8*4,8</t>
  </si>
  <si>
    <t>71202</t>
  </si>
  <si>
    <t>Napojení stávající krytiny na konstrukci výtahu</t>
  </si>
  <si>
    <t>V1 : 3,0*2+2,6</t>
  </si>
  <si>
    <t>71203</t>
  </si>
  <si>
    <t>Atikový výtok vč.vybourání a začištění</t>
  </si>
  <si>
    <t>71204</t>
  </si>
  <si>
    <t xml:space="preserve">Větrací hlavice (odvětr.šachty V2), vč.opracování střešní krytiny, začištění stropu atd </t>
  </si>
  <si>
    <t>712340010RAC</t>
  </si>
  <si>
    <t>Povlaková krytina střech do 10°, přitavením, 1x, 1x ALP, 1x NAIP modif pas 40 se skelnou tkaninou</t>
  </si>
  <si>
    <t>AP-PSV</t>
  </si>
  <si>
    <t xml:space="preserve">parotěsná zábrana : </t>
  </si>
  <si>
    <t>V1 : 2,0*3,5</t>
  </si>
  <si>
    <t>V3 : 4,5*4,3</t>
  </si>
  <si>
    <t>712340012RAC</t>
  </si>
  <si>
    <t xml:space="preserve">Povlaková krytina střech do 10°, přitavením, 2x, 1x ALP, 2x NAIP modifik 40 </t>
  </si>
  <si>
    <t>střecha nad V1 a V3 : 2,0*3,5+4,5*4,5</t>
  </si>
  <si>
    <t>doplnění střechy u V1 (3.n.p.) : 1,0*(4,0*2+2,5)</t>
  </si>
  <si>
    <t>doplnění střechy u V3 (2.n.p.) : 4,0*6,0+4,0*1,0</t>
  </si>
  <si>
    <t>712540010RAC</t>
  </si>
  <si>
    <t>Povlaková krytina střech svisle, přitavením, 1x, 1x ALP, 1x NAIP modif pas 40 se skelnou tkaninou</t>
  </si>
  <si>
    <t xml:space="preserve">parotěsná zábrana - atiky : </t>
  </si>
  <si>
    <t>V1 : 0,5*(2,0+3,1*2)</t>
  </si>
  <si>
    <t>V3 : 0,6*(4,5+4,3*2)</t>
  </si>
  <si>
    <t>712540012RAC</t>
  </si>
  <si>
    <t xml:space="preserve">Povlaková krytina střech svisle, přitavením, 2x, 1x ALP, 2x NAIP modif pas 40 </t>
  </si>
  <si>
    <t xml:space="preserve">boky atik : </t>
  </si>
  <si>
    <t>u V3 : 0,4*(4,2*2+4,3)</t>
  </si>
  <si>
    <t>u V1 : 0,3*(3,5*2+2,0)</t>
  </si>
  <si>
    <t>713111121RT1</t>
  </si>
  <si>
    <t>Izolace tepelné stropů rovných spodem, drátem, 1 vrstva - materiál ve specifikaci</t>
  </si>
  <si>
    <t>800-713</t>
  </si>
  <si>
    <t>713134211RK5</t>
  </si>
  <si>
    <t>Montáž parozábrany na stěny s přelepením spojů, parotěsná zábrana  N 140 standard</t>
  </si>
  <si>
    <t xml:space="preserve">obklad stěn SDK  - V3 : </t>
  </si>
  <si>
    <t>713121111R00</t>
  </si>
  <si>
    <t>Izolace tepelná podlah na sucho, jednovrstvá</t>
  </si>
  <si>
    <t xml:space="preserve">pod nové betony : </t>
  </si>
  <si>
    <t>V3 : 1,6*2,0+2,6*2,15+30,0+0,5*1,2+45,6+0,15*(2,2+2,7+2,2+2,0)</t>
  </si>
  <si>
    <t>713121118R00</t>
  </si>
  <si>
    <t>Tepelná izolace - pásek podél stěn</t>
  </si>
  <si>
    <t>713131130R00</t>
  </si>
  <si>
    <t>Izolace tepelná stěn vložením do konstrukce</t>
  </si>
  <si>
    <t>výtah V3 nad střešní částí do ocel.konstr : 8,1*(3,6*2+4,5)-1,25*2,25*6</t>
  </si>
  <si>
    <t>713141151R00</t>
  </si>
  <si>
    <t>Izolace tepelná střech kladená na sucho 1vrstvá</t>
  </si>
  <si>
    <t>střecha nad V1 a V3  2 vrstvy : (4,6*3,6+2,7*1,9)*2</t>
  </si>
  <si>
    <t>28375603R</t>
  </si>
  <si>
    <t>Deska kročej EPS T 3500 N/m2 tl. 30 mm</t>
  </si>
  <si>
    <t>98,32*1,03</t>
  </si>
  <si>
    <t>28375767R</t>
  </si>
  <si>
    <t>Deska polystyrén samozhášivý EPS 100 Z</t>
  </si>
  <si>
    <t>V3 chodba+sklad+WC : 0,1*(2,6*2,15+47,13+45,6)*1,03</t>
  </si>
  <si>
    <t>28375768.AR</t>
  </si>
  <si>
    <t>Deska polystyrén samozhášivý EPS 150 S</t>
  </si>
  <si>
    <t>střecha nad V1 a V3  2 vrstvy : (4,6*3,6+2,7*1,9)*0,2*1,03</t>
  </si>
  <si>
    <t>28375972R</t>
  </si>
  <si>
    <t>Deska - klín spádový EPS 150 S Stabil</t>
  </si>
  <si>
    <t>střecha nad V1 a V3  2 vrstvy : (4,6*3,6+2,7*1,9)*0,1*1,03</t>
  </si>
  <si>
    <t>63140545R</t>
  </si>
  <si>
    <t>Deska izolační minerální tl. 100 mm, 1000x610 mm, univerzální</t>
  </si>
  <si>
    <t>77,89*1,03</t>
  </si>
  <si>
    <t>631405493R</t>
  </si>
  <si>
    <t>Deska izolační minerální  tl. 200 mm, 1000x610 mm, univerzální</t>
  </si>
  <si>
    <t>23,16*1,03</t>
  </si>
  <si>
    <t>721110905R00</t>
  </si>
  <si>
    <t>Oprava potrubí kamenin., vsazení odbočky DN 100</t>
  </si>
  <si>
    <t>800-721</t>
  </si>
  <si>
    <t>721176103R00</t>
  </si>
  <si>
    <t>Potrubí HT připojovací D 50 x 1,8 mm</t>
  </si>
  <si>
    <t>1,5*2+1,0*2</t>
  </si>
  <si>
    <t>721176222R00</t>
  </si>
  <si>
    <t>Potrubí KG svodné (ležaté) v zemi D 110 x 3,2 mm</t>
  </si>
  <si>
    <t>8,5+3,0</t>
  </si>
  <si>
    <t>5,0+7,0</t>
  </si>
  <si>
    <t>721194104R00</t>
  </si>
  <si>
    <t>Vyvedení odpadních výpustek D 40 x 1,8</t>
  </si>
  <si>
    <t>721194109R00</t>
  </si>
  <si>
    <t>Vyvedení odpadních výpustek D 110 x 2,3</t>
  </si>
  <si>
    <t>721290111R00</t>
  </si>
  <si>
    <t>Zkouška těsnosti kanalizace vodou DN 125</t>
  </si>
  <si>
    <t>72101</t>
  </si>
  <si>
    <t xml:space="preserve">Zemní práce pro ležatou kanalizaci </t>
  </si>
  <si>
    <t>23,5*0,4*0,4</t>
  </si>
  <si>
    <t>998721202R00</t>
  </si>
  <si>
    <t>Přesun hmot pro vnitřní kanalizaci, výšky do 12 m</t>
  </si>
  <si>
    <t>722131913R00</t>
  </si>
  <si>
    <t>Oprava-potrubí závitové,vsazení odbočky DN 25</t>
  </si>
  <si>
    <t>soubor</t>
  </si>
  <si>
    <t>722172411R00</t>
  </si>
  <si>
    <t>Potrubí z PPR, D 20 x 2,8 mm, PN 16</t>
  </si>
  <si>
    <t>10,0+1,5+2,0+2,0+1,0*3</t>
  </si>
  <si>
    <t>10,0+2,5+1,0*2</t>
  </si>
  <si>
    <t>722181211RT7</t>
  </si>
  <si>
    <t>Izolace návleková tl. stěny 6 mm, vnitřní průměr 22 mm</t>
  </si>
  <si>
    <t>722220111R00</t>
  </si>
  <si>
    <t>Nástěnka K 247, pro výtokový ventil G 1/2</t>
  </si>
  <si>
    <t>722220121R00</t>
  </si>
  <si>
    <t>Nástěnka K 247, pro baterii G 1/2</t>
  </si>
  <si>
    <t>pár</t>
  </si>
  <si>
    <t>722235112R00</t>
  </si>
  <si>
    <t>Kohout kulový, vnitř.-vnitř.z.  DN 20</t>
  </si>
  <si>
    <t>722280106R00</t>
  </si>
  <si>
    <t>Tlaková zkouška vodovodního potrubí DN 32</t>
  </si>
  <si>
    <t>722290234R00</t>
  </si>
  <si>
    <t>Proplach a dezinfekce vodovod.potrubí DN 80</t>
  </si>
  <si>
    <t>72201</t>
  </si>
  <si>
    <t>Zednické přípomoci pro vnitřní vodovod - začištění u napojovacích míst, do rozpočtu = 10000,-Kč</t>
  </si>
  <si>
    <t>Kč</t>
  </si>
  <si>
    <t>998722202R00</t>
  </si>
  <si>
    <t>Přesun hmot pro vnitřní vodovod, výšky do 12 m</t>
  </si>
  <si>
    <t>725111251RT1</t>
  </si>
  <si>
    <t>Nádrž splachovací vestavěná ovlád.zepředu pro, zazdění</t>
  </si>
  <si>
    <t>800-715</t>
  </si>
  <si>
    <t>POL1_7</t>
  </si>
  <si>
    <t>725014141R00</t>
  </si>
  <si>
    <t>Klozet závěsný  ZTP + sedátko, bílý</t>
  </si>
  <si>
    <t>725017153R00</t>
  </si>
  <si>
    <t>Umyvadlo invalidní  64 x 55 cm, bílé</t>
  </si>
  <si>
    <t>725291111R00</t>
  </si>
  <si>
    <t>Madlo rovné bílé  dl. 300 mm</t>
  </si>
  <si>
    <t>725291114R00</t>
  </si>
  <si>
    <t>Madlo rovné bílé dl. 600 mm</t>
  </si>
  <si>
    <t>725291136R00</t>
  </si>
  <si>
    <t>Madlo dvojité sklopné bílé  dl. 830 mm</t>
  </si>
  <si>
    <t>725534111R00</t>
  </si>
  <si>
    <t>Ohřívač elektr. zásob. tlak. TO 5 IN</t>
  </si>
  <si>
    <t>725829301R00</t>
  </si>
  <si>
    <t>Montáž baterie umyv.a dřezové stojánkové</t>
  </si>
  <si>
    <t>55145000R</t>
  </si>
  <si>
    <t>Baterie umyvadlová stojánk s otvíráním odpadu, inval.umyvadlo</t>
  </si>
  <si>
    <t>POL3_7</t>
  </si>
  <si>
    <t>998725201R00</t>
  </si>
  <si>
    <t>Přesun hmot pro zařizovací předměty, výšky do 6 m</t>
  </si>
  <si>
    <t>73001</t>
  </si>
  <si>
    <t xml:space="preserve">Úprava ÚT </t>
  </si>
  <si>
    <t>kpl</t>
  </si>
  <si>
    <t>762343935RT2</t>
  </si>
  <si>
    <t>Zabednění otvorů střech prkny plochy nad 8 m2, prkna tl.24 mm</t>
  </si>
  <si>
    <t>800-762</t>
  </si>
  <si>
    <t>766416143R00</t>
  </si>
  <si>
    <t>Obložení stěn nad 5 m2, aglomer. desky nad 1,5 m2</t>
  </si>
  <si>
    <t>800-766</t>
  </si>
  <si>
    <t>výtah V3 nad střešní částí z vnější strany+atika : 8,1*(3,6*2+4,5)-1,25*2,25*6+1,0*(4,5+3,4*2)</t>
  </si>
  <si>
    <t>766417111R00</t>
  </si>
  <si>
    <t>Podkladový rošt pod obložení stěn</t>
  </si>
  <si>
    <t>výtah V3 nad střešní částí : 8,1*(3,6*2+4,5)/0,5</t>
  </si>
  <si>
    <t>76217</t>
  </si>
  <si>
    <t>Doplnění dřevěné nosné kce střechy</t>
  </si>
  <si>
    <t>59590740R</t>
  </si>
  <si>
    <t>Deska cementotřísková tl. 18 mm</t>
  </si>
  <si>
    <t>77,9*1,1</t>
  </si>
  <si>
    <t>60510002R</t>
  </si>
  <si>
    <t>Lať střešní profil SM/BO 40/60 mm  dl = 3 - 5 m</t>
  </si>
  <si>
    <t>189,54*1,1</t>
  </si>
  <si>
    <t>998762202R00</t>
  </si>
  <si>
    <t>Přesun hmot pro tesařské konstrukce, výšky do 12 m</t>
  </si>
  <si>
    <t>764331240R00</t>
  </si>
  <si>
    <t>Lemování z barv Pz plechu zdí, tvrdá krytina, rš 400 mm</t>
  </si>
  <si>
    <t>800-764</t>
  </si>
  <si>
    <t>V1 : 3,1*2+2,5</t>
  </si>
  <si>
    <t>V3 : 4,0*2+5,1</t>
  </si>
  <si>
    <t>764430260R00</t>
  </si>
  <si>
    <t>Oplechování zdí z barveného Pz plechu, rš 750 mm</t>
  </si>
  <si>
    <t xml:space="preserve">atiky : </t>
  </si>
  <si>
    <t>V1 : 3,5*2+1,8</t>
  </si>
  <si>
    <t>V3 : 4,6*2+4,3</t>
  </si>
  <si>
    <t>998764202R00</t>
  </si>
  <si>
    <t>Přesun hmot pro klempířské konstr., výšky do 12 m</t>
  </si>
  <si>
    <t>766661122R00</t>
  </si>
  <si>
    <t>Montáž dveří do zárubně,otevíravých 1kř.nad 0,8 m</t>
  </si>
  <si>
    <t>766661422R00</t>
  </si>
  <si>
    <t>Montáž dveří protipožárních 1kříd. nad 80 cm</t>
  </si>
  <si>
    <t>766669117R00</t>
  </si>
  <si>
    <t>Dokování samozavírače na ocelovou zárubeň</t>
  </si>
  <si>
    <t>766670021R00</t>
  </si>
  <si>
    <t>Montáž kliky a štítku</t>
  </si>
  <si>
    <t>54914620R</t>
  </si>
  <si>
    <t>Dveřní kování klíč Cr</t>
  </si>
  <si>
    <t>54917265R</t>
  </si>
  <si>
    <t>Zavírač dveří hydraulický k PO dveřím</t>
  </si>
  <si>
    <t>61165003R</t>
  </si>
  <si>
    <t>Dveře vnitřní laminované plné 1kř.  laminát HPL</t>
  </si>
  <si>
    <t>61165004R</t>
  </si>
  <si>
    <t>Dveře vnitřní laminát HPL plné 1kř. 90x197 cm s odvětr.mřížkou</t>
  </si>
  <si>
    <t>61165642R</t>
  </si>
  <si>
    <t>Dveře vnitřní speciální klima zateplené 90x197 cm HPL 0,8</t>
  </si>
  <si>
    <t>61165643R</t>
  </si>
  <si>
    <t>Dveře vnitřní protipožární EI30 90x197 cm HPL 0,8</t>
  </si>
  <si>
    <t>998766202R00</t>
  </si>
  <si>
    <t>Přesun hmot pro truhlářské konstr., výšky do 12 m</t>
  </si>
  <si>
    <t>76701</t>
  </si>
  <si>
    <t>D+M zábradlí franc.oken Pz úprava, v.=1,0m</t>
  </si>
  <si>
    <t>1,2*2+1,4*4</t>
  </si>
  <si>
    <t>76710</t>
  </si>
  <si>
    <t>Výroba+montáž ocelové nosné konstrukce výtahu V3</t>
  </si>
  <si>
    <t>kg</t>
  </si>
  <si>
    <t>dle výpisu : 4788,2</t>
  </si>
  <si>
    <t>spojovací materiál+ostatní : 4788,2*0,05</t>
  </si>
  <si>
    <t>76901</t>
  </si>
  <si>
    <t>D+M plast okno 50/175 1-kř bílé, sklo 1,1 OS</t>
  </si>
  <si>
    <t>76902</t>
  </si>
  <si>
    <t>D+M plast okno 125/225 2-kř  bílé, sklo 1,1, S+OS</t>
  </si>
  <si>
    <t>76903</t>
  </si>
  <si>
    <t>D+M plast okno 100/225 2-kř  bílé, sklo 1,1, S+OS</t>
  </si>
  <si>
    <t>76904</t>
  </si>
  <si>
    <t>D+M vnějších parapetů extrud.Al+boční krytky š.20cm</t>
  </si>
  <si>
    <t>771111121R00</t>
  </si>
  <si>
    <t>Montáž podlahových lišt dilatačních, přechodových</t>
  </si>
  <si>
    <t>800-771</t>
  </si>
  <si>
    <t>V1 : 1,2*4+1,9*4</t>
  </si>
  <si>
    <t>V2 : 1,1*3+0,9*2+1,6+2,0</t>
  </si>
  <si>
    <t>chodba  u V2 1.NP : 3,2*2+0,9*2+1,7+0,8</t>
  </si>
  <si>
    <t>V3 : 1,1*3+1,0+0,9*3+3,0*2+2,3+3,0</t>
  </si>
  <si>
    <t>771475014R00</t>
  </si>
  <si>
    <t>Obklad soklíků keram.rovných, tmel,10x10 cm</t>
  </si>
  <si>
    <t>V1 : 2,5+3,5+1,0*2+1,9+0,5*2+(1,3*2+0,5*2+1,9-1,2)*3</t>
  </si>
  <si>
    <t>V2 : 1,2*2+4,5+0,5*2+1,6+1,5*2-0,9+0,4*2+0,3*2+0,5*2</t>
  </si>
  <si>
    <t>1,7+3,6+2,1+2,9-1,1+0,2*2+1,7+3,5+1,6-0,9*2+3,7+0,5*2+0,4*2</t>
  </si>
  <si>
    <t>chodba u V2 1.NP : 12,0*2+4,4*2-0,8*3-1,1-1,6</t>
  </si>
  <si>
    <t>V3 1.PP : 8,8*3+5,5*2+0,4*2+0,2*2-0,9*3+8,8*2+6,6*2+6,5*2+0,6+0,5*2-0,9*4+0,5*4</t>
  </si>
  <si>
    <t>771575109RT5</t>
  </si>
  <si>
    <t>Montáž podlah keram.,hladké, tmel, nad 25x25 cm</t>
  </si>
  <si>
    <t xml:space="preserve">na nové betony : </t>
  </si>
  <si>
    <t>chodba u V2 1.NP : 3,15*12,0+4,4*4,6+2,0</t>
  </si>
  <si>
    <t>V3 : 1,6*2,0+2,6*2,15+47,13+0,5*1,2+45,6+0,15*(2,2+2,7+2,2+2,0)</t>
  </si>
  <si>
    <t>771578011RT1</t>
  </si>
  <si>
    <t>Spára podlaha - stěna, silikonem</t>
  </si>
  <si>
    <t>WC : 2,5*2+1,8*2+2,3*2+2,0*2</t>
  </si>
  <si>
    <t>771579793R00</t>
  </si>
  <si>
    <t>Příplatek za spárovací hmotu - plošně</t>
  </si>
  <si>
    <t>59760175.AR</t>
  </si>
  <si>
    <t>Profil - lišta dilatační</t>
  </si>
  <si>
    <t>59764204R</t>
  </si>
  <si>
    <t>Dlažba keramická 300,-Kč/m2</t>
  </si>
  <si>
    <t>236,485*1,1</t>
  </si>
  <si>
    <t>59764250R</t>
  </si>
  <si>
    <t>Dlažba sokl 30/8cm , 50,-Kč/ks</t>
  </si>
  <si>
    <t>165,3/0,3*1,1</t>
  </si>
  <si>
    <t>998771201R00</t>
  </si>
  <si>
    <t>Přesun hmot pro podlahy z dlaždic, výšky do 6 m</t>
  </si>
  <si>
    <t>77601</t>
  </si>
  <si>
    <t>Vyříznutí stávajícího PVC</t>
  </si>
  <si>
    <t xml:space="preserve">u V2 : </t>
  </si>
  <si>
    <t>2 N.P. : 3,8*3,5</t>
  </si>
  <si>
    <t>77602</t>
  </si>
  <si>
    <t>Napojení nového PVC na stávající</t>
  </si>
  <si>
    <t>V2 2.NP : 2,5+3,8+3,5+3,6</t>
  </si>
  <si>
    <t>776520010RA0</t>
  </si>
  <si>
    <t>Podlaha povlaková z PVC pásů, soklík, tř.zátěže 43</t>
  </si>
  <si>
    <t>u V1 (posilovna) : 39,0</t>
  </si>
  <si>
    <t>u V2 : 5,0+21,0+16,0+19,0+0,8*(1,7+4,5+2,0+3,6)</t>
  </si>
  <si>
    <t>776570020RAB</t>
  </si>
  <si>
    <t>Podlaha povlaková textilní lepená, soklík, koberec zátěžový</t>
  </si>
  <si>
    <t>V1 posilovna : 4,5*7,0+3,5*2,4</t>
  </si>
  <si>
    <t>781415015R00</t>
  </si>
  <si>
    <t>Montáž obkladů stěn, porovin.,tmel, 20x20,30x15 cm</t>
  </si>
  <si>
    <t>V3 1.NP : 2,0*(2,5*2+2,15*2-0,9)</t>
  </si>
  <si>
    <t>781419705R00</t>
  </si>
  <si>
    <t>781491001R00</t>
  </si>
  <si>
    <t>Montáž lišt k obkladům</t>
  </si>
  <si>
    <t>2,0+2,2</t>
  </si>
  <si>
    <t>28342442R</t>
  </si>
  <si>
    <t>Lišta obkl PVC 8mm</t>
  </si>
  <si>
    <t>59782430R</t>
  </si>
  <si>
    <t>Obkládačka pórovinová - 300,-Kč/m2</t>
  </si>
  <si>
    <t>32,2*1,1</t>
  </si>
  <si>
    <t>998781201R00</t>
  </si>
  <si>
    <t>Přesun hmot pro obklady keramické, výšky do 6 m</t>
  </si>
  <si>
    <t>783126250R00</t>
  </si>
  <si>
    <t>Nátěr syntetický OK plnostěnné "D" 1x + 2x email</t>
  </si>
  <si>
    <t>800-783</t>
  </si>
  <si>
    <t>OK výtah V3 : 1,56*7,0*2+0,96*7,7*6+0,96*4,33*7+0,8*(2,23*4+1,27*4)+0,65*(3,0+3,21)+0,24*(4,0*4+4,1*4)</t>
  </si>
  <si>
    <t>783225100R00</t>
  </si>
  <si>
    <t>Nátěr syntetický kovových konstrukcí 2x + 1x email</t>
  </si>
  <si>
    <t>nové zárubně : 6*1,5</t>
  </si>
  <si>
    <t>v dispozičně upr.místnostech : 8*1,5</t>
  </si>
  <si>
    <t>783851260R00</t>
  </si>
  <si>
    <t>Nátěr akrylátový betonových podlah 2 x</t>
  </si>
  <si>
    <t>podlahy výtahů : 1,5*1,8+1,6*1,8+1,9*2,1</t>
  </si>
  <si>
    <t>784161501R00</t>
  </si>
  <si>
    <t>Penetrace podkladu nátěrem akrylátovým, 1 x</t>
  </si>
  <si>
    <t>nové+přeštukované omítky vč.výtah.šachty : 2337,72</t>
  </si>
  <si>
    <t>784165522R00</t>
  </si>
  <si>
    <t>Malba tekutá disperzní, barva, bez penetrace, 2 x</t>
  </si>
  <si>
    <t>784452931R00</t>
  </si>
  <si>
    <t>Oprava,směs tekut.2x, 1bar+strop, obrus míst. 3,8m</t>
  </si>
  <si>
    <t>odhad přidružené místnosti : 1000</t>
  </si>
  <si>
    <t>79901</t>
  </si>
  <si>
    <t>Učebna cizích jazyků 1  viz.samost.rozpočet</t>
  </si>
  <si>
    <t>79902</t>
  </si>
  <si>
    <t>Učebna cizích jazyků 2  viz.samost.rozpočet</t>
  </si>
  <si>
    <t>79903</t>
  </si>
  <si>
    <t>Učebna PC  viz.samost.rozpočet</t>
  </si>
  <si>
    <t>79904</t>
  </si>
  <si>
    <t>Učebna přírodních věd + kabinet  viz.samost.rozpočet</t>
  </si>
  <si>
    <t>79906</t>
  </si>
  <si>
    <t>D+M ručních hasících přístrojů CO2 s hasicí schopností 55B</t>
  </si>
  <si>
    <t>21001</t>
  </si>
  <si>
    <t>Elektroinstalace viz.samost.rozpočet</t>
  </si>
  <si>
    <t>24001</t>
  </si>
  <si>
    <t>Odvětrání sociálních zařízení, kompletní vč.přípomocí</t>
  </si>
  <si>
    <t>33001</t>
  </si>
  <si>
    <t>D+M výtahu V1</t>
  </si>
  <si>
    <t>33002</t>
  </si>
  <si>
    <t>D+M výtahu V2</t>
  </si>
  <si>
    <t>33003</t>
  </si>
  <si>
    <t>D+M výtahu V3</t>
  </si>
  <si>
    <t>979011111R00</t>
  </si>
  <si>
    <t>Svislá doprava suti a vybour. hmot za 2.NP a 1.PP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</si>
  <si>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</si>
  <si>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</si>
  <si>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</si>
  <si>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</si>
  <si>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</si>
  <si>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</si>
  <si>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</si>
  <si>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</si>
  <si>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</t>
  </si>
  <si>
    <t>001T</t>
  </si>
  <si>
    <t>Mimostaveništní doprava</t>
  </si>
  <si>
    <t>Soubor</t>
  </si>
  <si>
    <t>POL99_2</t>
  </si>
  <si>
    <t>005121 R</t>
  </si>
  <si>
    <t>Zařízení staveniště</t>
  </si>
  <si>
    <t>SUM</t>
  </si>
  <si>
    <t>Poznámky uchazeče k zadání</t>
  </si>
  <si>
    <t>POPUZIV</t>
  </si>
  <si>
    <t>END</t>
  </si>
  <si>
    <t>M211</t>
  </si>
  <si>
    <t>Materiál - kabely a vodiče</t>
  </si>
  <si>
    <t>CYKY 5Cx4</t>
  </si>
  <si>
    <t>CYKY 3Cx2,5</t>
  </si>
  <si>
    <t>CYKY 3Cx1,5</t>
  </si>
  <si>
    <t>CYKY 5Cx1,5</t>
  </si>
  <si>
    <t>CYKY 2Ax1,5</t>
  </si>
  <si>
    <t>CY 6</t>
  </si>
  <si>
    <t>CY 4</t>
  </si>
  <si>
    <t>M212</t>
  </si>
  <si>
    <t>Úložný materiál</t>
  </si>
  <si>
    <t>Vkládací elektroinstalační PVC lišta LV 60x40</t>
  </si>
  <si>
    <t>Vkládací elektroinstalační PVC lišta LV 24x22</t>
  </si>
  <si>
    <t>Vkládací elektroinstalační PVC lišta LV 18x13</t>
  </si>
  <si>
    <t>Drátěný žlab 60x50, žár.zinek</t>
  </si>
  <si>
    <t>Podlahová přístrojová krabice typ 57</t>
  </si>
  <si>
    <t>ks</t>
  </si>
  <si>
    <t>Krabice pro 57 typ KUP 57</t>
  </si>
  <si>
    <t>Krabice přístrojové do zdi KP67/2 KA</t>
  </si>
  <si>
    <t>Krabice svorkové odbočné do zdi KR97/5 KA</t>
  </si>
  <si>
    <t>Krabice svorkové odbočné do zdi KU68-1903 KA</t>
  </si>
  <si>
    <t>M213</t>
  </si>
  <si>
    <t>Elektrické rozvaděče - kompletní dle výkresů</t>
  </si>
  <si>
    <t>R1, učebna Ch. a F., 1.NP/P2.2, zápustný 18 mod. výkres č. 25, 26</t>
  </si>
  <si>
    <t>R2, učebna jazyků, 1.NP/P2.2, zápustný 18 mod. výkres č. 29, 30</t>
  </si>
  <si>
    <t>R3, učebna IVT, 2.NP/P2.2, zápustný 18 mod. výkres č. 33, 34</t>
  </si>
  <si>
    <t>R4, učebna jazyků, 3.NP/P1.2, zápustný 24 mod. výkres č. 37, 38</t>
  </si>
  <si>
    <t>RV1, rozvaděč výtahu V1, zápustný 8 mod. výkres č. 15, 16</t>
  </si>
  <si>
    <t>RV2, rozvaděč výtahu V2, zápustný 8 mod. výkres č. 17, 18</t>
  </si>
  <si>
    <t>RV3, rozvaděč výtahu V3, zápustný 12 mod. výkres č. 19, 20</t>
  </si>
  <si>
    <t>R3.1, rozvaděč chodby a skladu, záp. 18 mod. výkres č. 21, 22</t>
  </si>
  <si>
    <t>M214</t>
  </si>
  <si>
    <t xml:space="preserve">Svítidla </t>
  </si>
  <si>
    <t>Učebny a kabinety - A - přisazená zářivková LED svítidla</t>
  </si>
  <si>
    <t>Učebny a kabinety - B - přisazená zářivková svítidla asymetrická (tabule)</t>
  </si>
  <si>
    <t>Chodby a WC - C - Svítidlo LED krohové přisazené průměr 220 mm</t>
  </si>
  <si>
    <t>Výtahy - D - Osvětlení tanic - nástěnné svítidlo s čidlem, LED, typ HERB 17299/47/16</t>
  </si>
  <si>
    <t>Výtahy - E - Osvětlení strojoven výtahů - zářivkové přisazené svítidlo V3118, 18W, IP65</t>
  </si>
  <si>
    <t>M215</t>
  </si>
  <si>
    <t>Ovladače, zásuvky</t>
  </si>
  <si>
    <t xml:space="preserve">Ovladače - spinače, do krabice </t>
  </si>
  <si>
    <t>Vypinač nástěnný utěsněný, 1pólový, IP44</t>
  </si>
  <si>
    <t>Zásuvky 230V do krabice</t>
  </si>
  <si>
    <t>Zásuvka nástěnná 3fáz. 3x400V, 16A</t>
  </si>
  <si>
    <t>M216</t>
  </si>
  <si>
    <t>Pomocný materiál</t>
  </si>
  <si>
    <t xml:space="preserve">Spojovací, upevňovací </t>
  </si>
  <si>
    <t>M217</t>
  </si>
  <si>
    <t>Práce</t>
  </si>
  <si>
    <t>Elektromontážní práce</t>
  </si>
  <si>
    <t>Zednické práce bourací a začišťovací, včetně materiálu</t>
  </si>
  <si>
    <t>SOUPIS PRACÍ A DODÁVEK A SLUŽEB vč VÝKAZU VÝMĚR-OCENĚNÝ</t>
  </si>
  <si>
    <t>učebna pro výuku cizích jazyků</t>
  </si>
  <si>
    <t>Část:</t>
  </si>
  <si>
    <t>JKSO:</t>
  </si>
  <si>
    <t>Datum:</t>
  </si>
  <si>
    <t>P.Č.</t>
  </si>
  <si>
    <t>TV</t>
  </si>
  <si>
    <t>KCN</t>
  </si>
  <si>
    <t>Kód položky / název</t>
  </si>
  <si>
    <t>Popis / minimální technické parametry</t>
  </si>
  <si>
    <t>Množství celkem</t>
  </si>
  <si>
    <t>Cena jednotková bez DPH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</si>
  <si>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</si>
  <si>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</si>
  <si>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</si>
  <si>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</si>
  <si>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</si>
  <si>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</si>
  <si>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</si>
  <si>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</si>
  <si>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investice</t>
  </si>
  <si>
    <t>stavba</t>
  </si>
  <si>
    <t>DHIM</t>
  </si>
  <si>
    <t>D</t>
  </si>
  <si>
    <t>Práce a dodávky HSV</t>
  </si>
  <si>
    <t>0</t>
  </si>
  <si>
    <t>6</t>
  </si>
  <si>
    <t>Úpravy povrchů, podlahy a osazování výplní</t>
  </si>
  <si>
    <t>K</t>
  </si>
  <si>
    <t>014</t>
  </si>
  <si>
    <t>611135101</t>
  </si>
  <si>
    <t>Hrubá výplň rýh ve stropech maltou jakékoli šířky rýhy</t>
  </si>
  <si>
    <t>611325121</t>
  </si>
  <si>
    <t>Vápenocementová štuková omítka rýh ve stropech šířky do 150 mm</t>
  </si>
  <si>
    <t>612135101</t>
  </si>
  <si>
    <t>Hrubá výplň rýh ve stěnách maltou jakékoli šířky rýhy</t>
  </si>
  <si>
    <t>612325121</t>
  </si>
  <si>
    <t>Vápenocementová štuková omítka rýh ve stěnách šířky do 150 mm</t>
  </si>
  <si>
    <t>011</t>
  </si>
  <si>
    <t>619991001</t>
  </si>
  <si>
    <t>Zakrytí podlah fólií přilepenou lepící páskou</t>
  </si>
  <si>
    <t>619991011</t>
  </si>
  <si>
    <t>Obalení konstrukcí a prvků fólií přilepenou lepící páskou</t>
  </si>
  <si>
    <t>632681113</t>
  </si>
  <si>
    <t>Vyspravení betonových podlah rychletuhnoucím polymerem - vysprávka D přes 50 do  200 a tl 30 mm</t>
  </si>
  <si>
    <t>9</t>
  </si>
  <si>
    <t>Ostatní konstrukce a práce, bourání</t>
  </si>
  <si>
    <t>952901107</t>
  </si>
  <si>
    <t>Čištění budov omytí dvojitých nebo zdvojených oken nebo balkonových dveří plochy do 2,5m2</t>
  </si>
  <si>
    <t>952901122</t>
  </si>
  <si>
    <t>Čištění budov omytí dveří nebo vrat p lochy do 3,0m2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</si>
  <si>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</si>
  <si>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</si>
  <si>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</si>
  <si>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</si>
  <si>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</si>
  <si>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</si>
  <si>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013</t>
  </si>
  <si>
    <t>974049121</t>
  </si>
  <si>
    <t>Vysekání rýh v betonových zdech hl do 30 mm š do 30 mm</t>
  </si>
  <si>
    <t>974049133</t>
  </si>
  <si>
    <t>Vysekání rýh v betonových zdech hl do 50 mm š do 100 mm</t>
  </si>
  <si>
    <t>974082113</t>
  </si>
  <si>
    <t>Vysekání rýh pro vodiče v omítce MV nebo MVC stěn š do 50 mm</t>
  </si>
  <si>
    <t>977131115</t>
  </si>
  <si>
    <t>Vrty příklepovými vrtáky D 16 mm do cihelného zdiva nebo prostého betonu</t>
  </si>
  <si>
    <t>977311112</t>
  </si>
  <si>
    <t>Řezání stávajících betonových mazanin nevyztužených hl do 100 mm</t>
  </si>
  <si>
    <t>974012553</t>
  </si>
  <si>
    <t>Vysekání rýh v dlažbě betonové nebo jiné monolitické hl do 100 mm š do 100 mm</t>
  </si>
  <si>
    <t>32mm</t>
  </si>
  <si>
    <t>UV stabilní ohebná dvouplášťová korugovaná trubka o průměru 32mm</t>
  </si>
  <si>
    <t>40mm</t>
  </si>
  <si>
    <t>UV stabilní ohebná dvouplášťová korugovaná trubka o průměru 40mm</t>
  </si>
  <si>
    <t>997</t>
  </si>
  <si>
    <t>Přesun sutě</t>
  </si>
  <si>
    <t>241</t>
  </si>
  <si>
    <t>99900000R</t>
  </si>
  <si>
    <t>Kontejner - přistavení, naložení a odvoz suti vč skládkovného</t>
  </si>
  <si>
    <t>998</t>
  </si>
  <si>
    <t>Přesun hmot</t>
  </si>
  <si>
    <t>998011002</t>
  </si>
  <si>
    <t>Přesun hmot pro budovy zděné v do 12 m</t>
  </si>
  <si>
    <t>Práce a dodávky PSV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</si>
  <si>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</si>
  <si>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</si>
  <si>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</si>
  <si>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</si>
  <si>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</si>
  <si>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</si>
  <si>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</si>
  <si>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</si>
  <si>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776141111</t>
  </si>
  <si>
    <t>Vyrovnání podkladu povlakových podlah stěrkou pevnosti 20 MPa tl 3 mm</t>
  </si>
  <si>
    <t>776201811</t>
  </si>
  <si>
    <t>Demontáž lepených povlakových podlah bez podložky ručně</t>
  </si>
  <si>
    <t>776221111</t>
  </si>
  <si>
    <t>Lepení pásů z PVC standardním lepidlem</t>
  </si>
  <si>
    <t>M</t>
  </si>
  <si>
    <t>MAT</t>
  </si>
  <si>
    <t>284110000</t>
  </si>
  <si>
    <t xml:space="preserve">Linoleum - typ podlahové krytiny byl vyvinut specielně pro školy a školky. Složení z několika vrstev (nášlapná vrstva s dekorem, podkladní probarvená vrstva, podkladní vrstva). Celková tloušťka 2 mm. Tloušťka nášlapné vrstvy 0,7 mm. Šířka 1,5 m. Délka návinu 12 bm. Struktura nášlapné vrstvy ze 100% čistého PVC, tloušťky 0.7 mm. Kategorie s nejvyšším stupněm zátěže tř. 34, 43. Výběr z 10-ti dekorů. Reakce výrobku na oheň Bfl - s1. Trvalá deformace (mm) 0,1. Stálobarevnost na umělém světle min./6. Vyhovuje (EN 846). </t>
  </si>
  <si>
    <t>776223112</t>
  </si>
  <si>
    <t>Spoj povlakových podlahovin z PVC svařováním za studena</t>
  </si>
  <si>
    <t>776410811</t>
  </si>
  <si>
    <t>Odstranění soklíků a lišt pryžových nebo plastových</t>
  </si>
  <si>
    <t>2834214R1</t>
  </si>
  <si>
    <t>Soklová lišta délky 2,5m. Lišta je složená ze dvou kusů. Horní část odklopíte, vymalujete přiléhající stěnu až pod lištu a odpadá obtížné čištění lišty.</t>
  </si>
  <si>
    <t>776421111</t>
  </si>
  <si>
    <t>Montáž obvodových lišt lepením</t>
  </si>
  <si>
    <t>776991121</t>
  </si>
  <si>
    <t>Základní čištění nově položených podlahovin vysátím a setřením vlhkým mopem</t>
  </si>
  <si>
    <t>776991821</t>
  </si>
  <si>
    <t>Odstranění lepidla ručně z podlah</t>
  </si>
  <si>
    <t>998776202</t>
  </si>
  <si>
    <t>Přesun hmot procentní pro podlahy povlakové v objektech v do 12 m</t>
  </si>
  <si>
    <t>Dokončovací práce - malby a tapety</t>
  </si>
  <si>
    <t>784111031</t>
  </si>
  <si>
    <t>Omytí podkladu v místnostech výšky do 3,80 m</t>
  </si>
  <si>
    <t>784121001</t>
  </si>
  <si>
    <t>Oškrabání malby v mísnostech výšky do 3,80 m</t>
  </si>
  <si>
    <t>784161211</t>
  </si>
  <si>
    <t>Lokální vyrovnání podkladu sádrovou stěrkou plochy do 0,25 m2 v místnostech výšky do 3,80 m</t>
  </si>
  <si>
    <t>784181121</t>
  </si>
  <si>
    <t>Hloubková jednonásobná penetrace podkladu v místnostech výšky do 3,80 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</si>
  <si>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</si>
  <si>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</si>
  <si>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</si>
  <si>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</si>
  <si>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</si>
  <si>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</si>
  <si>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784221101</t>
  </si>
  <si>
    <t>Dvojnásobné bílé malby  ze směsí za sucha dobře otěruvzdorných v místnostech do 3,80 m</t>
  </si>
  <si>
    <t>EL</t>
  </si>
  <si>
    <t>Slaboproudé, silnoproudé rozvody</t>
  </si>
  <si>
    <t>Silnoproudé rozvody + příslušenství</t>
  </si>
  <si>
    <t>Silový rozvaděč</t>
  </si>
  <si>
    <t>Silový rozvaděč pro instalaci pod omítku. 28 DIN pozic, plastové dveře s rámem, N+PE svorkovnice, počet řad 2, stupeň krytí IP30, rozměry: 359x464x130 mm. Včetně podružného materiálu.</t>
  </si>
  <si>
    <t>Instalace</t>
  </si>
  <si>
    <t>Instalace silového rozvaděče do stěny</t>
  </si>
  <si>
    <t>Proudový chránič s jističem 16A</t>
  </si>
  <si>
    <t>Proudový chránič s jističem 16A, rozměry 2 DIN, jmenovité napětí 230/400V, Charakteristika B, Jmenovitý reziduální proud 0,03A.</t>
  </si>
  <si>
    <t>Instalace proudového chrániče do rozvaděče, zapojení.</t>
  </si>
  <si>
    <t>Ostatní montážní materiál</t>
  </si>
  <si>
    <t>Ostatní drobný montážní materiál pro silový rozvaděč (nulové můstky, propojovací kabely, svorky, atd).</t>
  </si>
  <si>
    <t>Instalace ostatního drobného instalačního materiálu</t>
  </si>
  <si>
    <t>Podlahová krabice</t>
  </si>
  <si>
    <t>Podlahová krabice pod katedru pro zakončení kabelových tras. Určená pro výšku betonové vrstvy od 57 mm do 75 mm. Krabice je uzpůsobena pro instalaci elektroinstalačních trubek.</t>
  </si>
  <si>
    <t>Instalace podlahová krabice</t>
  </si>
  <si>
    <t xml:space="preserve">Krabice univerzální </t>
  </si>
  <si>
    <t>Krabice univerzální podlahová - slouží k montáži do betonové podlahy. Po vytvrdnutí betonové směsi se osazuje podlahovou krabicí.</t>
  </si>
  <si>
    <t>Instalace univerzální podlahové krabice do podlahy</t>
  </si>
  <si>
    <t>Dvojzásuvka 230V</t>
  </si>
  <si>
    <t>Zásuvka 2-násobná natočená s clonkami bílá</t>
  </si>
  <si>
    <t>Instalace dvojzásuvky 230V</t>
  </si>
  <si>
    <t>Zásuvka 230V</t>
  </si>
  <si>
    <t>Zásuvka 1-násobná bílá s ochranným kolíkem</t>
  </si>
  <si>
    <t>Instalace zásuvky 230V</t>
  </si>
  <si>
    <t>Rámeček</t>
  </si>
  <si>
    <t>Rámeček 3-násobný bílý</t>
  </si>
  <si>
    <t>Instalace rámečku</t>
  </si>
  <si>
    <t>CYKY-J 3x2,5mm</t>
  </si>
  <si>
    <t>Silový kabel CYKY-J 3x2,5mm</t>
  </si>
  <si>
    <t>Instalace silového kabelu</t>
  </si>
  <si>
    <t>Zemnící kabel zelenožlutý CY 4</t>
  </si>
  <si>
    <t>Instalace zemnícího kabelu</t>
  </si>
  <si>
    <t>Revize</t>
  </si>
  <si>
    <t>Výchozí revize elektro pro silové rozvody v učebně + pro podružný silový rozvaděč + pro provozní osvětlení.</t>
  </si>
  <si>
    <t>Provozní osvětlení</t>
  </si>
  <si>
    <t>Proudový chránič s jističem 10A</t>
  </si>
  <si>
    <t>Proudový chránič s jističem 10A, rozměry 2 DIN, jmenovité napětí 230/400V, Charakteristika B, Jmenovitý reziduální proud 0,03A.</t>
  </si>
  <si>
    <t>Provozní světlo na strop/podhledu</t>
  </si>
  <si>
    <t>LED svítidlo určené pro montáž do kazetových podhledů i na strop. Kryt z velice kvalitního optického materiálu, který zajišťuje omezení jasu svítidla L&lt;1000 cd/m² nad 65°. Svítidlo tak poskytuje optimální distribuci světla a zábranu oslnění v souladu s platnou normou pro osvětlení kanceláří a učeben. Teplota chromatičnosti 4000K, napájení 230V/50Hz, 63W, maximální svítivost 425 cd/klm, světelný tok 6500 lm, činitel podání barev 80, elektronický předřadník, krytí IP40, rozměry 620x620x60mm. Barva bílá. Včetně podružného materiálu.</t>
  </si>
  <si>
    <t>Instalace provozního světla</t>
  </si>
  <si>
    <t>Dvojvypínač</t>
  </si>
  <si>
    <t>Přístroj spínače 1/0+1/0 tlačítko dvojité</t>
  </si>
  <si>
    <t>Instalace spínače</t>
  </si>
  <si>
    <t>Rámeček 2-násobný bílý</t>
  </si>
  <si>
    <t>CYKY-J 3x1,5mm</t>
  </si>
  <si>
    <t>Silový kabel CYKY-J 3x1,5mm</t>
  </si>
  <si>
    <t>Celkem bez DPH</t>
  </si>
  <si>
    <t>Učebna jazyků a kabinet</t>
  </si>
  <si>
    <t>NIV</t>
  </si>
  <si>
    <t>DHM</t>
  </si>
  <si>
    <t>DNM</t>
  </si>
  <si>
    <t>Učebna PC - SOUPIS PRACÍ A DODÁVEK A SLUŽEB vč VÝKAZU VÝMĚR-OCENĚNÝ</t>
  </si>
  <si>
    <t>611325122</t>
  </si>
  <si>
    <t>Vápenocementová štuková omítka rýh ve stropech šířky do 300 mm</t>
  </si>
  <si>
    <t>611325123</t>
  </si>
  <si>
    <t>Vápenocementová štuková omítka rýh ve stropech šířky přes 300 mm</t>
  </si>
  <si>
    <t>612321121</t>
  </si>
  <si>
    <t>Vápenocementová omítka hladká jednovrstvá vnitřních stěn nanášená ručně pod obklady</t>
  </si>
  <si>
    <t>612325122</t>
  </si>
  <si>
    <t>Vápenocementová štuková omítka rýh ve stěnách šířky do 300 mm</t>
  </si>
  <si>
    <t>612325123</t>
  </si>
  <si>
    <t>Vápenocementová štuková omítka rýh ve stěnách šířky přes 300 mm</t>
  </si>
  <si>
    <t>612325213</t>
  </si>
  <si>
    <t>Vápenocementová hladká omítka malých ploch do 1,0 m2 na stěnách pod obklady</t>
  </si>
  <si>
    <t>612325215</t>
  </si>
  <si>
    <t>Vápenocementová hladká omítka malých ploch do 4,0 m2 na stěnách pod obklady</t>
  </si>
  <si>
    <t>952901101</t>
  </si>
  <si>
    <t>Čištění budov omytí jednoduchých oken nebo balkonových dveří plochy do 0,6m2</t>
  </si>
  <si>
    <t>952901102</t>
  </si>
  <si>
    <t>Čištění budov omytí jednoduchých oken nebo balkonových dveří plochy do 1,5m2</t>
  </si>
  <si>
    <t>952901103</t>
  </si>
  <si>
    <t>Čištění budov omytí jednoduchých oken nebo balkonových dveří plochy do 2,5m2</t>
  </si>
  <si>
    <t>952901104</t>
  </si>
  <si>
    <t>Čištění budov omytí jednoduchých oken nebo balkonových dveří plochy přes 2,5m2</t>
  </si>
  <si>
    <t>952901105</t>
  </si>
  <si>
    <t>Čištění budov omytí dvojitých nebo zdvojených oken nebo balkonových dveří plochy do 0,6m2</t>
  </si>
  <si>
    <t>952901106</t>
  </si>
  <si>
    <t>Čištění budov omytí dvojitých nebo zdvojených oken nebo balkonových dveří plochy do 1,5m2</t>
  </si>
  <si>
    <t>952901108</t>
  </si>
  <si>
    <t>Čištění budov omytí dvojitých nebo zdvojených oken nebo balkonových dveří plochy přes 2,5m2</t>
  </si>
  <si>
    <t>952901121</t>
  </si>
  <si>
    <t>Čištění budov omytí dveří nebo vrat plochy do 1,5m2</t>
  </si>
  <si>
    <t>952901123</t>
  </si>
  <si>
    <t>Čištění budov omytí dveří nebo vrat plochy do 5,0m2</t>
  </si>
  <si>
    <t>973026121</t>
  </si>
  <si>
    <t>Vysekání kapes ve zdivu z kamene pro špalíky do 30x30x30 mm</t>
  </si>
  <si>
    <t>973026141</t>
  </si>
  <si>
    <t>Vysekání kapes ve zdivu z kamene pro špalíky do 50x50x50 mm</t>
  </si>
  <si>
    <t>973026161</t>
  </si>
  <si>
    <t>Vysekání kapes ve zdivu z kamene pro špalíky do 100x100x500 mm</t>
  </si>
  <si>
    <t>973026191</t>
  </si>
  <si>
    <t>Vysekání kapes ve zdivu z kamene pro špalíky do 150x150x100 mm</t>
  </si>
  <si>
    <t>973031612</t>
  </si>
  <si>
    <t>Vysekání kapes ve zdivu cihelném na MV nebo MVC pro špalíky do 30x30x30 mm</t>
  </si>
  <si>
    <t>973031614</t>
  </si>
  <si>
    <t>Vysekání kapes ve zdivu cihelném na MV nebo MVC pro špalíky do 50x50x50 mm</t>
  </si>
  <si>
    <t>973031616</t>
  </si>
  <si>
    <t>Vysekání kapes ve zdivu cihelném na MV nebo MVC pro špalíky do 100x100x50 mm</t>
  </si>
  <si>
    <t>973031619</t>
  </si>
  <si>
    <t>Vysekání kapes ve zdivu cihelném na MV nebo MVC pro špalíky do 150x150x100 mm</t>
  </si>
  <si>
    <t>973031712</t>
  </si>
  <si>
    <t>Vysekání kapes v klenbách z cihel na MV nebo MVC pro špalíky do 30x30x30 mm</t>
  </si>
  <si>
    <t>973031714</t>
  </si>
  <si>
    <t>Vysekání kapes v klenbách z cihel na MV nebo MVC pro špalíky do 50x50x50 mm</t>
  </si>
  <si>
    <t>973031716</t>
  </si>
  <si>
    <t>Vysekání kapes v klenbách z cihel na MV nebo MVC pro špalíky do 100x100x50 mm</t>
  </si>
  <si>
    <t>973031719</t>
  </si>
  <si>
    <t>Vysekání kapes v klenbách z cihel na MV nebo MVC pro špalíky do 150x150x100 mm</t>
  </si>
  <si>
    <t>973032612</t>
  </si>
  <si>
    <t>Vysekání kapes ve zdivu z dutých cihel nebo tvárnic do 30x30x30 mm</t>
  </si>
  <si>
    <t>973032614</t>
  </si>
  <si>
    <t>Vysekání kapes ve zdivu z dutých cihel nebo tvárnic do 50x50x50 mm</t>
  </si>
  <si>
    <t>973032616</t>
  </si>
  <si>
    <t>Vysekání kapes ve zdivu z dutých cihel nebo tvárnic do 10x100x50 mm</t>
  </si>
  <si>
    <t>973032619</t>
  </si>
  <si>
    <t>Vysekání kapes ve zdivu z dutých cihel nebo tvárnic do 150x150x100 mm</t>
  </si>
  <si>
    <t>973046121</t>
  </si>
  <si>
    <t>Vysekání kapes ve zdivu z betonu pro špalíky do 30x30x30 mm</t>
  </si>
  <si>
    <t>973046141</t>
  </si>
  <si>
    <t>Vysekání kapes ve zdivu z betonu pro špalíky do 50x50x50 mm</t>
  </si>
  <si>
    <t>973046161</t>
  </si>
  <si>
    <t>Vysekání kapes ve zdivu z betonu pro špalíky do 100x100x50 mm</t>
  </si>
  <si>
    <t>973046191</t>
  </si>
  <si>
    <t>Vysekání kapes ve zdivu z betonu pro špalíky do 150x150x100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</si>
  <si>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</si>
  <si>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</si>
  <si>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</si>
  <si>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</si>
  <si>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974031123</t>
  </si>
  <si>
    <t>Vysekání rýh ve zdivu cihelném hl do 30 mm š do 100 mm</t>
  </si>
  <si>
    <t>974031126</t>
  </si>
  <si>
    <t>Vysekání rýh ve zdivu cihelném hl do 30 mm š do 250 mm</t>
  </si>
  <si>
    <t>974031132</t>
  </si>
  <si>
    <t>Vysekání rýh ve zdivu cihelném hl do 50 mm š do 70 mm</t>
  </si>
  <si>
    <t>974031133</t>
  </si>
  <si>
    <t>Vysekání rýh ve zdivu cihelném hl do 50 mm š do 100 mm</t>
  </si>
  <si>
    <t>974031134</t>
  </si>
  <si>
    <t>Vysekání rýh ve zdivu cihelném hl do 50 mm š do 150 mm</t>
  </si>
  <si>
    <t>974031135</t>
  </si>
  <si>
    <t>Vysekání rýh ve zdivu cihelném hl do 50 mm š do 200 mm</t>
  </si>
  <si>
    <t>974031142</t>
  </si>
  <si>
    <t>Vysekání rýh ve zdivu cihelném hl do 70 mm š do 70 mm</t>
  </si>
  <si>
    <t>974031143</t>
  </si>
  <si>
    <t>Vysekání rýh ve zdivu cihelném hl do 70 mm š do 100 mm</t>
  </si>
  <si>
    <t>974031145</t>
  </si>
  <si>
    <t>Vysekání rýh ve zdivu cihelném hl do 70 mm š do 200 mm</t>
  </si>
  <si>
    <t>974031153</t>
  </si>
  <si>
    <t>Vysekání rýh ve zdivu cihelném hl do 100 mm š do 100 mm</t>
  </si>
  <si>
    <t>974031154</t>
  </si>
  <si>
    <t>Vysekání rýh ve zdivu cihelném hl do 100 mm š do 150 mm</t>
  </si>
  <si>
    <t>974031155</t>
  </si>
  <si>
    <t>Vysekání rýh ve zdivu cihelném hl do 100 mm š do 200 mm</t>
  </si>
  <si>
    <t>974031164</t>
  </si>
  <si>
    <t>Vysekání rýh ve zdivu cihelném hl do 150 mm š do 150 mm</t>
  </si>
  <si>
    <t>974031165</t>
  </si>
  <si>
    <t>Vysekání rýh ve zdivu cihelném hl do 150 mm š do 200 mm</t>
  </si>
  <si>
    <t>974031167</t>
  </si>
  <si>
    <t>Vysekání rýh ve zdivu cihelném hl do 150 mm š do 300 mm</t>
  </si>
  <si>
    <t>974049122</t>
  </si>
  <si>
    <t>Vysekání rýh v betonových zdech hl do 30 mm š do 70 mm</t>
  </si>
  <si>
    <t>974049123</t>
  </si>
  <si>
    <t>Vysekání rýh v betonových zdech hl do 30 mm š do 100 mm</t>
  </si>
  <si>
    <t>974049124</t>
  </si>
  <si>
    <t>Vysekání rýh v betonových zdech hl do 30 mm š do 150 mm</t>
  </si>
  <si>
    <t>974049132</t>
  </si>
  <si>
    <t>Vysekání rýh v betonových zdech hl do 50 mm š do 70 mm</t>
  </si>
  <si>
    <t>974049134</t>
  </si>
  <si>
    <t>Vysekání rýh v betonových zdech hl do 50 mm š do 150 mm</t>
  </si>
  <si>
    <t>974049142</t>
  </si>
  <si>
    <t>Vysekání rýh v betonových zdech hl do 70 mm š do 70 mm</t>
  </si>
  <si>
    <t>974049143</t>
  </si>
  <si>
    <t>Vysekání rýh v betonových zdech hl do 70 mm š do 100 mm</t>
  </si>
  <si>
    <t>974049144</t>
  </si>
  <si>
    <t>Vysekání rýh v betonových zdech hl do 70 mm š do 150 mm</t>
  </si>
  <si>
    <t>974049153</t>
  </si>
  <si>
    <t>Vysekání rýh v betonových zdech hl do 100 mm š do 100 mm</t>
  </si>
  <si>
    <t>974049154</t>
  </si>
  <si>
    <t>Vysekání rýh v betonových zdech hl do 100 mm š do 150 mm</t>
  </si>
  <si>
    <t>974049155</t>
  </si>
  <si>
    <t>Vysekání rýh v betonových zdech hl do 100 mm š do 200 mm</t>
  </si>
  <si>
    <t>974049164</t>
  </si>
  <si>
    <t>Vysekání rýh v betonových zdech hl do 150 mm š do 150 mm</t>
  </si>
  <si>
    <t>974049165</t>
  </si>
  <si>
    <t>Vysekání rýh v betonových zdech hl do 150 mm š do 200 mm</t>
  </si>
  <si>
    <t>974049185</t>
  </si>
  <si>
    <t>Vysekání rýh v betonových zdech hl do 300 mm š do 200 mm</t>
  </si>
  <si>
    <t>974049187</t>
  </si>
  <si>
    <t>Vysekání rýh v betonových zdech hl do 300 mm š do 300 mm</t>
  </si>
  <si>
    <t>974082112</t>
  </si>
  <si>
    <t>Vysekání rýh pro vodiče v omítce MV nebo MVC stěn š do 30 mm</t>
  </si>
  <si>
    <t>974082114</t>
  </si>
  <si>
    <t>Vysekání rýh pro vodiče v omítce MV nebo MVC stěn š do 70 mm</t>
  </si>
  <si>
    <t>974082115</t>
  </si>
  <si>
    <t>Vysekání rýh pro vodiče v omítce MV nebo MVC stěn š do 100 mm</t>
  </si>
  <si>
    <t>974082116</t>
  </si>
  <si>
    <t>Vysekání rýh pro vodiče v omítce MV nebo MVC stěn š do 150 mm</t>
  </si>
  <si>
    <t>974082172</t>
  </si>
  <si>
    <t>Vysekání rýh pro vodiče v omítce MV nebo MVC stropů š do 30 mm</t>
  </si>
  <si>
    <t>974082173</t>
  </si>
  <si>
    <t>Vysekání rýh pro vodiče v omítce MV nebo MVC stropů š do 50 mm</t>
  </si>
  <si>
    <t>974082174</t>
  </si>
  <si>
    <t>Vysekání rýh pro vodiče v omítce MV nebo MVC stropů š do 70 mm</t>
  </si>
  <si>
    <t>974082175</t>
  </si>
  <si>
    <t>Vysekání rýh pro vodiče v omítce MV nebo MVC stropů š do 100 mm</t>
  </si>
  <si>
    <t>974082176</t>
  </si>
  <si>
    <t>Vysekání rýh pro vodiče v omítce MV nebo MVC stropů š do 150 mm</t>
  </si>
  <si>
    <t>974082821</t>
  </si>
  <si>
    <t>Vysekání rýh pro vodiče v podhledu kamenných kleneb nebo betonových stropů hl do 30 mm š do 30 mm</t>
  </si>
  <si>
    <t>974082822</t>
  </si>
  <si>
    <t>Vysekání rýh pro vodiče v podhledu kamenných kleneb nebo betonových stropů hl do 30 mm š do 70 mm</t>
  </si>
  <si>
    <t>974082823</t>
  </si>
  <si>
    <t>Vysekání rýh pro vodiče v podhledu kamenných kleneb nebo betonových stropů hl do 30 mm š do 100 mm</t>
  </si>
  <si>
    <t>974082824</t>
  </si>
  <si>
    <t>Vysekání rýh pro vodiče v podhledu kamenných kleneb nebo betonových stropů hl do 30 mm š do 150 mm</t>
  </si>
  <si>
    <t>974082832</t>
  </si>
  <si>
    <t>Vysekání rýh pro vodiče v podhledu kamenných kleneb nebo betonových stropů hl do 50 mm š do 70 mm</t>
  </si>
  <si>
    <t>974082833</t>
  </si>
  <si>
    <t>Vysekání rýh pro vodiče v podhledu kamenných kleneb nebo betonových stropů hl do 50 mm š do 100 mm</t>
  </si>
  <si>
    <t>974082834</t>
  </si>
  <si>
    <t>Vysekání rýh pro vodiče v podhledu kamenných kleneb nebo betonových stropů hl do 50 mm š do 150 mm</t>
  </si>
  <si>
    <t>977131111</t>
  </si>
  <si>
    <t>Vrty příklepovými vrtáky D 8 mm do cihelného zdiva nebo prostého betonu</t>
  </si>
  <si>
    <t>977131112</t>
  </si>
  <si>
    <t>Vrty příklepovými vrtáky D 10 mm do cihelného zdiva nebo prostého betonu</t>
  </si>
  <si>
    <t>977131113</t>
  </si>
  <si>
    <t>Vrty příklepovými vrtáky D 12 mm do cihelného zdiva nebo prostého betonu</t>
  </si>
  <si>
    <t>977131114</t>
  </si>
  <si>
    <t>Vrty příklepovými vrtáky D 14 mm do cihelného zdiva nebo prostého betonu</t>
  </si>
  <si>
    <t>977311111</t>
  </si>
  <si>
    <t>Řezání stávajících betonových mazanin nevyztužených hl do 50 mm</t>
  </si>
  <si>
    <t>977311113</t>
  </si>
  <si>
    <t>Řezání stávajících betonových mazanin nevyztužených hl do 150 mm</t>
  </si>
  <si>
    <t>977311114</t>
  </si>
  <si>
    <t>Řezání stávajících betonových mazanin nevyztužených hl do 200 mm</t>
  </si>
  <si>
    <t>997013211</t>
  </si>
  <si>
    <t>Vnitrostaveništní doprava suti a vybouraných hmot pro budovy v do 6 m ručně</t>
  </si>
  <si>
    <t>997013212</t>
  </si>
  <si>
    <t>Vnitrostaveništní doprava suti a vybouraných hmot pro budovy v do 9 m ručně</t>
  </si>
  <si>
    <t>997013213</t>
  </si>
  <si>
    <t>Vnitrostaveništní doprava suti a vybouraných hmot pro budovy v do 12 m ručně</t>
  </si>
  <si>
    <t>997013214</t>
  </si>
  <si>
    <t>Vnitrostaveništní doprava suti a vybouraných hmot pro budovy v do 15 m ručně</t>
  </si>
  <si>
    <t>997013215</t>
  </si>
  <si>
    <t>Vnitrostaveništní doprava suti a vybouraných hmot pro budovy v do 18 m ručně</t>
  </si>
  <si>
    <t>997013216</t>
  </si>
  <si>
    <t>Vnitrostaveništní doprava suti a vybouraných hmot pro budovy v do 21 m ručně</t>
  </si>
  <si>
    <t>997241622</t>
  </si>
  <si>
    <t>Naložení a složení suti</t>
  </si>
  <si>
    <t>Kontejner</t>
  </si>
  <si>
    <t>998011001</t>
  </si>
  <si>
    <t>Přesun hmot pro budovy zděné v do 6 m</t>
  </si>
  <si>
    <t>998011003</t>
  </si>
  <si>
    <t>Přesun hmot pro budovy zděné v do 24 m</t>
  </si>
  <si>
    <t>998011004</t>
  </si>
  <si>
    <t>Přesun hmot pro budovy zděné v do 36 m</t>
  </si>
  <si>
    <t>998012021</t>
  </si>
  <si>
    <t>Přesun hmot pro budovy monolitické v do 6 m</t>
  </si>
  <si>
    <t>998012022</t>
  </si>
  <si>
    <t>Přesun hmot pro budovy monolitické v do 12 m</t>
  </si>
  <si>
    <t>998012023</t>
  </si>
  <si>
    <t>Přesun hmot pro budovy monolitické v do 24 m</t>
  </si>
  <si>
    <t>Izolace proti vodě, vlhkosti a plynům</t>
  </si>
  <si>
    <t>711413121</t>
  </si>
  <si>
    <t>Izolace proti vodě za studena svislé SCHOMBURG těsnicí hmotou COMBIFLEX-C2</t>
  </si>
  <si>
    <t>711493121</t>
  </si>
  <si>
    <t>Izolace proti podpovrchové a tlakové vodě svislá SCHOMBURG těsnicí kaší AQUAFIN-2K</t>
  </si>
  <si>
    <t>711493122</t>
  </si>
  <si>
    <t>Izolace proti podpovrchové a tlakové vodě svislá SCHOMBURG těsnicí stěrkou AQUAFIN-1K</t>
  </si>
  <si>
    <t>998711201</t>
  </si>
  <si>
    <t>Přesun hmot procentní pro izolace proti vodě, vlhkosti a plynům v objektech v do 6 m</t>
  </si>
  <si>
    <t>998711202</t>
  </si>
  <si>
    <t>Přesun hmot procentní pro izolace proti vodě, vlhkosti a plynům v objektech v do 12 m</t>
  </si>
  <si>
    <t>998711203</t>
  </si>
  <si>
    <t>Přesun hmot procentní pro izolace proti vodě, vlhkosti a plynům v objektech v do 60 m</t>
  </si>
  <si>
    <t>Zdravotechnika - zařizovací předměty</t>
  </si>
  <si>
    <t>72500000R</t>
  </si>
  <si>
    <t>Skříňka s keramickým umyvadlem 65 cm širokým,kompl prov vč připojení  - D+M</t>
  </si>
  <si>
    <t>725210821</t>
  </si>
  <si>
    <t>Demontáž umyvadel bez výtokových armatur</t>
  </si>
  <si>
    <t>725820801</t>
  </si>
  <si>
    <t>Demontáž baterie nástěnné do G 3 / 4</t>
  </si>
  <si>
    <t>725820802</t>
  </si>
  <si>
    <t>Demontáž baterie stojánkové do jednoho otvoru</t>
  </si>
  <si>
    <t>725820803</t>
  </si>
  <si>
    <t>Demontáž baterie stojánkové do tří otvorů</t>
  </si>
  <si>
    <t>725829121</t>
  </si>
  <si>
    <t>Montáž baterie umyvadlové nástěnné pákové a klasické ostatní typ</t>
  </si>
  <si>
    <t>5514561R1</t>
  </si>
  <si>
    <t>baterie umyvadlová</t>
  </si>
  <si>
    <t>725829131</t>
  </si>
  <si>
    <t>Montáž baterie umyvadlové stojánkové G 1/2 ostatní typ</t>
  </si>
  <si>
    <t>551440060</t>
  </si>
  <si>
    <t xml:space="preserve">baterie umyvadlová páková stojánková </t>
  </si>
  <si>
    <t>775</t>
  </si>
  <si>
    <t>Podlahy skládané</t>
  </si>
  <si>
    <t>775510951</t>
  </si>
  <si>
    <t>Doplnění podlah vlysových, tl do 22 mm, plochy do 0,25 m2</t>
  </si>
  <si>
    <t>775510952</t>
  </si>
  <si>
    <t>Doplnění podlah vlysových, tl do 22 mm, plochy do 1 m2</t>
  </si>
  <si>
    <t>775510953</t>
  </si>
  <si>
    <t>Doplnění podlah vlysových, tl do 22 mm, plochy do 2 m2</t>
  </si>
  <si>
    <t>775510954</t>
  </si>
  <si>
    <t>Doplnění podlah vlysových, tl do 22 mm, plochy do 4 m2</t>
  </si>
  <si>
    <t>6119214R1</t>
  </si>
  <si>
    <t xml:space="preserve">vlysy parketové </t>
  </si>
  <si>
    <t>775511800</t>
  </si>
  <si>
    <t>Demontáž podlah vlysových lepených s lištami lepenými</t>
  </si>
  <si>
    <t>775511810</t>
  </si>
  <si>
    <t>Demontáž podlah vlysových přibíjených s lištami přibíjenými</t>
  </si>
  <si>
    <t>775511820</t>
  </si>
  <si>
    <t>Demontáž podlah vlysových lepených bez lišt</t>
  </si>
  <si>
    <t>775511830</t>
  </si>
  <si>
    <t>Demontáž podlah vlysových přibíjených bez lišt</t>
  </si>
  <si>
    <t>775521800</t>
  </si>
  <si>
    <t>Demontáž parketových tabulí s lištami lepenými</t>
  </si>
  <si>
    <t>775521810</t>
  </si>
  <si>
    <t>Demontáž parketových tabulí s lištami přibíjenými</t>
  </si>
  <si>
    <t>775526210</t>
  </si>
  <si>
    <t>Montáž podlahy masivní parketové lepené z tabulí do 450x450 mm s podkladem z desek</t>
  </si>
  <si>
    <t>775526217</t>
  </si>
  <si>
    <t>Montáž podlahy masivní parketové přibíjené z tabulí do 450x450 mm s podkladem z desek</t>
  </si>
  <si>
    <t>775526219</t>
  </si>
  <si>
    <t>Montáž podlahy masivní parketové šroubované z tabulí do 450x450 mm s podkladem z desek</t>
  </si>
  <si>
    <t>6119510R1</t>
  </si>
  <si>
    <t xml:space="preserve">parkety </t>
  </si>
  <si>
    <t>775541111</t>
  </si>
  <si>
    <t>Montáž podlah plovoucích z lamel dýhovaných a laminovaných lepených v drážce š dílce do 150 mm</t>
  </si>
  <si>
    <t>611515240</t>
  </si>
  <si>
    <t>podlaha dřevěná zámková</t>
  </si>
  <si>
    <t>775541811</t>
  </si>
  <si>
    <t>Demontáž podlah plovoucích laminátových lepených do suti</t>
  </si>
  <si>
    <t>775541821</t>
  </si>
  <si>
    <t>Demontáž podlah plovoucích laminátových zaklapávacích do suti</t>
  </si>
  <si>
    <t>775591901</t>
  </si>
  <si>
    <t>Oprava podlah dřevěných - tmelení dílčích defektů vlysových, parketových podlah</t>
  </si>
  <si>
    <t>775591902</t>
  </si>
  <si>
    <t>Oprava podlah dřevěných - tmelení dílčích defektů palubkových podlah</t>
  </si>
  <si>
    <t>775591912</t>
  </si>
  <si>
    <t>Oprava podlah dřevěných - broušení střední</t>
  </si>
  <si>
    <t>775591913</t>
  </si>
  <si>
    <t>Oprava podlah dřevěných - broušení jemné</t>
  </si>
  <si>
    <t>775591919</t>
  </si>
  <si>
    <t>Oprava podlah dřevěných - broušení celkové včetně tmelení</t>
  </si>
  <si>
    <t>775591920</t>
  </si>
  <si>
    <t>Oprava podlah dřevěných - vysátí povrchu</t>
  </si>
  <si>
    <t>775591921</t>
  </si>
  <si>
    <t>Oprava podlah dřevěných - základní lak</t>
  </si>
  <si>
    <t>775591924</t>
  </si>
  <si>
    <t>Oprava podlah dřevěných - vrchní lak pro velmi vysokou zátěž</t>
  </si>
  <si>
    <t>775591926</t>
  </si>
  <si>
    <t>Oprava podlah dřevěných - mezibroušení mezi vrstvami laku</t>
  </si>
  <si>
    <t>775591929</t>
  </si>
  <si>
    <t>Oprava podlah dřevěných - celkové lakování</t>
  </si>
  <si>
    <t>775591931</t>
  </si>
  <si>
    <t>Oprava podlah dřevěných - nátěr olejem a voskování</t>
  </si>
  <si>
    <t>775591941</t>
  </si>
  <si>
    <t>Oprava podlah dřevěných - pastování</t>
  </si>
  <si>
    <t>998775201</t>
  </si>
  <si>
    <t>Přesun hmot procentní pro podlahy dřevěné v objektech v do 6 m</t>
  </si>
  <si>
    <t>998775202</t>
  </si>
  <si>
    <t>Přesun hmot procentní pro podlahy dřevěné v objektech v do 12 m</t>
  </si>
  <si>
    <t>998775203</t>
  </si>
  <si>
    <t>Přesun hmot procentní pro podlahy dřevěné v objektech v do 24 m</t>
  </si>
  <si>
    <t>998775204</t>
  </si>
  <si>
    <t>Přesun hmot procentní pro podlahy dřevěné v objektech v do 36 m</t>
  </si>
  <si>
    <t>776111117</t>
  </si>
  <si>
    <t>Broušení stávajícího podkladu povlakových podlah diamantovým kotoučem</t>
  </si>
  <si>
    <t>776121111</t>
  </si>
  <si>
    <t>Vodou ředitelná penetrace savého podkladu povlakových podlah ředěná v poměru 1:3</t>
  </si>
  <si>
    <t>776121321</t>
  </si>
  <si>
    <t>Vodou ředitelná penetrace savého podkladu povlakových podlah neředěná</t>
  </si>
  <si>
    <t>776121511</t>
  </si>
  <si>
    <t>Dvousložková penetrace podkladu povlakových podlah proti vlhkosti</t>
  </si>
  <si>
    <t>776141113</t>
  </si>
  <si>
    <t>Vyrovnání podkladu povlakových podlah stěrkou pevnosti 20 MPa tl 8 mm</t>
  </si>
  <si>
    <t>776141121</t>
  </si>
  <si>
    <t>Vyrovnání podkladu povlakových podlah stěrkou pevnosti 30 MPa tl 3 mm</t>
  </si>
  <si>
    <t>776141122</t>
  </si>
  <si>
    <t>Vyrovnání podkladu povlakových podlah stěrkou pevnosti 30 MPa tl 5 mm</t>
  </si>
  <si>
    <t>776141123</t>
  </si>
  <si>
    <t>Vyrovnání podkladu povlakových podlah stěrkou pevnosti 30 MPa tl 8 mm</t>
  </si>
  <si>
    <t>776141124</t>
  </si>
  <si>
    <t>Vyrovnání podkladu povlakových podlah stěrkou pevnosti 30 MPa tl 10 mm</t>
  </si>
  <si>
    <t>776201812</t>
  </si>
  <si>
    <t>Demontáž lepených povlakových podlah s podložkou ručně</t>
  </si>
  <si>
    <t>776201814</t>
  </si>
  <si>
    <t>Demontáž povlakových podlahovin volně položených podlepených páskou</t>
  </si>
  <si>
    <t>776201910</t>
  </si>
  <si>
    <t>Oprava podlah výměnou podlahového povlaku plochy do 0,25 m2</t>
  </si>
  <si>
    <t>776201911</t>
  </si>
  <si>
    <t>Oprava podlah výměnou podlahového povlaku plochy do 0,50 m2</t>
  </si>
  <si>
    <t>776201912</t>
  </si>
  <si>
    <t>Oprava podlah výměnou podlahového povlaku plochy do 1 m2</t>
  </si>
  <si>
    <t>776201913</t>
  </si>
  <si>
    <t>Oprava podlah výměnou podlahového povlaku plochy do 2 m2</t>
  </si>
  <si>
    <t>776221121</t>
  </si>
  <si>
    <t>Lepení elektrostaticky vodivých pásů z PVC standardním lepidlem</t>
  </si>
  <si>
    <t>284110260</t>
  </si>
  <si>
    <t xml:space="preserve">dodávka PVC elektrostaticky vodivé </t>
  </si>
  <si>
    <t>776223111</t>
  </si>
  <si>
    <t>Spoj povlakových podlahovin z PVC svařováním za tepla</t>
  </si>
  <si>
    <t>776231111</t>
  </si>
  <si>
    <t>Lepení lamel a čtverců z vinylu standardním lepidlem</t>
  </si>
  <si>
    <t>284110500</t>
  </si>
  <si>
    <t>dodávka díl. vinylové</t>
  </si>
  <si>
    <t>776232111</t>
  </si>
  <si>
    <t>Lepení lamel a čtverců z vinylu 2-složkovým lepidlem</t>
  </si>
  <si>
    <t>776411111</t>
  </si>
  <si>
    <t>Montáž obvodových soklíků výšky do 80 mm</t>
  </si>
  <si>
    <t>776411112</t>
  </si>
  <si>
    <t>Montáž obvodových soklíků výšky  do 100 mm</t>
  </si>
  <si>
    <t>soklová lišta</t>
  </si>
  <si>
    <t>776991131</t>
  </si>
  <si>
    <t>Základní čištění nově položených podlahovin včetně 2-složkového jednovrstvého polymerního nátěru</t>
  </si>
  <si>
    <t>776991132</t>
  </si>
  <si>
    <t>Základní čištění nově položených podlahovin včetně 2-složkového dvouvrstvého polymerního nátěru</t>
  </si>
  <si>
    <t>776991141</t>
  </si>
  <si>
    <t>Pastování a leštění podlahovin ručně</t>
  </si>
  <si>
    <t>776991221</t>
  </si>
  <si>
    <t>Základní čištění nově položených podlahovin včetně 1-složkového jednovrstvého polymerního nátěru</t>
  </si>
  <si>
    <t>776991222</t>
  </si>
  <si>
    <t>Základní čištění nově položených podlahovin včetně 1-složkového dvouvrstvého polymerního nátěru</t>
  </si>
  <si>
    <t>776991811</t>
  </si>
  <si>
    <t>Demontáž přibité kovové pásky ze spoje</t>
  </si>
  <si>
    <t>998776201</t>
  </si>
  <si>
    <t>Přesun hmot procentní pro podlahy povlakové v objektech v do 6 m</t>
  </si>
  <si>
    <t>998776203</t>
  </si>
  <si>
    <t>Přesun hmot procentní pro podlahy povlakové v objektech v do 24 m</t>
  </si>
  <si>
    <t>Dokončovací práce - obklady</t>
  </si>
  <si>
    <t>781471810</t>
  </si>
  <si>
    <t>Demontáž obkladů z obkladaček keramických kladených do malty</t>
  </si>
  <si>
    <t>781473810</t>
  </si>
  <si>
    <t>Demontáž obkladů z obkladaček keramických lepených</t>
  </si>
  <si>
    <t>781474119</t>
  </si>
  <si>
    <t>Montáž obkladů vnitřních keramických hladkých do 85 ks/m2 lepených flexibilním lepidlem</t>
  </si>
  <si>
    <t>781474112</t>
  </si>
  <si>
    <t>Montáž obkladů vnitřních keramických hladkých do 12 ks/m2 lepených flexibilním lepidlem</t>
  </si>
  <si>
    <t>781474113</t>
  </si>
  <si>
    <t>Montáž obkladů vnitřních keramických hladkých do 19 ks/m2 lepených flexibilním lepidlem</t>
  </si>
  <si>
    <t>781474114</t>
  </si>
  <si>
    <t>Montáž obkladů vnitřních keramických hladkých do 22 ks/m2 lepených flexibilním lepidlem</t>
  </si>
  <si>
    <t>781474116</t>
  </si>
  <si>
    <t>Montáž obkladů vnitřních keramických hladkých do 35 ks/m2 lepených flexibilním lepidlem</t>
  </si>
  <si>
    <t>781474117</t>
  </si>
  <si>
    <t>Montáž obkladů vnitřních keramických hladkých do 45 ks/m2 lepených flexibilním lepidlem</t>
  </si>
  <si>
    <t>781474118</t>
  </si>
  <si>
    <t>Montáž obkladů vnitřních keramických hladkých do 50 ks/m2 lepených flexibilním lepidlem</t>
  </si>
  <si>
    <t>5976100R1</t>
  </si>
  <si>
    <t xml:space="preserve">obkládačky keramické </t>
  </si>
  <si>
    <t>781479191</t>
  </si>
  <si>
    <t>Příplatek k montáži obkladů vnitřních keramických hladkých za plochu do 10 m2</t>
  </si>
  <si>
    <t>781479192</t>
  </si>
  <si>
    <t>Příplatek k montáži obkladů vnitřních keramických hladkých za omezený prostor</t>
  </si>
  <si>
    <t>781479195</t>
  </si>
  <si>
    <t>Příplatek k montáži obkladů vnitřních keramických hladkých za spárování bílým cementem</t>
  </si>
  <si>
    <t>781479196</t>
  </si>
  <si>
    <t>Příplatek k montáži obkladů vnitřních keramických hladkých za spárování tmelem dvousložkovým</t>
  </si>
  <si>
    <t>781479197</t>
  </si>
  <si>
    <t>Příplatek k montáži obkladů vnitřních keramických hladkých za lepením lepidlem dvousložkovým</t>
  </si>
  <si>
    <t>781491815</t>
  </si>
  <si>
    <t>Odstranění profilu ukončovacího</t>
  </si>
  <si>
    <t>781493111</t>
  </si>
  <si>
    <t>Plastové profily rohové lepené standardním lepidlem</t>
  </si>
  <si>
    <t>781493511</t>
  </si>
  <si>
    <t>Plastové profily ukončovací lepené standardním lepidlem</t>
  </si>
  <si>
    <t>781494111</t>
  </si>
  <si>
    <t>Plastové profily rohové lepené flexibilním lepidlem</t>
  </si>
  <si>
    <t>781494511</t>
  </si>
  <si>
    <t>Plastové profily ukončovací lepené flexibilním lepidlem</t>
  </si>
  <si>
    <t>781495115</t>
  </si>
  <si>
    <t>Spárování vnitřních obkladů silikonem</t>
  </si>
  <si>
    <t>781495116</t>
  </si>
  <si>
    <t>Spárování vnitřních obkladů epoxidem</t>
  </si>
  <si>
    <t>998781201</t>
  </si>
  <si>
    <t>Přesun hmot procentní pro obklady keramické v objektech v do 6 m</t>
  </si>
  <si>
    <t>998781202</t>
  </si>
  <si>
    <t>Přesun hmot procentní pro obklady keramické v objektech v do 12 m</t>
  </si>
  <si>
    <t>998781203</t>
  </si>
  <si>
    <t>Přesun hmot procentní pro obklady keramické v objektech v do 24 m</t>
  </si>
  <si>
    <t>784111033</t>
  </si>
  <si>
    <t>Omytí podkladu v místnostech výšky do 5,00 m</t>
  </si>
  <si>
    <t>784121003</t>
  </si>
  <si>
    <t>Oškrabání malby v mísnostech výšky do 5,00 m</t>
  </si>
  <si>
    <t>784131011</t>
  </si>
  <si>
    <t>Odstranění lepených tapet s makulaturou ze stropů nebo sloupů výšky do 3,80 m</t>
  </si>
  <si>
    <t>784131013</t>
  </si>
  <si>
    <t>Odstranění lepených tapet s makulaturou ze stěn výšky do 3,80 m</t>
  </si>
  <si>
    <t>784131015</t>
  </si>
  <si>
    <t>Odstranění lepených tapet bez makulatury ze stropů nebo sloupů výšky do 3,80 m</t>
  </si>
  <si>
    <t>784131017</t>
  </si>
  <si>
    <t>Odstranění lepených tapet bez makulatury ze stěn výšky do 3,80 m</t>
  </si>
  <si>
    <t>784161201</t>
  </si>
  <si>
    <t>Lokální vyrovnání podkladu sádrovou stěrkou plochy do 0,1 m2 v místnostech výšky do 3,80 m</t>
  </si>
  <si>
    <t>784161203</t>
  </si>
  <si>
    <t>Lokální vyrovnání podkladu sádrovou stěrkou plochy do 0,1 m2 v místnostech výšky do 5,00 m</t>
  </si>
  <si>
    <t>784161213</t>
  </si>
  <si>
    <t>Lokální vyrovnání podkladu sádrovou stěrkou plochy do 0,25 m2 v místnostech výšky do 5,00 m</t>
  </si>
  <si>
    <t>784181101</t>
  </si>
  <si>
    <t>Základní akrylátová jednonásobná penetrace podkladu v místnostech výšky do 3,80m</t>
  </si>
  <si>
    <t>784181103</t>
  </si>
  <si>
    <t>Základní akrylátová jednonásobná penetrace podkladu v místnostech výšky do 5,00m</t>
  </si>
  <si>
    <t>784181111</t>
  </si>
  <si>
    <t>Základní silikátová jednonásobná penetrace podkladu v místnostech výšky do 3,80m</t>
  </si>
  <si>
    <t>784181113</t>
  </si>
  <si>
    <t>Základní silikátová jednonásobná penetrace podkladu v místnostech výšky do 5,00m</t>
  </si>
  <si>
    <t>784181123</t>
  </si>
  <si>
    <t>Hloubková jednonásobná penetrace podkladu v místnostech výšky do 5,00 m</t>
  </si>
  <si>
    <t>784191001</t>
  </si>
  <si>
    <t>Čištění vnitřních ploch oken nebo balkonových dveří jednoduchých po provedení malířských prací</t>
  </si>
  <si>
    <t>781491811</t>
  </si>
  <si>
    <t>Odstranění profilu ukončovacího rohového</t>
  </si>
  <si>
    <t>776141114</t>
  </si>
  <si>
    <t>Vyrovnání podkladu povlakových podlah stěrkou pevnosti 20 MPa tl 10 mm</t>
  </si>
  <si>
    <t>784191009</t>
  </si>
  <si>
    <t>Čištění vnitřních ploch schodišť po provedení malířských prací</t>
  </si>
  <si>
    <t>784211101</t>
  </si>
  <si>
    <t>Dvojnásobné bílé malby ze směsí za mokra výborně otěruvzdorných v místnostech výšky do 3,80 m</t>
  </si>
  <si>
    <t>784211103</t>
  </si>
  <si>
    <t>Dvojnásobné bílé malby ze směsí za mokra výborně otěruvzdorných v místnostech výšky do 5,00 m</t>
  </si>
  <si>
    <t>784211111</t>
  </si>
  <si>
    <t>Dvojnásobné  bílé malby ze směsí za mokra velmi dobře otěruvzdorných v místnostech výšky do 3,80 m</t>
  </si>
  <si>
    <t>784211113</t>
  </si>
  <si>
    <t>Dvojnásobné  bílé malby ze směsí za mokra velmi dobře otěruvzdorných v místnostech výšky do 5,00 m</t>
  </si>
  <si>
    <t>784211121</t>
  </si>
  <si>
    <t>Dvojnásobné bílé malby ze směsí za mokra středně otěruvzdorných v místnostech výšky do 3,80 m</t>
  </si>
  <si>
    <t>974031144</t>
  </si>
  <si>
    <t>Vysekání rýh ve zdivu cihelném hl do 70 mm š do 150 mm</t>
  </si>
  <si>
    <t>784211123</t>
  </si>
  <si>
    <t>Dvojnásobné bílé malby ze směsí za mokra středně otěruvzdorných v místnostech výšky do 5,00 m</t>
  </si>
  <si>
    <t>784211131</t>
  </si>
  <si>
    <t>Dvojnásobné bílé malby ze směsí za mokra minimálně otěruvzdorných v místnostech do 3,80 m</t>
  </si>
  <si>
    <t>775591911</t>
  </si>
  <si>
    <t>Oprava podlah dřevěných - broušení hrubé</t>
  </si>
  <si>
    <t>784211133</t>
  </si>
  <si>
    <t>Dvojnásobné bílé malby ze směsí za mokra minimálně otěruvzdorných v místnostech do 5,00 m</t>
  </si>
  <si>
    <t>784221103</t>
  </si>
  <si>
    <t>Dvojnásobné bílé malby  ze směsí za sucha dobře otěruvzdorných v místnostech do 5,00 m</t>
  </si>
  <si>
    <t>784221111</t>
  </si>
  <si>
    <t>Dvojnásobné bílé malby  ze směsí za sucha středně otěruvzdorných v místnostech do 3,80 m</t>
  </si>
  <si>
    <t>784221113</t>
  </si>
  <si>
    <t>Dvojnásobné bílé malby  ze směsí za sucha středně otěruvzdorných v místnostech do 5,00 m</t>
  </si>
  <si>
    <t>784221121</t>
  </si>
  <si>
    <t>Dvojnásobné bílé malby  ze směsí za sucha minimálně otěruvzdorných v místnostech do 3,80 m</t>
  </si>
  <si>
    <t>784221123</t>
  </si>
  <si>
    <t>Dvojnásobné bílé malby  ze směsí za sucha mimálně otěruvzdorných v místnostech do 5,00 m</t>
  </si>
  <si>
    <t>Slaboproudé, silnoproudé rozvody, osvětlení</t>
  </si>
  <si>
    <t>Učebna přírodních věd - SOUPIS PRACÍ A DODÁVEK A SLUŽEB vč VÝKAZU VÝMĚR-OCENĚNÝ</t>
  </si>
  <si>
    <t>Kód položky</t>
  </si>
  <si>
    <t>Podlahová krabice pod katedru pro zakončení kabelových tras. Určená pro výšku betonové vrstvy od 57 mm do 75 mm. Krabice podlahové jsou uzpůsobeny pro instalaci elektroinstalačních trubek.</t>
  </si>
  <si>
    <t>Zásuvka 12VDC</t>
  </si>
  <si>
    <t>Kombinace krytky se zdířkami pro banánky (červený + černý) pro 12V DC rozvod.</t>
  </si>
  <si>
    <t>Instalace zásuvky 12V DC</t>
  </si>
  <si>
    <t>Rámeček 5-násobný bílý</t>
  </si>
  <si>
    <t>Výchozí revize elektro pro silové rozvody v učebně + podružný silový rozvaděč + provozní osvětlení.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</si>
</sst>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#,##0\?"/>
    <numFmt numFmtId="173" formatCode="#,##0.000"/>
    <numFmt numFmtId="174" formatCode="#,##0.0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indexed="26"/>
      <name val="Arial CE"/>
      <family val="2"/>
    </font>
    <font>
      <b/>
      <sz val="9"/>
      <name val="Arial CE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14"/>
      <color indexed="10"/>
      <name val="Arial CE"/>
      <family val="2"/>
    </font>
    <font>
      <b/>
      <u val="single"/>
      <sz val="8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9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4" fillId="2" borderId="3" xfId="0" applyFont="1" applyFill="1" applyBorder="1" applyAlignment="1">
      <alignment horizontal="left" vertical="center" indent="1"/>
    </xf>
    <xf numFmtId="164" fontId="0" fillId="2" borderId="0" xfId="0" applyFill="1" applyAlignment="1">
      <alignment/>
    </xf>
    <xf numFmtId="165" fontId="5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/>
    </xf>
    <xf numFmtId="164" fontId="6" fillId="2" borderId="4" xfId="0" applyFont="1" applyFill="1" applyBorder="1" applyAlignment="1">
      <alignment/>
    </xf>
    <xf numFmtId="166" fontId="7" fillId="0" borderId="0" xfId="0" applyNumberFormat="1" applyFont="1" applyAlignment="1">
      <alignment horizontal="left"/>
    </xf>
    <xf numFmtId="164" fontId="0" fillId="2" borderId="3" xfId="0" applyFont="1" applyFill="1" applyBorder="1" applyAlignment="1">
      <alignment horizontal="left" vertical="center" indent="1"/>
    </xf>
    <xf numFmtId="165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vertical="center"/>
    </xf>
    <xf numFmtId="164" fontId="0" fillId="2" borderId="0" xfId="0" applyFill="1" applyAlignment="1">
      <alignment horizontal="right" vertical="center"/>
    </xf>
    <xf numFmtId="164" fontId="6" fillId="2" borderId="4" xfId="0" applyFont="1" applyFill="1" applyBorder="1" applyAlignment="1">
      <alignment vertical="center"/>
    </xf>
    <xf numFmtId="164" fontId="0" fillId="2" borderId="5" xfId="0" applyFont="1" applyFill="1" applyBorder="1" applyAlignment="1">
      <alignment horizontal="left" vertical="center" indent="1"/>
    </xf>
    <xf numFmtId="164" fontId="0" fillId="2" borderId="6" xfId="0" applyFill="1" applyBorder="1" applyAlignment="1">
      <alignment/>
    </xf>
    <xf numFmtId="165" fontId="6" fillId="2" borderId="6" xfId="0" applyNumberFormat="1" applyFont="1" applyFill="1" applyBorder="1" applyAlignment="1">
      <alignment horizontal="left" vertical="center"/>
    </xf>
    <xf numFmtId="164" fontId="6" fillId="2" borderId="6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0" fillId="0" borderId="3" xfId="0" applyFont="1" applyBorder="1" applyAlignment="1">
      <alignment horizontal="left" vertical="center" indent="1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4" xfId="0" applyBorder="1" applyAlignment="1">
      <alignment/>
    </xf>
    <xf numFmtId="164" fontId="6" fillId="0" borderId="3" xfId="0" applyFont="1" applyBorder="1" applyAlignment="1">
      <alignment horizontal="left" vertical="center" indent="1"/>
    </xf>
    <xf numFmtId="164" fontId="6" fillId="0" borderId="5" xfId="0" applyFont="1" applyBorder="1" applyAlignment="1">
      <alignment horizontal="left" vertical="center" indent="1"/>
    </xf>
    <xf numFmtId="164" fontId="6" fillId="0" borderId="6" xfId="0" applyFont="1" applyBorder="1" applyAlignment="1">
      <alignment horizontal="right" vertical="center"/>
    </xf>
    <xf numFmtId="164" fontId="6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5" xfId="0" applyBorder="1" applyAlignment="1">
      <alignment horizontal="left" indent="1"/>
    </xf>
    <xf numFmtId="164" fontId="0" fillId="0" borderId="6" xfId="0" applyBorder="1" applyAlignment="1">
      <alignment/>
    </xf>
    <xf numFmtId="164" fontId="0" fillId="0" borderId="6" xfId="0" applyBorder="1" applyAlignment="1">
      <alignment horizontal="right"/>
    </xf>
    <xf numFmtId="165" fontId="6" fillId="3" borderId="8" xfId="0" applyNumberFormat="1" applyFont="1" applyFill="1" applyBorder="1" applyAlignment="1" applyProtection="1">
      <alignment horizontal="left" vertical="center"/>
      <protection locked="0"/>
    </xf>
    <xf numFmtId="165" fontId="6" fillId="3" borderId="0" xfId="0" applyNumberFormat="1" applyFont="1" applyFill="1" applyAlignment="1" applyProtection="1">
      <alignment horizontal="left" vertical="center"/>
      <protection locked="0"/>
    </xf>
    <xf numFmtId="165" fontId="6" fillId="3" borderId="0" xfId="0" applyNumberFormat="1" applyFont="1" applyFill="1" applyBorder="1" applyAlignment="1" applyProtection="1">
      <alignment horizontal="left" vertical="center"/>
      <protection locked="0"/>
    </xf>
    <xf numFmtId="164" fontId="6" fillId="3" borderId="0" xfId="0" applyFont="1" applyFill="1" applyAlignment="1" applyProtection="1">
      <alignment horizontal="left" vertical="center"/>
      <protection locked="0"/>
    </xf>
    <xf numFmtId="165" fontId="6" fillId="3" borderId="6" xfId="0" applyNumberFormat="1" applyFont="1" applyFill="1" applyBorder="1" applyAlignment="1" applyProtection="1">
      <alignment horizontal="right" vertical="center"/>
      <protection locked="0"/>
    </xf>
    <xf numFmtId="165" fontId="6" fillId="3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6" xfId="0" applyBorder="1" applyAlignment="1">
      <alignment horizontal="right" vertical="center"/>
    </xf>
    <xf numFmtId="164" fontId="0" fillId="0" borderId="9" xfId="0" applyFont="1" applyBorder="1" applyAlignment="1">
      <alignment horizontal="left" vertical="top" indent="1"/>
    </xf>
    <xf numFmtId="164" fontId="0" fillId="0" borderId="8" xfId="0" applyBorder="1" applyAlignment="1">
      <alignment vertical="top"/>
    </xf>
    <xf numFmtId="164" fontId="6" fillId="0" borderId="8" xfId="0" applyFont="1" applyBorder="1" applyAlignment="1">
      <alignment horizontal="left" vertical="top"/>
    </xf>
    <xf numFmtId="164" fontId="6" fillId="0" borderId="8" xfId="0" applyFont="1" applyBorder="1" applyAlignment="1">
      <alignment vertical="center"/>
    </xf>
    <xf numFmtId="164" fontId="0" fillId="0" borderId="8" xfId="0" applyBorder="1" applyAlignment="1">
      <alignment horizontal="right" vertical="center"/>
    </xf>
    <xf numFmtId="164" fontId="0" fillId="0" borderId="10" xfId="0" applyBorder="1" applyAlignment="1">
      <alignment/>
    </xf>
    <xf numFmtId="164" fontId="0" fillId="0" borderId="6" xfId="0" applyBorder="1" applyAlignment="1">
      <alignment horizontal="left"/>
    </xf>
    <xf numFmtId="167" fontId="0" fillId="0" borderId="6" xfId="0" applyNumberFormat="1" applyBorder="1" applyAlignment="1">
      <alignment horizontal="right" indent="1"/>
    </xf>
    <xf numFmtId="164" fontId="0" fillId="0" borderId="6" xfId="0" applyBorder="1" applyAlignment="1">
      <alignment horizontal="right" indent="1"/>
    </xf>
    <xf numFmtId="164" fontId="0" fillId="0" borderId="7" xfId="0" applyFont="1" applyBorder="1" applyAlignment="1">
      <alignment horizontal="right" indent="1"/>
    </xf>
    <xf numFmtId="165" fontId="0" fillId="0" borderId="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 vertical="center" indent="1"/>
    </xf>
    <xf numFmtId="164" fontId="0" fillId="0" borderId="12" xfId="0" applyBorder="1" applyAlignment="1">
      <alignment horizontal="left" vertical="center"/>
    </xf>
    <xf numFmtId="164" fontId="0" fillId="0" borderId="12" xfId="0" applyBorder="1" applyAlignment="1">
      <alignment/>
    </xf>
    <xf numFmtId="168" fontId="8" fillId="0" borderId="13" xfId="0" applyNumberFormat="1" applyFont="1" applyBorder="1" applyAlignment="1">
      <alignment horizontal="right" vertical="center" indent="1"/>
    </xf>
    <xf numFmtId="168" fontId="8" fillId="0" borderId="14" xfId="0" applyNumberFormat="1" applyFont="1" applyBorder="1" applyAlignment="1">
      <alignment horizontal="right" vertical="center" indent="1"/>
    </xf>
    <xf numFmtId="164" fontId="6" fillId="0" borderId="11" xfId="0" applyFont="1" applyBorder="1" applyAlignment="1">
      <alignment horizontal="left" vertical="center" indent="1"/>
    </xf>
    <xf numFmtId="164" fontId="6" fillId="0" borderId="12" xfId="0" applyFont="1" applyBorder="1" applyAlignment="1">
      <alignment horizontal="left" vertical="center"/>
    </xf>
    <xf numFmtId="164" fontId="6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 vertical="center" indent="1"/>
    </xf>
    <xf numFmtId="168" fontId="9" fillId="0" borderId="14" xfId="0" applyNumberFormat="1" applyFont="1" applyBorder="1" applyAlignment="1">
      <alignment horizontal="right" vertical="center" indent="1"/>
    </xf>
    <xf numFmtId="164" fontId="0" fillId="0" borderId="11" xfId="0" applyFont="1" applyBorder="1" applyAlignment="1">
      <alignment horizontal="left" indent="1"/>
    </xf>
    <xf numFmtId="167" fontId="6" fillId="0" borderId="12" xfId="0" applyNumberFormat="1" applyFont="1" applyBorder="1" applyAlignment="1">
      <alignment horizontal="right" vertical="center"/>
    </xf>
    <xf numFmtId="164" fontId="0" fillId="0" borderId="12" xfId="0" applyBorder="1" applyAlignment="1">
      <alignment horizontal="left" vertical="center" indent="1"/>
    </xf>
    <xf numFmtId="164" fontId="6" fillId="0" borderId="12" xfId="0" applyFont="1" applyBorder="1" applyAlignment="1">
      <alignment vertical="center"/>
    </xf>
    <xf numFmtId="165" fontId="0" fillId="0" borderId="15" xfId="0" applyNumberFormat="1" applyBorder="1" applyAlignment="1">
      <alignment horizontal="left" vertical="center"/>
    </xf>
    <xf numFmtId="164" fontId="0" fillId="0" borderId="11" xfId="0" applyFont="1" applyBorder="1" applyAlignment="1">
      <alignment horizontal="left" vertical="center" indent="1"/>
    </xf>
    <xf numFmtId="167" fontId="6" fillId="0" borderId="16" xfId="0" applyNumberFormat="1" applyFont="1" applyBorder="1" applyAlignment="1">
      <alignment horizontal="right" vertical="center"/>
    </xf>
    <xf numFmtId="164" fontId="9" fillId="0" borderId="16" xfId="0" applyFont="1" applyBorder="1" applyAlignment="1">
      <alignment vertical="center"/>
    </xf>
    <xf numFmtId="168" fontId="9" fillId="0" borderId="16" xfId="0" applyNumberFormat="1" applyFont="1" applyBorder="1" applyAlignment="1">
      <alignment horizontal="right" vertical="center"/>
    </xf>
    <xf numFmtId="168" fontId="9" fillId="0" borderId="16" xfId="0" applyNumberFormat="1" applyFont="1" applyBorder="1" applyAlignment="1">
      <alignment vertical="center"/>
    </xf>
    <xf numFmtId="164" fontId="0" fillId="0" borderId="5" xfId="0" applyFont="1" applyBorder="1" applyAlignment="1">
      <alignment horizontal="left" vertical="center" indent="1"/>
    </xf>
    <xf numFmtId="164" fontId="0" fillId="0" borderId="6" xfId="0" applyBorder="1" applyAlignment="1">
      <alignment horizontal="left" vertical="center"/>
    </xf>
    <xf numFmtId="167" fontId="6" fillId="0" borderId="17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horizontal="left" vertical="center" indent="1"/>
    </xf>
    <xf numFmtId="168" fontId="9" fillId="0" borderId="17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left" vertical="center"/>
    </xf>
    <xf numFmtId="164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8" fontId="9" fillId="0" borderId="8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left" vertical="center"/>
    </xf>
    <xf numFmtId="164" fontId="5" fillId="2" borderId="18" xfId="0" applyFont="1" applyFill="1" applyBorder="1" applyAlignment="1">
      <alignment horizontal="left" vertical="center" indent="1"/>
    </xf>
    <xf numFmtId="164" fontId="6" fillId="2" borderId="19" xfId="0" applyFont="1" applyFill="1" applyBorder="1" applyAlignment="1">
      <alignment horizontal="left" vertical="center"/>
    </xf>
    <xf numFmtId="164" fontId="0" fillId="2" borderId="19" xfId="0" applyFill="1" applyBorder="1" applyAlignment="1">
      <alignment horizontal="left" vertical="center"/>
    </xf>
    <xf numFmtId="168" fontId="5" fillId="2" borderId="19" xfId="0" applyNumberFormat="1" applyFont="1" applyFill="1" applyBorder="1" applyAlignment="1">
      <alignment horizontal="left" vertical="center"/>
    </xf>
    <xf numFmtId="169" fontId="10" fillId="2" borderId="19" xfId="0" applyNumberFormat="1" applyFont="1" applyFill="1" applyBorder="1" applyAlignment="1">
      <alignment horizontal="right" vertical="center"/>
    </xf>
    <xf numFmtId="165" fontId="0" fillId="2" borderId="20" xfId="0" applyNumberFormat="1" applyFill="1" applyBorder="1" applyAlignment="1">
      <alignment horizontal="left" vertical="center"/>
    </xf>
    <xf numFmtId="164" fontId="0" fillId="2" borderId="19" xfId="0" applyFill="1" applyBorder="1" applyAlignment="1">
      <alignment/>
    </xf>
    <xf numFmtId="168" fontId="10" fillId="2" borderId="19" xfId="0" applyNumberFormat="1" applyFont="1" applyFill="1" applyBorder="1" applyAlignment="1">
      <alignment horizontal="right" vertical="center"/>
    </xf>
    <xf numFmtId="165" fontId="6" fillId="2" borderId="20" xfId="0" applyNumberFormat="1" applyFont="1" applyFill="1" applyBorder="1" applyAlignment="1">
      <alignment horizontal="left" vertical="center"/>
    </xf>
    <xf numFmtId="164" fontId="0" fillId="0" borderId="4" xfId="0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0" xfId="0" applyFont="1" applyAlignment="1">
      <alignment horizontal="center" vertical="center"/>
    </xf>
    <xf numFmtId="164" fontId="6" fillId="0" borderId="6" xfId="0" applyFont="1" applyBorder="1" applyAlignment="1">
      <alignment vertical="top"/>
    </xf>
    <xf numFmtId="166" fontId="6" fillId="0" borderId="6" xfId="0" applyNumberFormat="1" applyFont="1" applyBorder="1" applyAlignment="1">
      <alignment horizontal="center" vertical="top"/>
    </xf>
    <xf numFmtId="164" fontId="6" fillId="0" borderId="3" xfId="0" applyFont="1" applyBorder="1" applyAlignment="1">
      <alignment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4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 horizontal="right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shrinkToFit="1"/>
    </xf>
    <xf numFmtId="170" fontId="0" fillId="0" borderId="24" xfId="0" applyNumberFormat="1" applyFont="1" applyBorder="1" applyAlignment="1">
      <alignment/>
    </xf>
    <xf numFmtId="170" fontId="7" fillId="4" borderId="25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 wrapText="1"/>
    </xf>
    <xf numFmtId="170" fontId="11" fillId="4" borderId="26" xfId="0" applyNumberFormat="1" applyFont="1" applyFill="1" applyBorder="1" applyAlignment="1">
      <alignment horizontal="center" vertical="center" wrapText="1" shrinkToFit="1"/>
    </xf>
    <xf numFmtId="170" fontId="7" fillId="4" borderId="25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/>
    </xf>
    <xf numFmtId="170" fontId="0" fillId="0" borderId="25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7" fillId="0" borderId="8" xfId="0" applyNumberFormat="1" applyFont="1" applyBorder="1" applyAlignment="1">
      <alignment horizontal="right" wrapText="1" shrinkToFit="1"/>
    </xf>
    <xf numFmtId="170" fontId="7" fillId="0" borderId="8" xfId="0" applyNumberFormat="1" applyFont="1" applyBorder="1" applyAlignment="1">
      <alignment horizontal="right" shrinkToFit="1"/>
    </xf>
    <xf numFmtId="170" fontId="0" fillId="0" borderId="8" xfId="0" applyNumberFormat="1" applyBorder="1" applyAlignment="1">
      <alignment shrinkToFit="1"/>
    </xf>
    <xf numFmtId="170" fontId="0" fillId="0" borderId="26" xfId="0" applyNumberFormat="1" applyBorder="1" applyAlignment="1">
      <alignment shrinkToFit="1"/>
    </xf>
    <xf numFmtId="170" fontId="0" fillId="0" borderId="26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 wrapText="1" shrinkToFit="1"/>
    </xf>
    <xf numFmtId="170" fontId="0" fillId="0" borderId="0" xfId="0" applyNumberFormat="1" applyAlignment="1">
      <alignment shrinkToFit="1"/>
    </xf>
    <xf numFmtId="170" fontId="0" fillId="0" borderId="27" xfId="0" applyNumberFormat="1" applyBorder="1" applyAlignment="1">
      <alignment shrinkToFit="1"/>
    </xf>
    <xf numFmtId="170" fontId="0" fillId="0" borderId="27" xfId="0" applyNumberFormat="1" applyBorder="1" applyAlignment="1">
      <alignment/>
    </xf>
    <xf numFmtId="170" fontId="0" fillId="0" borderId="17" xfId="0" applyNumberFormat="1" applyFont="1" applyBorder="1" applyAlignment="1">
      <alignment horizontal="left" indent="1"/>
    </xf>
    <xf numFmtId="170" fontId="0" fillId="0" borderId="6" xfId="0" applyNumberFormat="1" applyFont="1" applyBorder="1" applyAlignment="1">
      <alignment/>
    </xf>
    <xf numFmtId="170" fontId="0" fillId="0" borderId="6" xfId="0" applyNumberFormat="1" applyBorder="1" applyAlignment="1">
      <alignment wrapText="1" shrinkToFit="1"/>
    </xf>
    <xf numFmtId="170" fontId="0" fillId="0" borderId="6" xfId="0" applyNumberFormat="1" applyBorder="1" applyAlignment="1">
      <alignment shrinkToFit="1"/>
    </xf>
    <xf numFmtId="170" fontId="0" fillId="0" borderId="28" xfId="0" applyNumberFormat="1" applyBorder="1" applyAlignment="1">
      <alignment shrinkToFit="1"/>
    </xf>
    <xf numFmtId="170" fontId="0" fillId="0" borderId="28" xfId="0" applyNumberFormat="1" applyBorder="1" applyAlignment="1">
      <alignment/>
    </xf>
    <xf numFmtId="170" fontId="0" fillId="2" borderId="16" xfId="0" applyNumberFormat="1" applyFont="1" applyFill="1" applyBorder="1" applyAlignment="1">
      <alignment/>
    </xf>
    <xf numFmtId="170" fontId="12" fillId="2" borderId="6" xfId="0" applyNumberFormat="1" applyFont="1" applyFill="1" applyBorder="1" applyAlignment="1">
      <alignment wrapText="1" shrinkToFit="1"/>
    </xf>
    <xf numFmtId="170" fontId="12" fillId="2" borderId="6" xfId="0" applyNumberFormat="1" applyFont="1" applyFill="1" applyBorder="1" applyAlignment="1">
      <alignment shrinkToFit="1"/>
    </xf>
    <xf numFmtId="170" fontId="0" fillId="2" borderId="28" xfId="0" applyNumberFormat="1" applyFill="1" applyBorder="1" applyAlignment="1">
      <alignment shrinkToFit="1"/>
    </xf>
    <xf numFmtId="170" fontId="0" fillId="2" borderId="28" xfId="0" applyNumberFormat="1" applyFill="1" applyBorder="1" applyAlignment="1">
      <alignment/>
    </xf>
    <xf numFmtId="164" fontId="5" fillId="0" borderId="0" xfId="0" applyFont="1" applyAlignment="1">
      <alignment/>
    </xf>
    <xf numFmtId="164" fontId="13" fillId="0" borderId="24" xfId="0" applyFont="1" applyBorder="1" applyAlignment="1">
      <alignment horizontal="center" vertical="center" wrapText="1"/>
    </xf>
    <xf numFmtId="164" fontId="13" fillId="4" borderId="25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4" fontId="13" fillId="4" borderId="26" xfId="0" applyFont="1" applyFill="1" applyBorder="1" applyAlignment="1">
      <alignment horizontal="center" vertical="center" wrapText="1"/>
    </xf>
    <xf numFmtId="164" fontId="7" fillId="0" borderId="24" xfId="0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6" xfId="0" applyNumberFormat="1" applyFont="1" applyBorder="1" applyAlignment="1">
      <alignment vertical="center"/>
    </xf>
    <xf numFmtId="170" fontId="7" fillId="0" borderId="26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 wrapText="1"/>
    </xf>
    <xf numFmtId="168" fontId="7" fillId="0" borderId="27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vertical="center"/>
    </xf>
    <xf numFmtId="170" fontId="7" fillId="0" borderId="2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 wrapText="1"/>
    </xf>
    <xf numFmtId="168" fontId="7" fillId="0" borderId="28" xfId="0" applyNumberFormat="1" applyFont="1" applyBorder="1" applyAlignment="1">
      <alignment horizontal="center" vertical="center"/>
    </xf>
    <xf numFmtId="168" fontId="7" fillId="0" borderId="28" xfId="0" applyNumberFormat="1" applyFont="1" applyBorder="1" applyAlignment="1">
      <alignment vertical="center"/>
    </xf>
    <xf numFmtId="170" fontId="7" fillId="0" borderId="28" xfId="0" applyNumberFormat="1" applyFont="1" applyBorder="1" applyAlignment="1">
      <alignment vertical="center"/>
    </xf>
    <xf numFmtId="164" fontId="7" fillId="0" borderId="24" xfId="0" applyFont="1" applyBorder="1" applyAlignment="1">
      <alignment/>
    </xf>
    <xf numFmtId="164" fontId="7" fillId="2" borderId="17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8" fontId="7" fillId="2" borderId="28" xfId="0" applyNumberFormat="1" applyFont="1" applyFill="1" applyBorder="1" applyAlignment="1">
      <alignment horizontal="center"/>
    </xf>
    <xf numFmtId="168" fontId="7" fillId="2" borderId="28" xfId="0" applyNumberFormat="1" applyFont="1" applyFill="1" applyBorder="1" applyAlignment="1">
      <alignment/>
    </xf>
    <xf numFmtId="170" fontId="7" fillId="2" borderId="2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5" fillId="0" borderId="0" xfId="0" applyFont="1" applyBorder="1" applyAlignment="1">
      <alignment horizontal="center" vertical="top"/>
    </xf>
    <xf numFmtId="164" fontId="0" fillId="0" borderId="13" xfId="0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29" xfId="0" applyNumberFormat="1" applyBorder="1" applyAlignment="1">
      <alignment vertical="center" shrinkToFi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5" fontId="0" fillId="0" borderId="29" xfId="0" applyNumberFormat="1" applyFont="1" applyBorder="1" applyAlignment="1">
      <alignment vertical="center"/>
    </xf>
    <xf numFmtId="164" fontId="0" fillId="2" borderId="13" xfId="0" applyFont="1" applyFill="1" applyBorder="1" applyAlignment="1">
      <alignment vertical="center"/>
    </xf>
    <xf numFmtId="165" fontId="0" fillId="2" borderId="12" xfId="0" applyNumberFormat="1" applyFill="1" applyBorder="1" applyAlignment="1">
      <alignment vertical="center"/>
    </xf>
    <xf numFmtId="165" fontId="0" fillId="2" borderId="29" xfId="0" applyNumberFormat="1" applyFont="1" applyFill="1" applyBorder="1" applyAlignment="1">
      <alignment vertical="center"/>
    </xf>
    <xf numFmtId="164" fontId="0" fillId="4" borderId="13" xfId="0" applyFont="1" applyFill="1" applyBorder="1" applyAlignment="1">
      <alignment/>
    </xf>
    <xf numFmtId="165" fontId="0" fillId="4" borderId="13" xfId="0" applyNumberFormat="1" applyFont="1" applyFill="1" applyBorder="1" applyAlignment="1">
      <alignment/>
    </xf>
    <xf numFmtId="164" fontId="0" fillId="4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 wrapText="1"/>
    </xf>
    <xf numFmtId="164" fontId="0" fillId="2" borderId="16" xfId="0" applyFont="1" applyFill="1" applyBorder="1" applyAlignment="1">
      <alignment vertical="top"/>
    </xf>
    <xf numFmtId="165" fontId="0" fillId="2" borderId="16" xfId="0" applyNumberFormat="1" applyFont="1" applyFill="1" applyBorder="1" applyAlignment="1">
      <alignment vertical="top"/>
    </xf>
    <xf numFmtId="165" fontId="0" fillId="2" borderId="13" xfId="0" applyNumberFormat="1" applyFont="1" applyFill="1" applyBorder="1" applyAlignment="1">
      <alignment vertical="top"/>
    </xf>
    <xf numFmtId="164" fontId="0" fillId="2" borderId="13" xfId="0" applyFill="1" applyBorder="1" applyAlignment="1">
      <alignment horizontal="center" vertical="top"/>
    </xf>
    <xf numFmtId="171" fontId="0" fillId="2" borderId="13" xfId="0" applyNumberFormat="1" applyFill="1" applyBorder="1" applyAlignment="1">
      <alignment vertical="top"/>
    </xf>
    <xf numFmtId="168" fontId="0" fillId="2" borderId="13" xfId="0" applyNumberFormat="1" applyFill="1" applyBorder="1" applyAlignment="1">
      <alignment vertical="top"/>
    </xf>
    <xf numFmtId="164" fontId="15" fillId="0" borderId="24" xfId="0" applyFont="1" applyBorder="1" applyAlignment="1">
      <alignment vertical="top"/>
    </xf>
    <xf numFmtId="164" fontId="15" fillId="0" borderId="27" xfId="0" applyFont="1" applyBorder="1" applyAlignment="1">
      <alignment horizontal="left" vertical="top" wrapText="1"/>
    </xf>
    <xf numFmtId="164" fontId="15" fillId="0" borderId="27" xfId="0" applyFont="1" applyBorder="1" applyAlignment="1">
      <alignment horizontal="center" vertical="top" shrinkToFit="1"/>
    </xf>
    <xf numFmtId="171" fontId="15" fillId="0" borderId="27" xfId="0" applyNumberFormat="1" applyFont="1" applyBorder="1" applyAlignment="1">
      <alignment vertical="top" shrinkToFit="1"/>
    </xf>
    <xf numFmtId="168" fontId="15" fillId="3" borderId="27" xfId="0" applyNumberFormat="1" applyFont="1" applyFill="1" applyBorder="1" applyAlignment="1" applyProtection="1">
      <alignment vertical="top" shrinkToFit="1"/>
      <protection locked="0"/>
    </xf>
    <xf numFmtId="168" fontId="15" fillId="0" borderId="27" xfId="0" applyNumberFormat="1" applyFont="1" applyBorder="1" applyAlignment="1">
      <alignment vertical="top" shrinkToFit="1"/>
    </xf>
    <xf numFmtId="164" fontId="15" fillId="0" borderId="0" xfId="0" applyFont="1" applyAlignment="1">
      <alignment/>
    </xf>
    <xf numFmtId="164" fontId="16" fillId="0" borderId="27" xfId="0" applyFont="1" applyBorder="1" applyAlignment="1">
      <alignment horizontal="left" vertical="top" wrapText="1"/>
    </xf>
    <xf numFmtId="164" fontId="16" fillId="0" borderId="27" xfId="0" applyFont="1" applyBorder="1" applyAlignment="1">
      <alignment horizontal="center" vertical="top" wrapText="1" shrinkToFit="1"/>
    </xf>
    <xf numFmtId="171" fontId="16" fillId="0" borderId="27" xfId="0" applyNumberFormat="1" applyFont="1" applyBorder="1" applyAlignment="1">
      <alignment vertical="top" wrapText="1" shrinkToFit="1"/>
    </xf>
    <xf numFmtId="168" fontId="15" fillId="0" borderId="27" xfId="0" applyNumberFormat="1" applyFont="1" applyBorder="1" applyAlignment="1" applyProtection="1">
      <alignment vertical="top" shrinkToFit="1"/>
      <protection locked="0"/>
    </xf>
    <xf numFmtId="164" fontId="0" fillId="2" borderId="17" xfId="0" applyFont="1" applyFill="1" applyBorder="1" applyAlignment="1">
      <alignment vertical="top"/>
    </xf>
    <xf numFmtId="164" fontId="0" fillId="2" borderId="28" xfId="0" applyFont="1" applyFill="1" applyBorder="1" applyAlignment="1">
      <alignment horizontal="left" vertical="top" wrapText="1"/>
    </xf>
    <xf numFmtId="164" fontId="0" fillId="2" borderId="28" xfId="0" applyFill="1" applyBorder="1" applyAlignment="1">
      <alignment horizontal="center" vertical="top" shrinkToFit="1"/>
    </xf>
    <xf numFmtId="171" fontId="0" fillId="2" borderId="28" xfId="0" applyNumberFormat="1" applyFill="1" applyBorder="1" applyAlignment="1">
      <alignment vertical="top" shrinkToFit="1"/>
    </xf>
    <xf numFmtId="168" fontId="0" fillId="2" borderId="28" xfId="0" applyNumberFormat="1" applyFill="1" applyBorder="1" applyAlignment="1" applyProtection="1">
      <alignment vertical="top" shrinkToFit="1"/>
      <protection locked="0"/>
    </xf>
    <xf numFmtId="168" fontId="0" fillId="2" borderId="28" xfId="0" applyNumberFormat="1" applyFill="1" applyBorder="1" applyAlignment="1">
      <alignment vertical="top" shrinkToFit="1"/>
    </xf>
    <xf numFmtId="171" fontId="15" fillId="3" borderId="27" xfId="0" applyNumberFormat="1" applyFont="1" applyFill="1" applyBorder="1" applyAlignment="1" applyProtection="1">
      <alignment vertical="top" shrinkToFit="1"/>
      <protection locked="0"/>
    </xf>
    <xf numFmtId="164" fontId="15" fillId="0" borderId="17" xfId="0" applyFont="1" applyBorder="1" applyAlignment="1">
      <alignment vertical="top"/>
    </xf>
    <xf numFmtId="164" fontId="15" fillId="0" borderId="28" xfId="0" applyFont="1" applyBorder="1" applyAlignment="1">
      <alignment horizontal="left" vertical="top" wrapText="1"/>
    </xf>
    <xf numFmtId="164" fontId="15" fillId="0" borderId="28" xfId="0" applyFont="1" applyBorder="1" applyAlignment="1">
      <alignment horizontal="center" vertical="top" shrinkToFit="1"/>
    </xf>
    <xf numFmtId="171" fontId="15" fillId="0" borderId="28" xfId="0" applyNumberFormat="1" applyFont="1" applyBorder="1" applyAlignment="1">
      <alignment vertical="top" shrinkToFit="1"/>
    </xf>
    <xf numFmtId="168" fontId="15" fillId="3" borderId="28" xfId="0" applyNumberFormat="1" applyFont="1" applyFill="1" applyBorder="1" applyAlignment="1" applyProtection="1">
      <alignment vertical="top" shrinkToFit="1"/>
      <protection locked="0"/>
    </xf>
    <xf numFmtId="168" fontId="15" fillId="0" borderId="28" xfId="0" applyNumberFormat="1" applyFont="1" applyBorder="1" applyAlignment="1">
      <alignment vertical="top" shrinkToFit="1"/>
    </xf>
    <xf numFmtId="165" fontId="0" fillId="0" borderId="0" xfId="0" applyNumberFormat="1" applyAlignment="1">
      <alignment horizontal="left" vertical="top" wrapText="1"/>
    </xf>
    <xf numFmtId="164" fontId="6" fillId="2" borderId="16" xfId="0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horizontal="left" vertical="top" wrapText="1"/>
    </xf>
    <xf numFmtId="164" fontId="6" fillId="2" borderId="12" xfId="0" applyFont="1" applyFill="1" applyBorder="1" applyAlignment="1">
      <alignment horizontal="center" vertical="top"/>
    </xf>
    <xf numFmtId="164" fontId="6" fillId="2" borderId="12" xfId="0" applyFont="1" applyFill="1" applyBorder="1" applyAlignment="1">
      <alignment vertical="top"/>
    </xf>
    <xf numFmtId="168" fontId="6" fillId="2" borderId="29" xfId="0" applyNumberFormat="1" applyFont="1" applyFill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3" borderId="13" xfId="0" applyFill="1" applyBorder="1" applyAlignment="1" applyProtection="1">
      <alignment vertical="top" wrapText="1"/>
      <protection locked="0"/>
    </xf>
    <xf numFmtId="165" fontId="0" fillId="0" borderId="0" xfId="0" applyNumberFormat="1" applyAlignment="1">
      <alignment horizontal="left" wrapText="1"/>
    </xf>
    <xf numFmtId="164" fontId="0" fillId="0" borderId="0" xfId="22" applyProtection="1">
      <alignment/>
      <protection hidden="1"/>
    </xf>
    <xf numFmtId="165" fontId="0" fillId="0" borderId="0" xfId="22" applyNumberFormat="1" applyProtection="1">
      <alignment/>
      <protection hidden="1"/>
    </xf>
    <xf numFmtId="164" fontId="0" fillId="0" borderId="0" xfId="22" applyProtection="1">
      <alignment/>
      <protection hidden="1" locked="0"/>
    </xf>
    <xf numFmtId="164" fontId="0" fillId="0" borderId="0" xfId="22">
      <alignment/>
      <protection/>
    </xf>
    <xf numFmtId="164" fontId="5" fillId="0" borderId="0" xfId="22" applyFont="1" applyBorder="1" applyAlignment="1" applyProtection="1">
      <alignment horizontal="center"/>
      <protection hidden="1"/>
    </xf>
    <xf numFmtId="164" fontId="0" fillId="0" borderId="13" xfId="22" applyFont="1" applyBorder="1" applyAlignment="1" applyProtection="1">
      <alignment vertical="center"/>
      <protection hidden="1"/>
    </xf>
    <xf numFmtId="165" fontId="0" fillId="0" borderId="12" xfId="22" applyNumberFormat="1" applyBorder="1" applyAlignment="1" applyProtection="1">
      <alignment vertical="center"/>
      <protection hidden="1"/>
    </xf>
    <xf numFmtId="165" fontId="0" fillId="0" borderId="29" xfId="22" applyNumberFormat="1" applyFont="1" applyBorder="1" applyAlignment="1" applyProtection="1">
      <alignment vertical="center"/>
      <protection hidden="1"/>
    </xf>
    <xf numFmtId="164" fontId="0" fillId="2" borderId="13" xfId="22" applyFont="1" applyFill="1" applyBorder="1" applyAlignment="1" applyProtection="1">
      <alignment vertical="center"/>
      <protection hidden="1"/>
    </xf>
    <xf numFmtId="165" fontId="0" fillId="2" borderId="12" xfId="22" applyNumberFormat="1" applyFill="1" applyBorder="1" applyAlignment="1" applyProtection="1">
      <alignment vertical="center"/>
      <protection hidden="1"/>
    </xf>
    <xf numFmtId="165" fontId="0" fillId="2" borderId="29" xfId="22" applyNumberFormat="1" applyFont="1" applyFill="1" applyBorder="1" applyAlignment="1" applyProtection="1">
      <alignment vertical="center"/>
      <protection hidden="1"/>
    </xf>
    <xf numFmtId="164" fontId="0" fillId="0" borderId="0" xfId="22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/>
    </xf>
    <xf numFmtId="165" fontId="0" fillId="4" borderId="13" xfId="22" applyNumberFormat="1" applyFont="1" applyFill="1" applyBorder="1" applyProtection="1">
      <alignment/>
      <protection hidden="1"/>
    </xf>
    <xf numFmtId="164" fontId="0" fillId="4" borderId="13" xfId="22" applyFont="1" applyFill="1" applyBorder="1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 locked="0"/>
    </xf>
    <xf numFmtId="164" fontId="0" fillId="4" borderId="13" xfId="22" applyFont="1" applyFill="1" applyBorder="1" applyAlignment="1">
      <alignment wrapText="1"/>
      <protection/>
    </xf>
    <xf numFmtId="164" fontId="0" fillId="2" borderId="16" xfId="22" applyFont="1" applyFill="1" applyBorder="1" applyAlignment="1" applyProtection="1">
      <alignment vertical="top"/>
      <protection hidden="1"/>
    </xf>
    <xf numFmtId="165" fontId="0" fillId="2" borderId="16" xfId="22" applyNumberFormat="1" applyFont="1" applyFill="1" applyBorder="1" applyAlignment="1" applyProtection="1">
      <alignment vertical="top"/>
      <protection hidden="1"/>
    </xf>
    <xf numFmtId="165" fontId="0" fillId="2" borderId="13" xfId="22" applyNumberFormat="1" applyFont="1" applyFill="1" applyBorder="1" applyAlignment="1" applyProtection="1">
      <alignment vertical="top"/>
      <protection hidden="1"/>
    </xf>
    <xf numFmtId="164" fontId="0" fillId="2" borderId="13" xfId="22" applyFill="1" applyBorder="1" applyAlignment="1" applyProtection="1">
      <alignment horizontal="center" vertical="top"/>
      <protection hidden="1"/>
    </xf>
    <xf numFmtId="171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 applyProtection="1">
      <alignment vertical="top"/>
      <protection hidden="1" locked="0"/>
    </xf>
    <xf numFmtId="168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>
      <alignment vertical="top"/>
      <protection/>
    </xf>
    <xf numFmtId="164" fontId="0" fillId="0" borderId="17" xfId="22" applyBorder="1" applyAlignment="1" applyProtection="1">
      <alignment vertical="top"/>
      <protection hidden="1"/>
    </xf>
    <xf numFmtId="165" fontId="0" fillId="5" borderId="17" xfId="22" applyNumberFormat="1" applyFont="1" applyFill="1" applyBorder="1" applyAlignment="1" applyProtection="1">
      <alignment vertical="top"/>
      <protection hidden="1"/>
    </xf>
    <xf numFmtId="165" fontId="0" fillId="5" borderId="28" xfId="22" applyNumberFormat="1" applyFont="1" applyFill="1" applyBorder="1" applyAlignment="1" applyProtection="1">
      <alignment vertical="top"/>
      <protection hidden="1"/>
    </xf>
    <xf numFmtId="164" fontId="0" fillId="5" borderId="28" xfId="22" applyFill="1" applyBorder="1" applyAlignment="1" applyProtection="1">
      <alignment horizontal="center" vertical="top"/>
      <protection hidden="1"/>
    </xf>
    <xf numFmtId="171" fontId="0" fillId="5" borderId="28" xfId="22" applyNumberFormat="1" applyFill="1" applyBorder="1" applyAlignment="1" applyProtection="1">
      <alignment vertical="top"/>
      <protection hidden="1"/>
    </xf>
    <xf numFmtId="168" fontId="0" fillId="5" borderId="28" xfId="22" applyNumberFormat="1" applyFill="1" applyBorder="1" applyAlignment="1" applyProtection="1">
      <alignment vertical="top"/>
      <protection hidden="1" locked="0"/>
    </xf>
    <xf numFmtId="168" fontId="0" fillId="5" borderId="28" xfId="22" applyNumberFormat="1" applyFill="1" applyBorder="1" applyAlignment="1" applyProtection="1">
      <alignment vertical="top"/>
      <protection hidden="1"/>
    </xf>
    <xf numFmtId="168" fontId="15" fillId="0" borderId="30" xfId="22" applyNumberFormat="1" applyFont="1" applyBorder="1" applyAlignment="1">
      <alignment vertical="top" shrinkToFit="1"/>
      <protection/>
    </xf>
    <xf numFmtId="168" fontId="15" fillId="0" borderId="27" xfId="22" applyNumberFormat="1" applyFont="1" applyBorder="1" applyAlignment="1">
      <alignment vertical="top" shrinkToFit="1"/>
      <protection/>
    </xf>
    <xf numFmtId="164" fontId="15" fillId="0" borderId="0" xfId="22" applyFont="1">
      <alignment/>
      <protection/>
    </xf>
    <xf numFmtId="164" fontId="0" fillId="0" borderId="24" xfId="22" applyBorder="1" applyAlignment="1" applyProtection="1">
      <alignment vertical="top"/>
      <protection hidden="1"/>
    </xf>
    <xf numFmtId="164" fontId="0" fillId="0" borderId="27" xfId="22" applyFont="1" applyBorder="1" applyAlignment="1" applyProtection="1">
      <alignment horizontal="left" vertical="top" wrapText="1"/>
      <protection hidden="1"/>
    </xf>
    <xf numFmtId="164" fontId="0" fillId="0" borderId="27" xfId="22" applyFont="1" applyBorder="1" applyAlignment="1" applyProtection="1">
      <alignment horizontal="center" vertical="top" shrinkToFit="1"/>
      <protection hidden="1"/>
    </xf>
    <xf numFmtId="171" fontId="0" fillId="0" borderId="27" xfId="22" applyNumberFormat="1" applyBorder="1" applyAlignment="1" applyProtection="1">
      <alignment vertical="top" shrinkToFit="1"/>
      <protection hidden="1"/>
    </xf>
    <xf numFmtId="168" fontId="0" fillId="0" borderId="27" xfId="22" applyNumberFormat="1" applyBorder="1" applyAlignment="1" applyProtection="1">
      <alignment vertical="top" shrinkToFit="1"/>
      <protection hidden="1" locked="0"/>
    </xf>
    <xf numFmtId="168" fontId="0" fillId="0" borderId="27" xfId="22" applyNumberFormat="1" applyBorder="1" applyAlignment="1" applyProtection="1">
      <alignment vertical="top" shrinkToFit="1"/>
      <protection hidden="1"/>
    </xf>
    <xf numFmtId="165" fontId="0" fillId="5" borderId="13" xfId="22" applyNumberFormat="1" applyFont="1" applyFill="1" applyBorder="1" applyAlignment="1" applyProtection="1">
      <alignment vertical="top"/>
      <protection hidden="1"/>
    </xf>
    <xf numFmtId="164" fontId="0" fillId="5" borderId="13" xfId="22" applyFill="1" applyBorder="1" applyAlignment="1" applyProtection="1">
      <alignment horizontal="center" vertical="top" shrinkToFit="1"/>
      <protection hidden="1"/>
    </xf>
    <xf numFmtId="171" fontId="0" fillId="5" borderId="13" xfId="22" applyNumberFormat="1" applyFill="1" applyBorder="1" applyAlignment="1" applyProtection="1">
      <alignment vertical="top" shrinkToFit="1"/>
      <protection hidden="1"/>
    </xf>
    <xf numFmtId="168" fontId="0" fillId="5" borderId="13" xfId="22" applyNumberFormat="1" applyFill="1" applyBorder="1" applyAlignment="1" applyProtection="1">
      <alignment vertical="top" shrinkToFit="1"/>
      <protection hidden="1" locked="0"/>
    </xf>
    <xf numFmtId="168" fontId="0" fillId="5" borderId="13" xfId="22" applyNumberFormat="1" applyFill="1" applyBorder="1" applyAlignment="1" applyProtection="1">
      <alignment vertical="top" shrinkToFit="1"/>
      <protection hidden="1"/>
    </xf>
    <xf numFmtId="164" fontId="0" fillId="0" borderId="0" xfId="22" applyAlignment="1" applyProtection="1">
      <alignment vertical="top"/>
      <protection hidden="1"/>
    </xf>
    <xf numFmtId="168" fontId="0" fillId="2" borderId="31" xfId="22" applyNumberFormat="1" applyFill="1" applyBorder="1" applyAlignment="1">
      <alignment vertical="top" shrinkToFit="1"/>
      <protection/>
    </xf>
    <xf numFmtId="168" fontId="0" fillId="2" borderId="28" xfId="22" applyNumberFormat="1" applyFill="1" applyBorder="1" applyAlignment="1">
      <alignment vertical="top" shrinkToFit="1"/>
      <protection/>
    </xf>
    <xf numFmtId="164" fontId="15" fillId="0" borderId="0" xfId="22" applyFont="1" applyAlignment="1" applyProtection="1">
      <alignment vertical="top"/>
      <protection hidden="1"/>
    </xf>
    <xf numFmtId="168" fontId="0" fillId="5" borderId="13" xfId="22" applyNumberFormat="1" applyFill="1" applyBorder="1" applyAlignment="1">
      <alignment vertical="top" shrinkToFit="1"/>
      <protection/>
    </xf>
    <xf numFmtId="164" fontId="6" fillId="2" borderId="16" xfId="22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horizontal="left" vertical="top" wrapText="1"/>
      <protection hidden="1"/>
    </xf>
    <xf numFmtId="164" fontId="6" fillId="2" borderId="12" xfId="22" applyFont="1" applyFill="1" applyBorder="1" applyAlignment="1" applyProtection="1">
      <alignment horizontal="center" vertical="top"/>
      <protection hidden="1"/>
    </xf>
    <xf numFmtId="164" fontId="6" fillId="2" borderId="12" xfId="22" applyFont="1" applyFill="1" applyBorder="1" applyAlignment="1" applyProtection="1">
      <alignment vertical="top"/>
      <protection hidden="1"/>
    </xf>
    <xf numFmtId="164" fontId="6" fillId="2" borderId="12" xfId="22" applyFont="1" applyFill="1" applyBorder="1" applyAlignment="1" applyProtection="1">
      <alignment vertical="top"/>
      <protection hidden="1" locked="0"/>
    </xf>
    <xf numFmtId="168" fontId="6" fillId="2" borderId="29" xfId="22" applyNumberFormat="1" applyFont="1" applyFill="1" applyBorder="1" applyAlignment="1" applyProtection="1">
      <alignment vertical="top"/>
      <protection hidden="1"/>
    </xf>
    <xf numFmtId="164" fontId="15" fillId="0" borderId="0" xfId="22" applyFont="1" applyAlignment="1" applyProtection="1">
      <alignment horizontal="left" vertical="top" wrapText="1"/>
      <protection hidden="1"/>
    </xf>
    <xf numFmtId="164" fontId="15" fillId="0" borderId="0" xfId="22" applyFont="1" applyAlignment="1" applyProtection="1">
      <alignment horizontal="center" vertical="top" shrinkToFit="1"/>
      <protection hidden="1"/>
    </xf>
    <xf numFmtId="171" fontId="15" fillId="0" borderId="0" xfId="22" applyNumberFormat="1" applyFont="1" applyAlignment="1" applyProtection="1">
      <alignment vertical="top" shrinkToFit="1"/>
      <protection hidden="1"/>
    </xf>
    <xf numFmtId="168" fontId="15" fillId="0" borderId="0" xfId="22" applyNumberFormat="1" applyFont="1" applyAlignment="1" applyProtection="1">
      <alignment vertical="top" shrinkToFit="1"/>
      <protection hidden="1" locked="0"/>
    </xf>
    <xf numFmtId="168" fontId="15" fillId="0" borderId="0" xfId="22" applyNumberFormat="1" applyFont="1" applyAlignment="1" applyProtection="1">
      <alignment vertical="top" shrinkToFit="1"/>
      <protection hidden="1"/>
    </xf>
    <xf numFmtId="164" fontId="0" fillId="0" borderId="0" xfId="22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 shrinkToFit="1"/>
      <protection hidden="1"/>
    </xf>
    <xf numFmtId="171" fontId="0" fillId="0" borderId="0" xfId="22" applyNumberFormat="1" applyAlignment="1" applyProtection="1">
      <alignment vertical="top" shrinkToFit="1"/>
      <protection hidden="1"/>
    </xf>
    <xf numFmtId="168" fontId="0" fillId="0" borderId="0" xfId="22" applyNumberFormat="1" applyAlignment="1" applyProtection="1">
      <alignment vertical="top" shrinkToFit="1"/>
      <protection hidden="1" locked="0"/>
    </xf>
    <xf numFmtId="168" fontId="0" fillId="0" borderId="0" xfId="22" applyNumberFormat="1" applyAlignment="1" applyProtection="1">
      <alignment vertical="top" shrinkToFit="1"/>
      <protection hidden="1"/>
    </xf>
    <xf numFmtId="168" fontId="15" fillId="0" borderId="31" xfId="22" applyNumberFormat="1" applyFont="1" applyBorder="1" applyAlignment="1">
      <alignment vertical="top" shrinkToFit="1"/>
      <protection/>
    </xf>
    <xf numFmtId="168" fontId="15" fillId="0" borderId="28" xfId="22" applyNumberFormat="1" applyFont="1" applyBorder="1" applyAlignment="1">
      <alignment vertical="top" shrinkToFit="1"/>
      <protection/>
    </xf>
    <xf numFmtId="165" fontId="0" fillId="0" borderId="0" xfId="22" applyNumberFormat="1" applyAlignment="1" applyProtection="1">
      <alignment vertical="top"/>
      <protection hidden="1"/>
    </xf>
    <xf numFmtId="165" fontId="0" fillId="0" borderId="0" xfId="22" applyNumberFormat="1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/>
      <protection hidden="1"/>
    </xf>
    <xf numFmtId="164" fontId="0" fillId="0" borderId="0" xfId="22" applyAlignment="1" applyProtection="1">
      <alignment vertical="top"/>
      <protection hidden="1" locked="0"/>
    </xf>
    <xf numFmtId="164" fontId="0" fillId="0" borderId="0" xfId="22" applyAlignment="1">
      <alignment vertical="top"/>
      <protection/>
    </xf>
    <xf numFmtId="165" fontId="0" fillId="0" borderId="0" xfId="22" applyNumberFormat="1" applyAlignment="1" applyProtection="1">
      <alignment horizontal="left" wrapText="1"/>
      <protection hidden="1"/>
    </xf>
    <xf numFmtId="164" fontId="17" fillId="0" borderId="0" xfId="22" applyFont="1" applyProtection="1">
      <alignment/>
      <protection hidden="1"/>
    </xf>
    <xf numFmtId="164" fontId="17" fillId="0" borderId="0" xfId="22" applyFont="1" applyAlignment="1" applyProtection="1">
      <alignment wrapText="1"/>
      <protection hidden="1"/>
    </xf>
    <xf numFmtId="164" fontId="17" fillId="0" borderId="0" xfId="22" applyFont="1" applyProtection="1">
      <alignment/>
      <protection hidden="1" locked="0"/>
    </xf>
    <xf numFmtId="164" fontId="18" fillId="0" borderId="0" xfId="22" applyFont="1" applyProtection="1">
      <alignment/>
      <protection hidden="1"/>
    </xf>
    <xf numFmtId="164" fontId="17" fillId="0" borderId="0" xfId="22" applyFont="1" applyProtection="1">
      <alignment/>
      <protection locked="0"/>
    </xf>
    <xf numFmtId="165" fontId="3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Alignment="1" applyProtection="1">
      <alignment wrapText="1"/>
      <protection hidden="1"/>
    </xf>
    <xf numFmtId="165" fontId="15" fillId="2" borderId="0" xfId="22" applyNumberFormat="1" applyFont="1" applyFill="1" applyProtection="1">
      <alignment/>
      <protection hidden="1" locked="0"/>
    </xf>
    <xf numFmtId="164" fontId="17" fillId="2" borderId="0" xfId="22" applyFont="1" applyFill="1" applyProtection="1">
      <alignment/>
      <protection hidden="1"/>
    </xf>
    <xf numFmtId="165" fontId="19" fillId="2" borderId="0" xfId="22" applyNumberFormat="1" applyFont="1" applyFill="1" applyAlignment="1" applyProtection="1">
      <alignment vertical="center"/>
      <protection hidden="1"/>
    </xf>
    <xf numFmtId="165" fontId="15" fillId="2" borderId="0" xfId="22" applyNumberFormat="1" applyFont="1" applyFill="1" applyAlignment="1" applyProtection="1">
      <alignment vertical="center"/>
      <protection hidden="1"/>
    </xf>
    <xf numFmtId="164" fontId="15" fillId="2" borderId="0" xfId="22" applyFont="1" applyFill="1" applyAlignment="1" applyProtection="1">
      <alignment horizontal="left" vertical="center"/>
      <protection hidden="1"/>
    </xf>
    <xf numFmtId="165" fontId="15" fillId="2" borderId="0" xfId="22" applyNumberFormat="1" applyFont="1" applyFill="1" applyAlignment="1" applyProtection="1">
      <alignment vertical="center" wrapText="1"/>
      <protection hidden="1"/>
    </xf>
    <xf numFmtId="165" fontId="15" fillId="2" borderId="0" xfId="22" applyNumberFormat="1" applyFont="1" applyFill="1" applyAlignment="1" applyProtection="1">
      <alignment vertical="center"/>
      <protection hidden="1" locked="0"/>
    </xf>
    <xf numFmtId="164" fontId="15" fillId="2" borderId="0" xfId="22" applyFont="1" applyFill="1" applyBorder="1" applyAlignment="1" applyProtection="1">
      <alignment horizontal="left" vertical="center"/>
      <protection hidden="1"/>
    </xf>
    <xf numFmtId="165" fontId="15" fillId="2" borderId="0" xfId="22" applyNumberFormat="1" applyFont="1" applyFill="1" applyBorder="1" applyAlignment="1" applyProtection="1">
      <alignment horizontal="left" vertical="center"/>
      <protection hidden="1"/>
    </xf>
    <xf numFmtId="165" fontId="15" fillId="6" borderId="32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 locked="0"/>
    </xf>
    <xf numFmtId="165" fontId="17" fillId="6" borderId="34" xfId="22" applyNumberFormat="1" applyFont="1" applyFill="1" applyBorder="1" applyAlignment="1" applyProtection="1">
      <alignment horizontal="center" vertical="center" wrapText="1"/>
      <protection hidden="1"/>
    </xf>
    <xf numFmtId="165" fontId="17" fillId="6" borderId="35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5" xfId="22" applyNumberFormat="1" applyFont="1" applyFill="1" applyBorder="1" applyAlignment="1" applyProtection="1">
      <alignment horizontal="center" vertical="center" wrapText="1"/>
      <protection hidden="1"/>
    </xf>
    <xf numFmtId="164" fontId="17" fillId="0" borderId="24" xfId="22" applyFont="1" applyBorder="1" applyProtection="1">
      <alignment/>
      <protection hidden="1"/>
    </xf>
    <xf numFmtId="167" fontId="15" fillId="6" borderId="36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 locked="0"/>
    </xf>
    <xf numFmtId="167" fontId="17" fillId="6" borderId="38" xfId="22" applyNumberFormat="1" applyFont="1" applyFill="1" applyBorder="1" applyAlignment="1" applyProtection="1">
      <alignment horizontal="center" vertical="center" wrapText="1"/>
      <protection hidden="1"/>
    </xf>
    <xf numFmtId="167" fontId="17" fillId="6" borderId="39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9" xfId="22" applyNumberFormat="1" applyFont="1" applyFill="1" applyBorder="1" applyAlignment="1" applyProtection="1">
      <alignment horizontal="center" vertical="center" wrapText="1"/>
      <protection hidden="1"/>
    </xf>
    <xf numFmtId="164" fontId="18" fillId="0" borderId="0" xfId="22" applyFont="1" applyBorder="1" applyAlignment="1" applyProtection="1">
      <alignment horizontal="center"/>
      <protection hidden="1"/>
    </xf>
    <xf numFmtId="164" fontId="17" fillId="2" borderId="30" xfId="22" applyFont="1" applyFill="1" applyBorder="1" applyProtection="1">
      <alignment/>
      <protection hidden="1"/>
    </xf>
    <xf numFmtId="164" fontId="20" fillId="0" borderId="13" xfId="22" applyFont="1" applyBorder="1" applyAlignment="1" applyProtection="1">
      <alignment vertical="center"/>
      <protection hidden="1"/>
    </xf>
    <xf numFmtId="164" fontId="21" fillId="0" borderId="13" xfId="22" applyFont="1" applyBorder="1" applyAlignment="1" applyProtection="1">
      <alignment vertical="center"/>
      <protection hidden="1"/>
    </xf>
    <xf numFmtId="172" fontId="22" fillId="0" borderId="13" xfId="22" applyNumberFormat="1" applyFont="1" applyBorder="1" applyAlignment="1" applyProtection="1">
      <alignment horizontal="center" vertical="center"/>
      <protection hidden="1"/>
    </xf>
    <xf numFmtId="164" fontId="22" fillId="0" borderId="13" xfId="22" applyFont="1" applyBorder="1" applyAlignment="1" applyProtection="1">
      <alignment vertical="center"/>
      <protection hidden="1"/>
    </xf>
    <xf numFmtId="164" fontId="22" fillId="0" borderId="13" xfId="22" applyFont="1" applyBorder="1" applyAlignment="1" applyProtection="1">
      <alignment vertical="center" wrapText="1"/>
      <protection hidden="1"/>
    </xf>
    <xf numFmtId="164" fontId="22" fillId="0" borderId="13" xfId="22" applyFont="1" applyBorder="1" applyAlignment="1" applyProtection="1">
      <alignment vertical="center"/>
      <protection hidden="1" locked="0"/>
    </xf>
    <xf numFmtId="168" fontId="22" fillId="0" borderId="13" xfId="22" applyNumberFormat="1" applyFont="1" applyBorder="1" applyAlignment="1" applyProtection="1">
      <alignment horizontal="right" vertical="center"/>
      <protection hidden="1"/>
    </xf>
    <xf numFmtId="173" fontId="22" fillId="0" borderId="13" xfId="22" applyNumberFormat="1" applyFont="1" applyBorder="1" applyAlignment="1" applyProtection="1">
      <alignment horizontal="right" vertical="center"/>
      <protection hidden="1"/>
    </xf>
    <xf numFmtId="164" fontId="22" fillId="0" borderId="0" xfId="22" applyFont="1" applyAlignment="1" applyProtection="1">
      <alignment vertical="center"/>
      <protection hidden="1"/>
    </xf>
    <xf numFmtId="168" fontId="20" fillId="0" borderId="13" xfId="22" applyNumberFormat="1" applyFont="1" applyBorder="1" applyAlignment="1" applyProtection="1">
      <alignment vertical="center"/>
      <protection hidden="1"/>
    </xf>
    <xf numFmtId="164" fontId="22" fillId="0" borderId="0" xfId="22" applyFont="1" applyAlignment="1">
      <alignment vertical="center"/>
      <protection/>
    </xf>
    <xf numFmtId="172" fontId="23" fillId="0" borderId="13" xfId="22" applyNumberFormat="1" applyFont="1" applyBorder="1" applyAlignment="1" applyProtection="1">
      <alignment horizontal="center" vertical="center"/>
      <protection hidden="1"/>
    </xf>
    <xf numFmtId="164" fontId="23" fillId="0" borderId="13" xfId="22" applyFont="1" applyBorder="1" applyAlignment="1" applyProtection="1">
      <alignment vertical="center"/>
      <protection hidden="1"/>
    </xf>
    <xf numFmtId="164" fontId="23" fillId="0" borderId="13" xfId="22" applyFont="1" applyBorder="1" applyAlignment="1" applyProtection="1">
      <alignment vertical="center" wrapText="1"/>
      <protection hidden="1"/>
    </xf>
    <xf numFmtId="164" fontId="23" fillId="0" borderId="13" xfId="22" applyFont="1" applyBorder="1" applyAlignment="1" applyProtection="1">
      <alignment vertical="center"/>
      <protection hidden="1" locked="0"/>
    </xf>
    <xf numFmtId="168" fontId="23" fillId="0" borderId="13" xfId="22" applyNumberFormat="1" applyFont="1" applyBorder="1" applyAlignment="1" applyProtection="1">
      <alignment horizontal="right" vertical="center"/>
      <protection hidden="1"/>
    </xf>
    <xf numFmtId="173" fontId="23" fillId="0" borderId="13" xfId="22" applyNumberFormat="1" applyFont="1" applyBorder="1" applyAlignment="1" applyProtection="1">
      <alignment horizontal="right" vertical="center"/>
      <protection hidden="1"/>
    </xf>
    <xf numFmtId="164" fontId="23" fillId="0" borderId="0" xfId="22" applyFont="1" applyAlignment="1" applyProtection="1">
      <alignment vertical="center"/>
      <protection hidden="1"/>
    </xf>
    <xf numFmtId="164" fontId="23" fillId="0" borderId="0" xfId="22" applyFont="1" applyAlignment="1">
      <alignment vertical="center"/>
      <protection/>
    </xf>
    <xf numFmtId="172" fontId="17" fillId="0" borderId="13" xfId="22" applyNumberFormat="1" applyFont="1" applyBorder="1" applyAlignment="1" applyProtection="1">
      <alignment horizontal="center" vertical="center"/>
      <protection hidden="1"/>
    </xf>
    <xf numFmtId="165" fontId="17" fillId="0" borderId="13" xfId="22" applyNumberFormat="1" applyFont="1" applyBorder="1" applyAlignment="1" applyProtection="1">
      <alignment vertical="top" wrapText="1"/>
      <protection hidden="1"/>
    </xf>
    <xf numFmtId="164" fontId="17" fillId="0" borderId="13" xfId="22" applyFont="1" applyBorder="1" applyAlignment="1" applyProtection="1">
      <alignment vertical="center" wrapText="1"/>
      <protection hidden="1"/>
    </xf>
    <xf numFmtId="173" fontId="17" fillId="0" borderId="13" xfId="22" applyNumberFormat="1" applyFont="1" applyBorder="1" applyAlignment="1" applyProtection="1">
      <alignment horizontal="right" vertical="center"/>
      <protection hidden="1"/>
    </xf>
    <xf numFmtId="168" fontId="17" fillId="0" borderId="13" xfId="22" applyNumberFormat="1" applyFont="1" applyBorder="1" applyAlignment="1" applyProtection="1">
      <alignment horizontal="right" vertical="center"/>
      <protection hidden="1" locked="0"/>
    </xf>
    <xf numFmtId="168" fontId="17" fillId="0" borderId="13" xfId="22" applyNumberFormat="1" applyFont="1" applyBorder="1" applyAlignment="1" applyProtection="1">
      <alignment horizontal="right" vertical="center"/>
      <protection hidden="1"/>
    </xf>
    <xf numFmtId="171" fontId="17" fillId="0" borderId="13" xfId="22" applyNumberFormat="1" applyFont="1" applyBorder="1" applyAlignment="1" applyProtection="1">
      <alignment horizontal="right" vertical="center"/>
      <protection hidden="1"/>
    </xf>
    <xf numFmtId="174" fontId="17" fillId="0" borderId="13" xfId="22" applyNumberFormat="1" applyFont="1" applyBorder="1" applyAlignment="1" applyProtection="1">
      <alignment horizontal="right" vertical="center"/>
      <protection hidden="1"/>
    </xf>
    <xf numFmtId="172" fontId="17" fillId="0" borderId="13" xfId="22" applyNumberFormat="1" applyFont="1" applyBorder="1" applyAlignment="1" applyProtection="1">
      <alignment horizontal="right" vertical="center"/>
      <protection hidden="1"/>
    </xf>
    <xf numFmtId="164" fontId="17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 applyProtection="1">
      <alignment vertical="center"/>
      <protection hidden="1"/>
    </xf>
    <xf numFmtId="164" fontId="18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>
      <alignment vertical="center"/>
      <protection/>
    </xf>
    <xf numFmtId="164" fontId="21" fillId="0" borderId="0" xfId="22" applyFont="1" applyAlignment="1">
      <alignment vertical="center"/>
      <protection/>
    </xf>
    <xf numFmtId="172" fontId="24" fillId="0" borderId="13" xfId="22" applyNumberFormat="1" applyFont="1" applyBorder="1" applyAlignment="1" applyProtection="1">
      <alignment horizontal="right" vertical="center"/>
      <protection hidden="1"/>
    </xf>
    <xf numFmtId="164" fontId="24" fillId="0" borderId="13" xfId="22" applyFont="1" applyBorder="1" applyAlignment="1" applyProtection="1">
      <alignment vertical="center"/>
      <protection hidden="1"/>
    </xf>
    <xf numFmtId="164" fontId="24" fillId="0" borderId="0" xfId="22" applyFont="1" applyAlignment="1" applyProtection="1">
      <alignment vertical="center"/>
      <protection hidden="1"/>
    </xf>
    <xf numFmtId="164" fontId="24" fillId="0" borderId="0" xfId="22" applyFont="1" applyAlignment="1">
      <alignment vertical="center"/>
      <protection/>
    </xf>
    <xf numFmtId="164" fontId="17" fillId="0" borderId="0" xfId="22" applyFont="1" applyAlignment="1">
      <alignment horizontal="center" vertical="center" wrapText="1"/>
      <protection/>
    </xf>
    <xf numFmtId="173" fontId="18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Alignment="1" applyProtection="1">
      <alignment horizontal="right" vertical="center"/>
      <protection hidden="1" locked="0"/>
    </xf>
    <xf numFmtId="164" fontId="25" fillId="0" borderId="13" xfId="22" applyFont="1" applyBorder="1" applyAlignment="1" applyProtection="1">
      <alignment vertical="center" wrapText="1"/>
      <protection hidden="1"/>
    </xf>
    <xf numFmtId="164" fontId="25" fillId="0" borderId="13" xfId="22" applyFont="1" applyBorder="1" applyAlignment="1" applyProtection="1">
      <alignment vertical="center"/>
      <protection hidden="1"/>
    </xf>
    <xf numFmtId="164" fontId="25" fillId="0" borderId="13" xfId="22" applyFont="1" applyBorder="1" applyAlignment="1" applyProtection="1">
      <alignment vertical="center"/>
      <protection hidden="1" locked="0"/>
    </xf>
    <xf numFmtId="168" fontId="25" fillId="0" borderId="13" xfId="22" applyNumberFormat="1" applyFont="1" applyBorder="1" applyAlignment="1" applyProtection="1">
      <alignment horizontal="right" vertical="center"/>
      <protection hidden="1"/>
    </xf>
    <xf numFmtId="173" fontId="25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Protection="1">
      <alignment/>
      <protection hidden="1"/>
    </xf>
    <xf numFmtId="172" fontId="17" fillId="0" borderId="0" xfId="22" applyNumberFormat="1" applyFont="1" applyAlignment="1" applyProtection="1">
      <alignment horizontal="center" vertical="center"/>
      <protection hidden="1"/>
    </xf>
    <xf numFmtId="164" fontId="18" fillId="0" borderId="13" xfId="22" applyFont="1" applyBorder="1" applyProtection="1">
      <alignment/>
      <protection hidden="1"/>
    </xf>
    <xf numFmtId="164" fontId="20" fillId="0" borderId="0" xfId="22" applyFont="1" applyProtection="1">
      <alignment/>
      <protection hidden="1"/>
    </xf>
    <xf numFmtId="168" fontId="20" fillId="0" borderId="13" xfId="22" applyNumberFormat="1" applyFont="1" applyBorder="1" applyProtection="1">
      <alignment/>
      <protection hidden="1"/>
    </xf>
    <xf numFmtId="168" fontId="17" fillId="0" borderId="0" xfId="22" applyNumberFormat="1" applyFont="1" applyProtection="1">
      <alignment/>
      <protection hidden="1"/>
    </xf>
    <xf numFmtId="168" fontId="18" fillId="0" borderId="0" xfId="22" applyNumberFormat="1" applyFont="1" applyProtection="1">
      <alignment/>
      <protection hidden="1"/>
    </xf>
    <xf numFmtId="164" fontId="26" fillId="0" borderId="0" xfId="22" applyFont="1" applyAlignment="1" applyProtection="1">
      <alignment vertical="center"/>
      <protection hidden="1"/>
    </xf>
    <xf numFmtId="164" fontId="25" fillId="0" borderId="0" xfId="22" applyFont="1" applyAlignment="1" applyProtection="1">
      <alignment vertical="center"/>
      <protection hidden="1"/>
    </xf>
    <xf numFmtId="164" fontId="17" fillId="0" borderId="0" xfId="22" applyFont="1" applyAlignment="1" applyProtection="1">
      <alignment wrapText="1"/>
      <protection locked="0"/>
    </xf>
    <xf numFmtId="165" fontId="3" fillId="2" borderId="0" xfId="22" applyNumberFormat="1" applyFont="1" applyFill="1">
      <alignment/>
      <protection/>
    </xf>
    <xf numFmtId="165" fontId="15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wrapText="1"/>
      <protection/>
    </xf>
    <xf numFmtId="164" fontId="17" fillId="2" borderId="0" xfId="22" applyFont="1" applyFill="1">
      <alignment/>
      <protection/>
    </xf>
    <xf numFmtId="165" fontId="19" fillId="2" borderId="0" xfId="22" applyNumberFormat="1" applyFont="1" applyFill="1" applyAlignment="1">
      <alignment vertical="center"/>
      <protection/>
    </xf>
    <xf numFmtId="165" fontId="15" fillId="2" borderId="0" xfId="22" applyNumberFormat="1" applyFont="1" applyFill="1" applyAlignment="1">
      <alignment vertical="center"/>
      <protection/>
    </xf>
    <xf numFmtId="164" fontId="15" fillId="2" borderId="0" xfId="22" applyFont="1" applyFill="1" applyAlignment="1">
      <alignment horizontal="left" vertical="center"/>
      <protection/>
    </xf>
    <xf numFmtId="165" fontId="15" fillId="2" borderId="0" xfId="22" applyNumberFormat="1" applyFont="1" applyFill="1" applyAlignment="1">
      <alignment vertical="center" wrapText="1"/>
      <protection/>
    </xf>
    <xf numFmtId="164" fontId="15" fillId="2" borderId="0" xfId="22" applyFont="1" applyFill="1" applyBorder="1" applyAlignment="1">
      <alignment horizontal="left" vertical="center"/>
      <protection/>
    </xf>
    <xf numFmtId="165" fontId="15" fillId="2" borderId="0" xfId="22" applyNumberFormat="1" applyFont="1" applyFill="1" applyBorder="1" applyAlignment="1">
      <alignment horizontal="left" vertical="center"/>
      <protection/>
    </xf>
    <xf numFmtId="165" fontId="15" fillId="6" borderId="32" xfId="22" applyNumberFormat="1" applyFont="1" applyFill="1" applyBorder="1" applyAlignment="1">
      <alignment horizontal="center" vertical="center" wrapText="1"/>
      <protection/>
    </xf>
    <xf numFmtId="165" fontId="15" fillId="6" borderId="33" xfId="22" applyNumberFormat="1" applyFont="1" applyFill="1" applyBorder="1" applyAlignment="1">
      <alignment horizontal="center" vertical="center" wrapText="1"/>
      <protection/>
    </xf>
    <xf numFmtId="165" fontId="17" fillId="6" borderId="34" xfId="22" applyNumberFormat="1" applyFont="1" applyFill="1" applyBorder="1" applyAlignment="1">
      <alignment horizontal="center" vertical="center" wrapText="1"/>
      <protection/>
    </xf>
    <xf numFmtId="165" fontId="17" fillId="6" borderId="35" xfId="22" applyNumberFormat="1" applyFont="1" applyFill="1" applyBorder="1" applyAlignment="1">
      <alignment horizontal="center" vertical="center" wrapText="1"/>
      <protection/>
    </xf>
    <xf numFmtId="165" fontId="15" fillId="6" borderId="35" xfId="22" applyNumberFormat="1" applyFont="1" applyFill="1" applyBorder="1" applyAlignment="1">
      <alignment horizontal="center" vertical="center" wrapText="1"/>
      <protection/>
    </xf>
    <xf numFmtId="164" fontId="17" fillId="0" borderId="24" xfId="22" applyFont="1" applyBorder="1" applyProtection="1">
      <alignment/>
      <protection locked="0"/>
    </xf>
    <xf numFmtId="164" fontId="18" fillId="0" borderId="13" xfId="22" applyFont="1" applyBorder="1" applyAlignment="1" applyProtection="1">
      <alignment horizontal="center"/>
      <protection locked="0"/>
    </xf>
    <xf numFmtId="164" fontId="27" fillId="0" borderId="13" xfId="22" applyFont="1" applyBorder="1" applyAlignment="1" applyProtection="1">
      <alignment horizontal="center"/>
      <protection locked="0"/>
    </xf>
    <xf numFmtId="167" fontId="15" fillId="6" borderId="36" xfId="22" applyNumberFormat="1" applyFont="1" applyFill="1" applyBorder="1" applyAlignment="1">
      <alignment horizontal="center" vertical="center" wrapText="1"/>
      <protection/>
    </xf>
    <xf numFmtId="167" fontId="15" fillId="6" borderId="37" xfId="22" applyNumberFormat="1" applyFont="1" applyFill="1" applyBorder="1" applyAlignment="1">
      <alignment horizontal="center" vertical="center" wrapText="1"/>
      <protection/>
    </xf>
    <xf numFmtId="167" fontId="17" fillId="6" borderId="38" xfId="22" applyNumberFormat="1" applyFont="1" applyFill="1" applyBorder="1" applyAlignment="1">
      <alignment horizontal="center" vertical="center" wrapText="1"/>
      <protection/>
    </xf>
    <xf numFmtId="167" fontId="17" fillId="6" borderId="39" xfId="22" applyNumberFormat="1" applyFont="1" applyFill="1" applyBorder="1" applyAlignment="1">
      <alignment horizontal="center" vertical="center" wrapText="1"/>
      <protection/>
    </xf>
    <xf numFmtId="167" fontId="15" fillId="6" borderId="39" xfId="22" applyNumberFormat="1" applyFont="1" applyFill="1" applyBorder="1" applyAlignment="1">
      <alignment horizontal="center" vertical="center" wrapText="1"/>
      <protection/>
    </xf>
    <xf numFmtId="164" fontId="18" fillId="0" borderId="13" xfId="22" applyFont="1" applyBorder="1" applyProtection="1">
      <alignment/>
      <protection locked="0"/>
    </xf>
    <xf numFmtId="164" fontId="27" fillId="0" borderId="13" xfId="22" applyFont="1" applyBorder="1" applyProtection="1">
      <alignment/>
      <protection locked="0"/>
    </xf>
    <xf numFmtId="164" fontId="17" fillId="2" borderId="30" xfId="22" applyFont="1" applyFill="1" applyBorder="1">
      <alignment/>
      <protection/>
    </xf>
    <xf numFmtId="164" fontId="27" fillId="0" borderId="0" xfId="22" applyFont="1" applyProtection="1">
      <alignment/>
      <protection locked="0"/>
    </xf>
    <xf numFmtId="164" fontId="21" fillId="0" borderId="13" xfId="22" applyFont="1" applyBorder="1" applyAlignment="1">
      <alignment vertical="center"/>
      <protection/>
    </xf>
    <xf numFmtId="172" fontId="22" fillId="0" borderId="13" xfId="22" applyNumberFormat="1" applyFont="1" applyBorder="1" applyAlignment="1">
      <alignment horizontal="center" vertical="center"/>
      <protection/>
    </xf>
    <xf numFmtId="164" fontId="22" fillId="0" borderId="13" xfId="22" applyFont="1" applyBorder="1" applyAlignment="1">
      <alignment vertical="center"/>
      <protection/>
    </xf>
    <xf numFmtId="164" fontId="22" fillId="0" borderId="13" xfId="22" applyFont="1" applyBorder="1" applyAlignment="1">
      <alignment vertical="center" wrapText="1"/>
      <protection/>
    </xf>
    <xf numFmtId="164" fontId="22" fillId="0" borderId="13" xfId="22" applyFont="1" applyBorder="1" applyAlignment="1" applyProtection="1">
      <alignment vertical="center"/>
      <protection locked="0"/>
    </xf>
    <xf numFmtId="168" fontId="22" fillId="0" borderId="13" xfId="22" applyNumberFormat="1" applyFont="1" applyBorder="1" applyAlignment="1">
      <alignment horizontal="right" vertical="center"/>
      <protection/>
    </xf>
    <xf numFmtId="173" fontId="22" fillId="0" borderId="13" xfId="22" applyNumberFormat="1" applyFont="1" applyBorder="1" applyAlignment="1">
      <alignment horizontal="right" vertical="center"/>
      <protection/>
    </xf>
    <xf numFmtId="168" fontId="20" fillId="0" borderId="13" xfId="22" applyNumberFormat="1" applyFont="1" applyBorder="1" applyAlignment="1">
      <alignment vertical="center"/>
      <protection/>
    </xf>
    <xf numFmtId="164" fontId="20" fillId="0" borderId="13" xfId="22" applyFont="1" applyBorder="1" applyAlignment="1">
      <alignment vertical="center"/>
      <protection/>
    </xf>
    <xf numFmtId="172" fontId="23" fillId="0" borderId="13" xfId="22" applyNumberFormat="1" applyFont="1" applyBorder="1" applyAlignment="1">
      <alignment horizontal="center" vertical="center"/>
      <protection/>
    </xf>
    <xf numFmtId="164" fontId="23" fillId="0" borderId="13" xfId="22" applyFont="1" applyBorder="1" applyAlignment="1">
      <alignment vertical="center"/>
      <protection/>
    </xf>
    <xf numFmtId="164" fontId="23" fillId="0" borderId="13" xfId="22" applyFont="1" applyBorder="1" applyAlignment="1">
      <alignment vertical="center" wrapText="1"/>
      <protection/>
    </xf>
    <xf numFmtId="164" fontId="23" fillId="0" borderId="13" xfId="22" applyFont="1" applyBorder="1" applyAlignment="1" applyProtection="1">
      <alignment vertical="center"/>
      <protection locked="0"/>
    </xf>
    <xf numFmtId="168" fontId="23" fillId="0" borderId="13" xfId="22" applyNumberFormat="1" applyFont="1" applyBorder="1" applyAlignment="1">
      <alignment horizontal="right" vertical="center"/>
      <protection/>
    </xf>
    <xf numFmtId="173" fontId="23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center" vertical="center"/>
      <protection/>
    </xf>
    <xf numFmtId="165" fontId="17" fillId="0" borderId="13" xfId="22" applyNumberFormat="1" applyFont="1" applyBorder="1" applyAlignment="1">
      <alignment vertical="top" wrapText="1"/>
      <protection/>
    </xf>
    <xf numFmtId="164" fontId="17" fillId="0" borderId="13" xfId="22" applyFont="1" applyBorder="1" applyAlignment="1">
      <alignment vertical="center" wrapText="1"/>
      <protection/>
    </xf>
    <xf numFmtId="173" fontId="17" fillId="0" borderId="13" xfId="22" applyNumberFormat="1" applyFont="1" applyBorder="1" applyAlignment="1">
      <alignment horizontal="right" vertical="center"/>
      <protection/>
    </xf>
    <xf numFmtId="168" fontId="17" fillId="0" borderId="13" xfId="22" applyNumberFormat="1" applyFont="1" applyBorder="1" applyAlignment="1" applyProtection="1">
      <alignment horizontal="right" vertical="center"/>
      <protection locked="0"/>
    </xf>
    <xf numFmtId="168" fontId="17" fillId="0" borderId="13" xfId="22" applyNumberFormat="1" applyFont="1" applyBorder="1" applyAlignment="1">
      <alignment horizontal="right" vertical="center"/>
      <protection/>
    </xf>
    <xf numFmtId="171" fontId="17" fillId="0" borderId="13" xfId="22" applyNumberFormat="1" applyFont="1" applyBorder="1" applyAlignment="1">
      <alignment horizontal="right" vertical="center"/>
      <protection/>
    </xf>
    <xf numFmtId="174" fontId="17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right" vertical="center"/>
      <protection/>
    </xf>
    <xf numFmtId="164" fontId="17" fillId="0" borderId="13" xfId="22" applyFont="1" applyBorder="1" applyAlignment="1">
      <alignment vertical="center"/>
      <protection/>
    </xf>
    <xf numFmtId="164" fontId="18" fillId="0" borderId="13" xfId="22" applyFont="1" applyBorder="1" applyAlignment="1">
      <alignment vertical="center"/>
      <protection/>
    </xf>
    <xf numFmtId="164" fontId="27" fillId="0" borderId="0" xfId="22" applyFont="1" applyAlignment="1">
      <alignment vertical="center"/>
      <protection/>
    </xf>
    <xf numFmtId="172" fontId="24" fillId="0" borderId="13" xfId="22" applyNumberFormat="1" applyFont="1" applyBorder="1" applyAlignment="1">
      <alignment horizontal="right" vertical="center"/>
      <protection/>
    </xf>
    <xf numFmtId="164" fontId="24" fillId="0" borderId="13" xfId="22" applyFont="1" applyBorder="1" applyAlignment="1">
      <alignment vertical="center"/>
      <protection/>
    </xf>
    <xf numFmtId="173" fontId="18" fillId="0" borderId="13" xfId="22" applyNumberFormat="1" applyFont="1" applyBorder="1" applyAlignment="1">
      <alignment horizontal="right" vertical="center"/>
      <protection/>
    </xf>
    <xf numFmtId="168" fontId="18" fillId="0" borderId="13" xfId="22" applyNumberFormat="1" applyFont="1" applyBorder="1" applyAlignment="1" applyProtection="1">
      <alignment horizontal="right" vertical="center"/>
      <protection locked="0"/>
    </xf>
    <xf numFmtId="168" fontId="18" fillId="0" borderId="13" xfId="22" applyNumberFormat="1" applyFont="1" applyBorder="1" applyAlignment="1">
      <alignment vertical="center"/>
      <protection/>
    </xf>
    <xf numFmtId="164" fontId="26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 wrapText="1"/>
      <protection/>
    </xf>
    <xf numFmtId="164" fontId="25" fillId="0" borderId="13" xfId="22" applyFont="1" applyBorder="1" applyAlignment="1" applyProtection="1">
      <alignment vertical="center"/>
      <protection locked="0"/>
    </xf>
    <xf numFmtId="168" fontId="25" fillId="0" borderId="13" xfId="22" applyNumberFormat="1" applyFont="1" applyBorder="1" applyAlignment="1">
      <alignment horizontal="right" vertical="center"/>
      <protection/>
    </xf>
    <xf numFmtId="173" fontId="25" fillId="0" borderId="13" xfId="22" applyNumberFormat="1" applyFont="1" applyBorder="1" applyAlignment="1">
      <alignment horizontal="right" vertical="center"/>
      <protection/>
    </xf>
    <xf numFmtId="168" fontId="17" fillId="0" borderId="0" xfId="22" applyNumberFormat="1" applyFont="1" applyProtection="1">
      <alignment/>
      <protection locked="0"/>
    </xf>
    <xf numFmtId="164" fontId="20" fillId="0" borderId="0" xfId="22" applyFont="1" applyAlignment="1" applyProtection="1">
      <alignment horizontal="center"/>
      <protection locked="0"/>
    </xf>
    <xf numFmtId="168" fontId="20" fillId="7" borderId="0" xfId="22" applyNumberFormat="1" applyFont="1" applyFill="1" applyProtection="1">
      <alignment/>
      <protection locked="0"/>
    </xf>
    <xf numFmtId="164" fontId="17" fillId="0" borderId="0" xfId="22" applyFont="1" applyAlignment="1" applyProtection="1">
      <alignment vertical="distributed" wrapText="1"/>
      <protection locked="0"/>
    </xf>
    <xf numFmtId="164" fontId="18" fillId="0" borderId="0" xfId="22" applyFont="1" applyProtection="1">
      <alignment/>
      <protection locked="0"/>
    </xf>
    <xf numFmtId="165" fontId="28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vertical="distributed" wrapText="1"/>
      <protection/>
    </xf>
    <xf numFmtId="165" fontId="15" fillId="6" borderId="33" xfId="22" applyNumberFormat="1" applyFont="1" applyFill="1" applyBorder="1" applyAlignment="1">
      <alignment horizontal="center" vertical="distributed" wrapText="1"/>
      <protection/>
    </xf>
    <xf numFmtId="167" fontId="15" fillId="6" borderId="37" xfId="22" applyNumberFormat="1" applyFont="1" applyFill="1" applyBorder="1" applyAlignment="1">
      <alignment horizontal="center" vertical="distributed" wrapText="1"/>
      <protection/>
    </xf>
    <xf numFmtId="164" fontId="17" fillId="0" borderId="13" xfId="22" applyFont="1" applyBorder="1" applyProtection="1">
      <alignment/>
      <protection locked="0"/>
    </xf>
    <xf numFmtId="164" fontId="22" fillId="0" borderId="13" xfId="22" applyFont="1" applyBorder="1" applyAlignment="1">
      <alignment vertical="distributed" wrapText="1"/>
      <protection/>
    </xf>
    <xf numFmtId="164" fontId="23" fillId="0" borderId="13" xfId="22" applyFont="1" applyBorder="1" applyAlignment="1">
      <alignment vertical="distributed" wrapText="1"/>
      <protection/>
    </xf>
    <xf numFmtId="164" fontId="17" fillId="0" borderId="13" xfId="22" applyFont="1" applyBorder="1" applyAlignment="1">
      <alignment vertical="distributed" wrapText="1"/>
      <protection/>
    </xf>
    <xf numFmtId="172" fontId="24" fillId="0" borderId="13" xfId="22" applyNumberFormat="1" applyFont="1" applyBorder="1" applyAlignment="1">
      <alignment horizontal="center" vertical="center"/>
      <protection/>
    </xf>
    <xf numFmtId="165" fontId="24" fillId="0" borderId="13" xfId="22" applyNumberFormat="1" applyFont="1" applyBorder="1" applyAlignment="1">
      <alignment vertical="top" wrapText="1"/>
      <protection/>
    </xf>
    <xf numFmtId="164" fontId="24" fillId="0" borderId="13" xfId="22" applyFont="1" applyBorder="1" applyAlignment="1">
      <alignment vertical="distributed" wrapText="1"/>
      <protection/>
    </xf>
    <xf numFmtId="168" fontId="24" fillId="0" borderId="13" xfId="22" applyNumberFormat="1" applyFont="1" applyBorder="1" applyAlignment="1" applyProtection="1">
      <alignment horizontal="right" vertical="center"/>
      <protection locked="0"/>
    </xf>
    <xf numFmtId="168" fontId="24" fillId="0" borderId="13" xfId="22" applyNumberFormat="1" applyFont="1" applyBorder="1" applyAlignment="1">
      <alignment horizontal="right" vertical="center"/>
      <protection/>
    </xf>
    <xf numFmtId="171" fontId="24" fillId="0" borderId="13" xfId="22" applyNumberFormat="1" applyFont="1" applyBorder="1" applyAlignment="1">
      <alignment horizontal="right" vertical="center"/>
      <protection/>
    </xf>
    <xf numFmtId="173" fontId="24" fillId="0" borderId="13" xfId="22" applyNumberFormat="1" applyFont="1" applyBorder="1" applyAlignment="1">
      <alignment horizontal="right" vertical="center"/>
      <protection/>
    </xf>
    <xf numFmtId="174" fontId="24" fillId="0" borderId="13" xfId="22" applyNumberFormat="1" applyFont="1" applyBorder="1" applyAlignment="1">
      <alignment horizontal="right" vertical="center"/>
      <protection/>
    </xf>
    <xf numFmtId="164" fontId="25" fillId="0" borderId="13" xfId="22" applyFont="1" applyBorder="1" applyAlignment="1">
      <alignment vertical="distributed" wrapText="1"/>
      <protection/>
    </xf>
    <xf numFmtId="172" fontId="17" fillId="0" borderId="0" xfId="22" applyNumberFormat="1" applyFont="1" applyAlignment="1">
      <alignment horizontal="center" vertical="center"/>
      <protection/>
    </xf>
    <xf numFmtId="168" fontId="20" fillId="0" borderId="0" xfId="22" applyNumberFormat="1" applyFont="1" applyProtection="1">
      <alignment/>
      <protection locked="0"/>
    </xf>
    <xf numFmtId="164" fontId="25" fillId="0" borderId="0" xfId="22" applyFont="1" applyAlignment="1">
      <alignment vertical="center"/>
      <protection/>
    </xf>
    <xf numFmtId="164" fontId="27" fillId="0" borderId="13" xfId="22" applyFont="1" applyBorder="1" applyAlignment="1">
      <alignment vertical="center"/>
      <protection/>
    </xf>
    <xf numFmtId="164" fontId="18" fillId="0" borderId="0" xfId="22" applyFont="1" applyAlignment="1">
      <alignment vertical="center"/>
      <protection/>
    </xf>
    <xf numFmtId="164" fontId="20" fillId="0" borderId="0" xfId="22" applyFont="1" applyAlignment="1" applyProtection="1">
      <alignment horizontal="center" vertical="center"/>
      <protection locked="0"/>
    </xf>
    <xf numFmtId="168" fontId="20" fillId="0" borderId="0" xfId="22" applyNumberFormat="1" applyFont="1" applyAlignment="1">
      <alignment vertical="center"/>
      <protection/>
    </xf>
    <xf numFmtId="168" fontId="18" fillId="0" borderId="0" xfId="22" applyNumberFormat="1" applyFont="1" applyAlignment="1">
      <alignment vertical="center"/>
      <protection/>
    </xf>
    <xf numFmtId="168" fontId="25" fillId="0" borderId="0" xfId="22" applyNumberFormat="1" applyFont="1" applyAlignment="1">
      <alignment vertical="center"/>
      <protection/>
    </xf>
    <xf numFmtId="164" fontId="29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 2" xfId="20"/>
    <cellStyle name="normální 2" xfId="21"/>
    <cellStyle name="Normální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lf%20Zbyn&#283;k\AppData\Local\Microsoft\Windows\INetCache\Content.Outlook\JU2F09TO\Z&#352;%20Msgre.B.Sta&#353;ka,%20v&#253;tahy-rozpo&#269;et-k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rojekty\Doma&#382;lice-Msgre%20Sta&#353;ka-Z&#352;\BEZBARI&#201;ROV&#193;%20&#352;KOLA%202017\ROZPO&#268;TY\Rozpo&#269;et%20Z&#352;%20Msgre.B.Sta&#353;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+kabi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 - výtahy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91"/>
  <sheetViews>
    <sheetView showGridLines="0" tabSelected="1" zoomScaleSheetLayoutView="75" workbookViewId="0" topLeftCell="B1">
      <selection activeCell="P11" sqref="P11"/>
    </sheetView>
  </sheetViews>
  <sheetFormatPr defaultColWidth="8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75390625" style="0" customWidth="1"/>
    <col min="10" max="10" width="6.75390625" style="0" customWidth="1"/>
    <col min="11" max="11" width="4.25390625" style="0" customWidth="1"/>
    <col min="12" max="15" width="10.75390625" style="0" customWidth="1"/>
    <col min="16" max="16384" width="9.00390625" style="0" customWidth="1"/>
  </cols>
  <sheetData>
    <row r="1" spans="1:10" ht="33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5" ht="23.25" customHeight="1">
      <c r="A2" s="3"/>
      <c r="B2" s="4" t="s">
        <v>2</v>
      </c>
      <c r="C2" s="5"/>
      <c r="D2" s="6"/>
      <c r="E2" s="6" t="s">
        <v>3</v>
      </c>
      <c r="F2" s="7"/>
      <c r="G2" s="7"/>
      <c r="H2" s="7"/>
      <c r="I2" s="7"/>
      <c r="J2" s="8"/>
      <c r="O2" s="9"/>
    </row>
    <row r="3" spans="1:10" ht="23.25" customHeight="1">
      <c r="A3" s="3"/>
      <c r="B3" s="10" t="s">
        <v>4</v>
      </c>
      <c r="C3" s="5"/>
      <c r="D3" s="11"/>
      <c r="E3" s="11" t="s">
        <v>5</v>
      </c>
      <c r="F3" s="12"/>
      <c r="G3" s="12"/>
      <c r="H3" s="5"/>
      <c r="I3" s="13"/>
      <c r="J3" s="14"/>
    </row>
    <row r="4" spans="1:10" ht="23.25" customHeight="1">
      <c r="A4" s="3"/>
      <c r="B4" s="15" t="s">
        <v>6</v>
      </c>
      <c r="C4" s="16"/>
      <c r="D4" s="17"/>
      <c r="E4" s="17" t="s">
        <v>7</v>
      </c>
      <c r="F4" s="18"/>
      <c r="G4" s="18"/>
      <c r="H4" s="18"/>
      <c r="I4" s="18"/>
      <c r="J4" s="19"/>
    </row>
    <row r="5" spans="1:10" ht="24" customHeight="1">
      <c r="A5" s="3"/>
      <c r="B5" s="20" t="s">
        <v>8</v>
      </c>
      <c r="D5" s="21"/>
      <c r="E5" s="22"/>
      <c r="F5" s="22"/>
      <c r="G5" s="22"/>
      <c r="H5" s="23" t="s">
        <v>9</v>
      </c>
      <c r="I5" s="21"/>
      <c r="J5" s="24"/>
    </row>
    <row r="6" spans="1:10" ht="15.75" customHeight="1">
      <c r="A6" s="3"/>
      <c r="B6" s="25"/>
      <c r="C6" s="22"/>
      <c r="D6" s="21"/>
      <c r="E6" s="22"/>
      <c r="F6" s="22"/>
      <c r="G6" s="22"/>
      <c r="H6" s="23" t="s">
        <v>10</v>
      </c>
      <c r="I6" s="21"/>
      <c r="J6" s="24"/>
    </row>
    <row r="7" spans="1:10" ht="15" customHeight="1">
      <c r="A7" s="3"/>
      <c r="B7" s="26"/>
      <c r="C7" s="27"/>
      <c r="D7" s="28"/>
      <c r="E7" s="29"/>
      <c r="F7" s="29"/>
      <c r="G7" s="29"/>
      <c r="H7" s="30"/>
      <c r="I7" s="29"/>
      <c r="J7" s="31"/>
    </row>
    <row r="8" spans="1:10" ht="24" customHeight="1" hidden="1">
      <c r="A8" s="3"/>
      <c r="B8" s="20" t="s">
        <v>11</v>
      </c>
      <c r="D8" s="21"/>
      <c r="H8" s="23" t="s">
        <v>9</v>
      </c>
      <c r="I8" s="21"/>
      <c r="J8" s="24"/>
    </row>
    <row r="9" spans="1:10" ht="15.75" customHeight="1" hidden="1">
      <c r="A9" s="3"/>
      <c r="B9" s="3"/>
      <c r="D9" s="21"/>
      <c r="H9" s="23" t="s">
        <v>10</v>
      </c>
      <c r="I9" s="21"/>
      <c r="J9" s="24"/>
    </row>
    <row r="10" spans="1:10" ht="15.75" customHeight="1" hidden="1">
      <c r="A10" s="3"/>
      <c r="B10" s="32"/>
      <c r="C10" s="27"/>
      <c r="D10" s="28"/>
      <c r="E10" s="30"/>
      <c r="F10" s="30"/>
      <c r="G10" s="33"/>
      <c r="H10" s="33"/>
      <c r="I10" s="34"/>
      <c r="J10" s="31"/>
    </row>
    <row r="11" spans="1:10" ht="24" customHeight="1">
      <c r="A11" s="3"/>
      <c r="B11" s="20" t="s">
        <v>12</v>
      </c>
      <c r="D11" s="35"/>
      <c r="E11" s="35"/>
      <c r="F11" s="35"/>
      <c r="G11" s="35"/>
      <c r="H11" s="23" t="s">
        <v>9</v>
      </c>
      <c r="I11" s="36"/>
      <c r="J11" s="24"/>
    </row>
    <row r="12" spans="1:10" ht="15.75" customHeight="1">
      <c r="A12" s="3"/>
      <c r="B12" s="25"/>
      <c r="C12" s="22"/>
      <c r="D12" s="37"/>
      <c r="E12" s="37"/>
      <c r="F12" s="37"/>
      <c r="G12" s="37"/>
      <c r="H12" s="23" t="s">
        <v>10</v>
      </c>
      <c r="I12" s="38"/>
      <c r="J12" s="24"/>
    </row>
    <row r="13" spans="1:10" ht="15.75" customHeight="1">
      <c r="A13" s="3"/>
      <c r="B13" s="26"/>
      <c r="C13" s="39"/>
      <c r="D13" s="40"/>
      <c r="E13" s="40"/>
      <c r="F13" s="40"/>
      <c r="G13" s="40"/>
      <c r="H13" s="41"/>
      <c r="I13" s="29"/>
      <c r="J13" s="31"/>
    </row>
    <row r="14" spans="1:10" ht="24" customHeight="1" hidden="1">
      <c r="A14" s="3"/>
      <c r="B14" s="42" t="s">
        <v>13</v>
      </c>
      <c r="C14" s="43"/>
      <c r="D14" s="44"/>
      <c r="E14" s="45"/>
      <c r="F14" s="45"/>
      <c r="G14" s="45"/>
      <c r="H14" s="46"/>
      <c r="I14" s="45"/>
      <c r="J14" s="47"/>
    </row>
    <row r="15" spans="1:10" ht="32.25" customHeight="1">
      <c r="A15" s="3"/>
      <c r="B15" s="32" t="s">
        <v>14</v>
      </c>
      <c r="C15" s="48"/>
      <c r="D15" s="33"/>
      <c r="E15" s="49"/>
      <c r="F15" s="49"/>
      <c r="G15" s="50"/>
      <c r="H15" s="50"/>
      <c r="I15" s="51" t="s">
        <v>15</v>
      </c>
      <c r="J15" s="51"/>
    </row>
    <row r="16" spans="1:10" ht="23.25" customHeight="1">
      <c r="A16" s="52" t="s">
        <v>16</v>
      </c>
      <c r="B16" s="53" t="s">
        <v>16</v>
      </c>
      <c r="C16" s="54"/>
      <c r="D16" s="55"/>
      <c r="E16" s="56"/>
      <c r="F16" s="56"/>
      <c r="G16" s="56"/>
      <c r="H16" s="56"/>
      <c r="I16" s="57">
        <f>SUMIF(F53:F87,A16,I53:I87)+SUMIF(F53:F87,"PSU",I53:I87)</f>
        <v>0</v>
      </c>
      <c r="J16" s="57"/>
    </row>
    <row r="17" spans="1:10" ht="23.25" customHeight="1">
      <c r="A17" s="52" t="s">
        <v>17</v>
      </c>
      <c r="B17" s="53" t="s">
        <v>17</v>
      </c>
      <c r="C17" s="54"/>
      <c r="D17" s="55"/>
      <c r="E17" s="56"/>
      <c r="F17" s="56"/>
      <c r="G17" s="56"/>
      <c r="H17" s="56"/>
      <c r="I17" s="57">
        <f>SUMIF(F53:F87,A17,I53:I87)</f>
        <v>0</v>
      </c>
      <c r="J17" s="57"/>
    </row>
    <row r="18" spans="1:10" ht="23.25" customHeight="1">
      <c r="A18" s="52" t="s">
        <v>18</v>
      </c>
      <c r="B18" s="53" t="s">
        <v>18</v>
      </c>
      <c r="C18" s="54"/>
      <c r="D18" s="55"/>
      <c r="E18" s="56"/>
      <c r="F18" s="56"/>
      <c r="G18" s="56"/>
      <c r="H18" s="56"/>
      <c r="I18" s="57">
        <f>SUMIF(F53:F87,A18,I53:I87)</f>
        <v>0</v>
      </c>
      <c r="J18" s="57"/>
    </row>
    <row r="19" spans="1:10" ht="23.25" customHeight="1">
      <c r="A19" s="52" t="s">
        <v>19</v>
      </c>
      <c r="B19" s="53" t="s">
        <v>20</v>
      </c>
      <c r="C19" s="54"/>
      <c r="D19" s="55"/>
      <c r="E19" s="56"/>
      <c r="F19" s="56"/>
      <c r="G19" s="56"/>
      <c r="H19" s="56"/>
      <c r="I19" s="57">
        <f>SUMIF(F53:F87,A19,I53:I87)</f>
        <v>0</v>
      </c>
      <c r="J19" s="57"/>
    </row>
    <row r="20" spans="1:10" ht="23.25" customHeight="1">
      <c r="A20" s="52" t="s">
        <v>21</v>
      </c>
      <c r="B20" s="53" t="s">
        <v>22</v>
      </c>
      <c r="C20" s="54"/>
      <c r="D20" s="55"/>
      <c r="E20" s="56"/>
      <c r="F20" s="56"/>
      <c r="G20" s="56"/>
      <c r="H20" s="56"/>
      <c r="I20" s="57">
        <f>SUMIF(F53:F87,A20,I53:I87)</f>
        <v>0</v>
      </c>
      <c r="J20" s="57"/>
    </row>
    <row r="21" spans="1:10" ht="23.25" customHeight="1">
      <c r="A21" s="52"/>
      <c r="B21" s="53" t="s">
        <v>23</v>
      </c>
      <c r="C21" s="54"/>
      <c r="D21" s="55"/>
      <c r="E21" s="56"/>
      <c r="F21" s="56"/>
      <c r="G21" s="56"/>
      <c r="H21" s="56"/>
      <c r="I21" s="57">
        <f>jazyky1!I103</f>
        <v>0</v>
      </c>
      <c r="J21" s="57"/>
    </row>
    <row r="22" spans="1:10" ht="23.25" customHeight="1">
      <c r="A22" s="52"/>
      <c r="B22" s="53" t="s">
        <v>24</v>
      </c>
      <c r="C22" s="54"/>
      <c r="D22" s="55"/>
      <c r="E22" s="56"/>
      <c r="F22" s="56"/>
      <c r="G22" s="56"/>
      <c r="H22" s="56"/>
      <c r="I22" s="57">
        <f>jazyky2!I99</f>
        <v>0</v>
      </c>
      <c r="J22" s="57"/>
    </row>
    <row r="23" spans="1:10" ht="23.25" customHeight="1">
      <c r="A23" s="52"/>
      <c r="B23" s="53" t="s">
        <v>25</v>
      </c>
      <c r="C23" s="54"/>
      <c r="D23" s="55"/>
      <c r="E23" s="56"/>
      <c r="F23" s="56"/>
      <c r="G23" s="56"/>
      <c r="H23" s="56"/>
      <c r="I23" s="57">
        <f>učebnaPC!H342</f>
        <v>0</v>
      </c>
      <c r="J23" s="57"/>
    </row>
    <row r="24" spans="1:10" ht="23.25" customHeight="1">
      <c r="A24" s="52"/>
      <c r="B24" s="53" t="s">
        <v>26</v>
      </c>
      <c r="C24" s="54"/>
      <c r="D24" s="55"/>
      <c r="E24" s="56"/>
      <c r="F24" s="56"/>
      <c r="G24" s="56"/>
      <c r="H24" s="56"/>
      <c r="I24" s="57">
        <f>'přír. vědy'!H44</f>
        <v>0</v>
      </c>
      <c r="J24" s="57"/>
    </row>
    <row r="25" spans="1:10" ht="23.25" customHeight="1">
      <c r="A25" s="3"/>
      <c r="B25" s="58" t="s">
        <v>15</v>
      </c>
      <c r="C25" s="59"/>
      <c r="D25" s="60"/>
      <c r="E25" s="61"/>
      <c r="F25" s="61"/>
      <c r="G25" s="61"/>
      <c r="H25" s="61"/>
      <c r="I25" s="62">
        <f>SUM(I16:J24)</f>
        <v>0</v>
      </c>
      <c r="J25" s="62"/>
    </row>
    <row r="26" spans="1:10" ht="33" customHeight="1">
      <c r="A26" s="3"/>
      <c r="B26" s="63" t="s">
        <v>27</v>
      </c>
      <c r="C26" s="54"/>
      <c r="D26" s="55"/>
      <c r="E26" s="64"/>
      <c r="F26" s="65"/>
      <c r="G26" s="66"/>
      <c r="H26" s="66"/>
      <c r="I26" s="66"/>
      <c r="J26" s="67"/>
    </row>
    <row r="27" spans="1:10" ht="23.25" customHeight="1">
      <c r="A27" s="3"/>
      <c r="B27" s="68" t="s">
        <v>28</v>
      </c>
      <c r="C27" s="54"/>
      <c r="D27" s="55"/>
      <c r="E27" s="69">
        <v>15</v>
      </c>
      <c r="F27" s="65" t="s">
        <v>29</v>
      </c>
      <c r="G27" s="70"/>
      <c r="H27" s="70"/>
      <c r="I27" s="70"/>
      <c r="J27" s="67">
        <f aca="true" t="shared" si="0" ref="J27:J32">Mena</f>
        <v>0</v>
      </c>
    </row>
    <row r="28" spans="1:10" ht="23.25" customHeight="1" hidden="1">
      <c r="A28" s="3"/>
      <c r="B28" s="68" t="s">
        <v>30</v>
      </c>
      <c r="C28" s="54"/>
      <c r="D28" s="55"/>
      <c r="E28" s="69">
        <f>SazbaDPH1</f>
        <v>15</v>
      </c>
      <c r="F28" s="65" t="s">
        <v>29</v>
      </c>
      <c r="G28" s="71">
        <f>I27*E27/100</f>
        <v>0</v>
      </c>
      <c r="H28" s="71"/>
      <c r="I28" s="71"/>
      <c r="J28" s="67">
        <f t="shared" si="0"/>
        <v>0</v>
      </c>
    </row>
    <row r="29" spans="1:10" ht="23.25" customHeight="1">
      <c r="A29" s="3"/>
      <c r="B29" s="68" t="s">
        <v>31</v>
      </c>
      <c r="C29" s="54"/>
      <c r="D29" s="55"/>
      <c r="E29" s="69">
        <v>21</v>
      </c>
      <c r="F29" s="65" t="s">
        <v>29</v>
      </c>
      <c r="G29" s="72">
        <f>(I25/100)*21</f>
        <v>0</v>
      </c>
      <c r="H29" s="72"/>
      <c r="I29" s="72"/>
      <c r="J29" s="67">
        <f t="shared" si="0"/>
        <v>0</v>
      </c>
    </row>
    <row r="30" spans="1:10" ht="23.25" customHeight="1" hidden="1">
      <c r="A30" s="3"/>
      <c r="B30" s="73" t="s">
        <v>32</v>
      </c>
      <c r="C30" s="74"/>
      <c r="D30" s="33"/>
      <c r="E30" s="75">
        <f>SazbaDPH2</f>
        <v>21</v>
      </c>
      <c r="F30" s="76" t="s">
        <v>29</v>
      </c>
      <c r="G30" s="77">
        <f>I29*E29/100</f>
        <v>0</v>
      </c>
      <c r="H30" s="77"/>
      <c r="I30" s="77"/>
      <c r="J30" s="78">
        <f t="shared" si="0"/>
        <v>0</v>
      </c>
    </row>
    <row r="31" spans="1:10" ht="23.25" customHeight="1" hidden="1">
      <c r="A31" s="3"/>
      <c r="B31" s="20" t="s">
        <v>33</v>
      </c>
      <c r="C31" s="79"/>
      <c r="D31" s="80"/>
      <c r="E31" s="79"/>
      <c r="F31" s="81"/>
      <c r="G31" s="82"/>
      <c r="H31" s="82"/>
      <c r="I31" s="82"/>
      <c r="J31" s="83">
        <f t="shared" si="0"/>
        <v>0</v>
      </c>
    </row>
    <row r="32" spans="1:10" ht="27.75" customHeight="1">
      <c r="A32" s="3"/>
      <c r="B32" s="84" t="s">
        <v>34</v>
      </c>
      <c r="C32" s="85"/>
      <c r="D32" s="85"/>
      <c r="E32" s="86"/>
      <c r="F32" s="87"/>
      <c r="G32" s="88">
        <f>I25+G29</f>
        <v>0</v>
      </c>
      <c r="H32" s="88"/>
      <c r="I32" s="88"/>
      <c r="J32" s="89">
        <f t="shared" si="0"/>
        <v>0</v>
      </c>
    </row>
    <row r="33" spans="1:10" ht="27.75" customHeight="1" hidden="1">
      <c r="A33" s="3"/>
      <c r="B33" s="84" t="s">
        <v>35</v>
      </c>
      <c r="C33" s="90"/>
      <c r="D33" s="90"/>
      <c r="E33" s="90"/>
      <c r="F33" s="90"/>
      <c r="G33" s="91">
        <f>SUM(I27:I31)</f>
        <v>0</v>
      </c>
      <c r="H33" s="91"/>
      <c r="I33" s="91"/>
      <c r="J33" s="92" t="s">
        <v>36</v>
      </c>
    </row>
    <row r="34" spans="1:10" ht="12.75" customHeight="1">
      <c r="A34" s="3"/>
      <c r="B34" s="3"/>
      <c r="J34" s="93"/>
    </row>
    <row r="35" spans="1:10" ht="30" customHeight="1">
      <c r="A35" s="3"/>
      <c r="B35" s="3"/>
      <c r="J35" s="93"/>
    </row>
    <row r="36" spans="1:10" ht="18.75" customHeight="1">
      <c r="A36" s="3"/>
      <c r="B36" s="94"/>
      <c r="C36" s="95" t="s">
        <v>37</v>
      </c>
      <c r="D36" s="96"/>
      <c r="E36" s="96"/>
      <c r="F36" s="95" t="s">
        <v>38</v>
      </c>
      <c r="G36" s="96"/>
      <c r="H36" s="97"/>
      <c r="I36" s="96"/>
      <c r="J36" s="93"/>
    </row>
    <row r="37" spans="1:10" ht="47.25" customHeight="1">
      <c r="A37" s="3"/>
      <c r="B37" s="3"/>
      <c r="J37" s="93"/>
    </row>
    <row r="38" spans="1:10" s="99" customFormat="1" ht="18.75" customHeight="1">
      <c r="A38" s="98"/>
      <c r="B38" s="98"/>
      <c r="D38" s="100"/>
      <c r="E38" s="100"/>
      <c r="G38" s="100"/>
      <c r="H38" s="100"/>
      <c r="I38" s="100"/>
      <c r="J38" s="101"/>
    </row>
    <row r="39" spans="1:10" ht="12.75" customHeight="1">
      <c r="A39" s="3"/>
      <c r="B39" s="3"/>
      <c r="D39" s="102" t="s">
        <v>39</v>
      </c>
      <c r="E39" s="102"/>
      <c r="H39" s="103" t="s">
        <v>40</v>
      </c>
      <c r="J39" s="93"/>
    </row>
    <row r="40" spans="1:10" ht="13.5" customHeight="1">
      <c r="A40" s="104"/>
      <c r="B40" s="104"/>
      <c r="C40" s="105"/>
      <c r="D40" s="105"/>
      <c r="E40" s="105"/>
      <c r="F40" s="105"/>
      <c r="G40" s="105"/>
      <c r="H40" s="105"/>
      <c r="I40" s="105"/>
      <c r="J40" s="106"/>
    </row>
    <row r="41" spans="2:10" ht="27" customHeight="1" hidden="1">
      <c r="B41" s="107" t="s">
        <v>41</v>
      </c>
      <c r="C41" s="108"/>
      <c r="D41" s="108"/>
      <c r="E41" s="108"/>
      <c r="F41" s="109"/>
      <c r="G41" s="109"/>
      <c r="H41" s="109"/>
      <c r="I41" s="109"/>
      <c r="J41" s="108"/>
    </row>
    <row r="42" spans="1:10" ht="25.5" customHeight="1" hidden="1">
      <c r="A42" s="110" t="s">
        <v>42</v>
      </c>
      <c r="B42" s="111" t="s">
        <v>43</v>
      </c>
      <c r="C42" s="112" t="s">
        <v>44</v>
      </c>
      <c r="D42" s="113"/>
      <c r="E42" s="113"/>
      <c r="F42" s="114">
        <f>B27</f>
        <v>0</v>
      </c>
      <c r="G42" s="114">
        <f>B29</f>
        <v>0</v>
      </c>
      <c r="H42" s="115" t="s">
        <v>45</v>
      </c>
      <c r="I42" s="116" t="s">
        <v>46</v>
      </c>
      <c r="J42" s="117" t="s">
        <v>29</v>
      </c>
    </row>
    <row r="43" spans="1:10" ht="25.5" customHeight="1" hidden="1">
      <c r="A43" s="110">
        <v>1</v>
      </c>
      <c r="B43" s="118" t="s">
        <v>47</v>
      </c>
      <c r="C43" s="119"/>
      <c r="D43" s="119"/>
      <c r="E43" s="119"/>
      <c r="F43" s="120">
        <f>'stavba - položky'!AC663</f>
        <v>0</v>
      </c>
      <c r="G43" s="121">
        <f>'stavba - položky'!AD663</f>
        <v>0</v>
      </c>
      <c r="H43" s="122"/>
      <c r="I43" s="123">
        <f aca="true" t="shared" si="1" ref="I43:I45">F43+G43+H43</f>
        <v>0</v>
      </c>
      <c r="J43" s="124">
        <f aca="true" t="shared" si="2" ref="J43:J45">IF(CenaCelkemVypocet=0,"",I43/CenaCelkemVypocet*100)</f>
        <v>0</v>
      </c>
    </row>
    <row r="44" spans="1:10" ht="25.5" customHeight="1" hidden="1">
      <c r="A44" s="110">
        <v>2</v>
      </c>
      <c r="B44" s="110" t="s">
        <v>48</v>
      </c>
      <c r="C44" s="125" t="s">
        <v>5</v>
      </c>
      <c r="D44" s="125"/>
      <c r="E44" s="125"/>
      <c r="F44" s="126">
        <f>'stavba - položky'!AC663</f>
        <v>0</v>
      </c>
      <c r="G44" s="127">
        <f>'stavba - položky'!AD663</f>
        <v>0</v>
      </c>
      <c r="H44" s="127"/>
      <c r="I44" s="128">
        <f t="shared" si="1"/>
        <v>0</v>
      </c>
      <c r="J44" s="129">
        <f t="shared" si="2"/>
        <v>0</v>
      </c>
    </row>
    <row r="45" spans="1:10" ht="25.5" customHeight="1" hidden="1">
      <c r="A45" s="110">
        <v>3</v>
      </c>
      <c r="B45" s="130" t="s">
        <v>48</v>
      </c>
      <c r="C45" s="131" t="s">
        <v>7</v>
      </c>
      <c r="D45" s="131"/>
      <c r="E45" s="131"/>
      <c r="F45" s="132">
        <f>'stavba - položky'!AC663</f>
        <v>0</v>
      </c>
      <c r="G45" s="133">
        <f>'stavba - položky'!AD663</f>
        <v>0</v>
      </c>
      <c r="H45" s="133"/>
      <c r="I45" s="134">
        <f t="shared" si="1"/>
        <v>0</v>
      </c>
      <c r="J45" s="135">
        <f t="shared" si="2"/>
        <v>0</v>
      </c>
    </row>
    <row r="46" spans="1:10" ht="25.5" customHeight="1" hidden="1">
      <c r="A46" s="110"/>
      <c r="B46" s="136" t="s">
        <v>49</v>
      </c>
      <c r="C46" s="136"/>
      <c r="D46" s="136"/>
      <c r="E46" s="136"/>
      <c r="F46" s="137">
        <f>SUMIF(A43:A45,"=1",F43:F45)</f>
        <v>0</v>
      </c>
      <c r="G46" s="138">
        <f>SUMIF(A43:A45,"=1",G43:G45)</f>
        <v>0</v>
      </c>
      <c r="H46" s="138">
        <f>SUMIF(A43:A45,"=1",H43:H45)</f>
        <v>0</v>
      </c>
      <c r="I46" s="139">
        <f>SUMIF(A43:A45,"=1",I43:I45)</f>
        <v>0</v>
      </c>
      <c r="J46" s="140">
        <f>SUMIF(A43:A45,"=1",J43:J45)</f>
        <v>0</v>
      </c>
    </row>
    <row r="50" ht="15.75">
      <c r="B50" s="141" t="s">
        <v>50</v>
      </c>
    </row>
    <row r="52" spans="1:10" ht="25.5" customHeight="1">
      <c r="A52" s="142"/>
      <c r="B52" s="143" t="s">
        <v>43</v>
      </c>
      <c r="C52" s="143" t="s">
        <v>44</v>
      </c>
      <c r="D52" s="144"/>
      <c r="E52" s="144"/>
      <c r="F52" s="145" t="s">
        <v>51</v>
      </c>
      <c r="G52" s="145"/>
      <c r="H52" s="145"/>
      <c r="I52" s="145" t="s">
        <v>15</v>
      </c>
      <c r="J52" s="145" t="s">
        <v>29</v>
      </c>
    </row>
    <row r="53" spans="1:10" ht="25.5" customHeight="1">
      <c r="A53" s="146"/>
      <c r="B53" s="147" t="s">
        <v>52</v>
      </c>
      <c r="C53" s="148" t="s">
        <v>53</v>
      </c>
      <c r="D53" s="148"/>
      <c r="E53" s="148"/>
      <c r="F53" s="149" t="s">
        <v>16</v>
      </c>
      <c r="G53" s="150"/>
      <c r="H53" s="150"/>
      <c r="I53" s="150">
        <f>'stavba - položky'!G7</f>
        <v>0</v>
      </c>
      <c r="J53" s="151">
        <f>IF(I88=0,"",I53/I88*100)</f>
        <v>0</v>
      </c>
    </row>
    <row r="54" spans="1:10" ht="25.5" customHeight="1">
      <c r="A54" s="146"/>
      <c r="B54" s="152" t="s">
        <v>54</v>
      </c>
      <c r="C54" s="153" t="s">
        <v>55</v>
      </c>
      <c r="D54" s="153"/>
      <c r="E54" s="153"/>
      <c r="F54" s="154" t="s">
        <v>16</v>
      </c>
      <c r="G54" s="155"/>
      <c r="H54" s="155"/>
      <c r="I54" s="155">
        <f>'stavba - položky'!G25</f>
        <v>0</v>
      </c>
      <c r="J54" s="156">
        <f>IF(I88=0,"",I54/I88*100)</f>
        <v>0</v>
      </c>
    </row>
    <row r="55" spans="1:10" ht="25.5" customHeight="1">
      <c r="A55" s="146"/>
      <c r="B55" s="152" t="s">
        <v>56</v>
      </c>
      <c r="C55" s="153" t="s">
        <v>57</v>
      </c>
      <c r="D55" s="153"/>
      <c r="E55" s="153"/>
      <c r="F55" s="154" t="s">
        <v>16</v>
      </c>
      <c r="G55" s="155"/>
      <c r="H55" s="155"/>
      <c r="I55" s="155">
        <f>'stavba - položky'!G42</f>
        <v>0</v>
      </c>
      <c r="J55" s="156">
        <f>IF(I88=0,"",I55/I88*100)</f>
        <v>0</v>
      </c>
    </row>
    <row r="56" spans="1:10" ht="25.5" customHeight="1">
      <c r="A56" s="146"/>
      <c r="B56" s="152" t="s">
        <v>58</v>
      </c>
      <c r="C56" s="153" t="s">
        <v>59</v>
      </c>
      <c r="D56" s="153"/>
      <c r="E56" s="153"/>
      <c r="F56" s="154" t="s">
        <v>16</v>
      </c>
      <c r="G56" s="155"/>
      <c r="H56" s="155"/>
      <c r="I56" s="155">
        <f>'stavba - položky'!G113</f>
        <v>0</v>
      </c>
      <c r="J56" s="156">
        <f>IF(I88=0,"",I56/I88*100)</f>
        <v>0</v>
      </c>
    </row>
    <row r="57" spans="1:10" ht="25.5" customHeight="1">
      <c r="A57" s="146"/>
      <c r="B57" s="152" t="s">
        <v>60</v>
      </c>
      <c r="C57" s="153" t="s">
        <v>61</v>
      </c>
      <c r="D57" s="153"/>
      <c r="E57" s="153"/>
      <c r="F57" s="154" t="s">
        <v>16</v>
      </c>
      <c r="G57" s="155"/>
      <c r="H57" s="155"/>
      <c r="I57" s="155">
        <f>'stavba - položky'!G122</f>
        <v>0</v>
      </c>
      <c r="J57" s="156">
        <f>IF(I88=0,"",I57/I88*100)</f>
        <v>0</v>
      </c>
    </row>
    <row r="58" spans="1:10" ht="25.5" customHeight="1">
      <c r="A58" s="146"/>
      <c r="B58" s="152" t="s">
        <v>62</v>
      </c>
      <c r="C58" s="153" t="s">
        <v>63</v>
      </c>
      <c r="D58" s="153"/>
      <c r="E58" s="153"/>
      <c r="F58" s="154" t="s">
        <v>16</v>
      </c>
      <c r="G58" s="155"/>
      <c r="H58" s="155"/>
      <c r="I58" s="155">
        <f>'stavba - položky'!G154</f>
        <v>0</v>
      </c>
      <c r="J58" s="156">
        <f>IF(I88=0,"",I58/I88*100)</f>
        <v>0</v>
      </c>
    </row>
    <row r="59" spans="1:10" ht="25.5" customHeight="1">
      <c r="A59" s="146"/>
      <c r="B59" s="152" t="s">
        <v>64</v>
      </c>
      <c r="C59" s="153" t="s">
        <v>65</v>
      </c>
      <c r="D59" s="153"/>
      <c r="E59" s="153"/>
      <c r="F59" s="154" t="s">
        <v>16</v>
      </c>
      <c r="G59" s="155"/>
      <c r="H59" s="155"/>
      <c r="I59" s="155">
        <f>'stavba - položky'!G244</f>
        <v>0</v>
      </c>
      <c r="J59" s="156">
        <f>IF(I88=0,"",I59/I88*100)</f>
        <v>0</v>
      </c>
    </row>
    <row r="60" spans="1:10" ht="25.5" customHeight="1">
      <c r="A60" s="146"/>
      <c r="B60" s="152" t="s">
        <v>66</v>
      </c>
      <c r="C60" s="153" t="s">
        <v>67</v>
      </c>
      <c r="D60" s="153"/>
      <c r="E60" s="153"/>
      <c r="F60" s="154" t="s">
        <v>16</v>
      </c>
      <c r="G60" s="155"/>
      <c r="H60" s="155"/>
      <c r="I60" s="155">
        <f>'stavba - položky'!G259</f>
        <v>0</v>
      </c>
      <c r="J60" s="156">
        <f>IF(I88=0,"",I60/I88*100)</f>
        <v>0</v>
      </c>
    </row>
    <row r="61" spans="1:10" ht="25.5" customHeight="1">
      <c r="A61" s="146"/>
      <c r="B61" s="152" t="s">
        <v>68</v>
      </c>
      <c r="C61" s="153" t="s">
        <v>69</v>
      </c>
      <c r="D61" s="153"/>
      <c r="E61" s="153"/>
      <c r="F61" s="154" t="s">
        <v>16</v>
      </c>
      <c r="G61" s="155"/>
      <c r="H61" s="155"/>
      <c r="I61" s="155">
        <f>'stavba - položky'!G289</f>
        <v>0</v>
      </c>
      <c r="J61" s="156">
        <f>IF(I88=0,"",I61/I88*100)</f>
        <v>0</v>
      </c>
    </row>
    <row r="62" spans="1:10" ht="25.5" customHeight="1">
      <c r="A62" s="146"/>
      <c r="B62" s="152" t="s">
        <v>70</v>
      </c>
      <c r="C62" s="153" t="s">
        <v>71</v>
      </c>
      <c r="D62" s="153"/>
      <c r="E62" s="153"/>
      <c r="F62" s="154" t="s">
        <v>16</v>
      </c>
      <c r="G62" s="155"/>
      <c r="H62" s="155"/>
      <c r="I62" s="155">
        <f>'stavba - položky'!G316</f>
        <v>0</v>
      </c>
      <c r="J62" s="156">
        <f>IF(I88=0,"",I62/I88*100)</f>
        <v>0</v>
      </c>
    </row>
    <row r="63" spans="1:10" ht="25.5" customHeight="1">
      <c r="A63" s="146"/>
      <c r="B63" s="152" t="s">
        <v>72</v>
      </c>
      <c r="C63" s="153" t="s">
        <v>73</v>
      </c>
      <c r="D63" s="153"/>
      <c r="E63" s="153"/>
      <c r="F63" s="154" t="s">
        <v>16</v>
      </c>
      <c r="G63" s="155"/>
      <c r="H63" s="155"/>
      <c r="I63" s="155">
        <f>'stavba - položky'!G329</f>
        <v>0</v>
      </c>
      <c r="J63" s="156">
        <f>IF(I88=0,"",I63/I88*100)</f>
        <v>0</v>
      </c>
    </row>
    <row r="64" spans="1:10" ht="25.5" customHeight="1">
      <c r="A64" s="146"/>
      <c r="B64" s="152" t="s">
        <v>74</v>
      </c>
      <c r="C64" s="153" t="s">
        <v>75</v>
      </c>
      <c r="D64" s="153"/>
      <c r="E64" s="153"/>
      <c r="F64" s="154" t="s">
        <v>16</v>
      </c>
      <c r="G64" s="155"/>
      <c r="H64" s="155"/>
      <c r="I64" s="155">
        <f>'stavba - položky'!G395</f>
        <v>0</v>
      </c>
      <c r="J64" s="156">
        <f>IF(I88=0,"",I64/I88*100)</f>
        <v>0</v>
      </c>
    </row>
    <row r="65" spans="1:10" ht="25.5" customHeight="1">
      <c r="A65" s="146"/>
      <c r="B65" s="152" t="s">
        <v>76</v>
      </c>
      <c r="C65" s="153" t="s">
        <v>77</v>
      </c>
      <c r="D65" s="153"/>
      <c r="E65" s="153"/>
      <c r="F65" s="154" t="s">
        <v>17</v>
      </c>
      <c r="G65" s="155"/>
      <c r="H65" s="155"/>
      <c r="I65" s="155">
        <f>'stavba - položky'!G397</f>
        <v>0</v>
      </c>
      <c r="J65" s="156">
        <f>IF(I88=0,"",I65/I88*100)</f>
        <v>0</v>
      </c>
    </row>
    <row r="66" spans="1:10" ht="25.5" customHeight="1">
      <c r="A66" s="146"/>
      <c r="B66" s="152" t="s">
        <v>78</v>
      </c>
      <c r="C66" s="153" t="s">
        <v>79</v>
      </c>
      <c r="D66" s="153"/>
      <c r="E66" s="153"/>
      <c r="F66" s="154" t="s">
        <v>17</v>
      </c>
      <c r="G66" s="155"/>
      <c r="H66" s="155"/>
      <c r="I66" s="155">
        <f>'stavba - položky'!G431</f>
        <v>0</v>
      </c>
      <c r="J66" s="156">
        <f>IF(I88=0,"",I66/I88*100)</f>
        <v>0</v>
      </c>
    </row>
    <row r="67" spans="1:10" ht="25.5" customHeight="1">
      <c r="A67" s="146"/>
      <c r="B67" s="152" t="s">
        <v>80</v>
      </c>
      <c r="C67" s="153" t="s">
        <v>81</v>
      </c>
      <c r="D67" s="153"/>
      <c r="E67" s="153"/>
      <c r="F67" s="154" t="s">
        <v>17</v>
      </c>
      <c r="G67" s="155"/>
      <c r="H67" s="155"/>
      <c r="I67" s="155">
        <f>'stavba - položky'!G456</f>
        <v>0</v>
      </c>
      <c r="J67" s="156">
        <f>IF(I88=0,"",I67/I88*100)</f>
        <v>0</v>
      </c>
    </row>
    <row r="68" spans="1:10" ht="25.5" customHeight="1">
      <c r="A68" s="146"/>
      <c r="B68" s="152" t="s">
        <v>82</v>
      </c>
      <c r="C68" s="153" t="s">
        <v>83</v>
      </c>
      <c r="D68" s="153"/>
      <c r="E68" s="153"/>
      <c r="F68" s="154" t="s">
        <v>17</v>
      </c>
      <c r="G68" s="155"/>
      <c r="H68" s="155"/>
      <c r="I68" s="155">
        <f>'stavba - položky'!G487</f>
        <v>0</v>
      </c>
      <c r="J68" s="156">
        <f>IF(I88=0,"",I68/I88*100)</f>
        <v>0</v>
      </c>
    </row>
    <row r="69" spans="1:10" ht="25.5" customHeight="1">
      <c r="A69" s="146"/>
      <c r="B69" s="152" t="s">
        <v>84</v>
      </c>
      <c r="C69" s="153" t="s">
        <v>85</v>
      </c>
      <c r="D69" s="153"/>
      <c r="E69" s="153"/>
      <c r="F69" s="154" t="s">
        <v>17</v>
      </c>
      <c r="G69" s="155"/>
      <c r="H69" s="155"/>
      <c r="I69" s="155">
        <f>'stavba - položky'!G500</f>
        <v>0</v>
      </c>
      <c r="J69" s="156">
        <f>IF(I88=0,"",I69/I88*100)</f>
        <v>0</v>
      </c>
    </row>
    <row r="70" spans="1:10" ht="25.5" customHeight="1">
      <c r="A70" s="146"/>
      <c r="B70" s="152" t="s">
        <v>86</v>
      </c>
      <c r="C70" s="153" t="s">
        <v>87</v>
      </c>
      <c r="D70" s="153"/>
      <c r="E70" s="153"/>
      <c r="F70" s="154" t="s">
        <v>17</v>
      </c>
      <c r="G70" s="155"/>
      <c r="H70" s="155"/>
      <c r="I70" s="155">
        <f>'stavba - položky'!G513</f>
        <v>0</v>
      </c>
      <c r="J70" s="156">
        <f>IF(I88=0,"",I70/I88*100)</f>
        <v>0</v>
      </c>
    </row>
    <row r="71" spans="1:10" ht="25.5" customHeight="1">
      <c r="A71" s="146"/>
      <c r="B71" s="152" t="s">
        <v>88</v>
      </c>
      <c r="C71" s="153" t="s">
        <v>89</v>
      </c>
      <c r="D71" s="153"/>
      <c r="E71" s="153"/>
      <c r="F71" s="154" t="s">
        <v>17</v>
      </c>
      <c r="G71" s="155"/>
      <c r="H71" s="155"/>
      <c r="I71" s="155">
        <f>'stavba - položky'!G524</f>
        <v>0</v>
      </c>
      <c r="J71" s="156">
        <f>IF(I88=0,"",I71/I88*100)</f>
        <v>0</v>
      </c>
    </row>
    <row r="72" spans="1:10" ht="25.5" customHeight="1">
      <c r="A72" s="146"/>
      <c r="B72" s="152" t="s">
        <v>90</v>
      </c>
      <c r="C72" s="153" t="s">
        <v>91</v>
      </c>
      <c r="D72" s="153"/>
      <c r="E72" s="153"/>
      <c r="F72" s="154" t="s">
        <v>17</v>
      </c>
      <c r="G72" s="155"/>
      <c r="H72" s="155"/>
      <c r="I72" s="155">
        <f>'stavba - položky'!G526</f>
        <v>0</v>
      </c>
      <c r="J72" s="156">
        <f>IF(I88=0,"",I72/I88*100)</f>
        <v>0</v>
      </c>
    </row>
    <row r="73" spans="1:10" ht="25.5" customHeight="1">
      <c r="A73" s="146"/>
      <c r="B73" s="152" t="s">
        <v>92</v>
      </c>
      <c r="C73" s="153" t="s">
        <v>93</v>
      </c>
      <c r="D73" s="153"/>
      <c r="E73" s="153"/>
      <c r="F73" s="154" t="s">
        <v>17</v>
      </c>
      <c r="G73" s="155"/>
      <c r="H73" s="155"/>
      <c r="I73" s="155">
        <f>'stavba - položky'!G540</f>
        <v>0</v>
      </c>
      <c r="J73" s="156">
        <f>IF(I88=0,"",I73/I88*100)</f>
        <v>0</v>
      </c>
    </row>
    <row r="74" spans="1:10" ht="25.5" customHeight="1">
      <c r="A74" s="146"/>
      <c r="B74" s="152" t="s">
        <v>94</v>
      </c>
      <c r="C74" s="153" t="s">
        <v>95</v>
      </c>
      <c r="D74" s="153"/>
      <c r="E74" s="153"/>
      <c r="F74" s="154" t="s">
        <v>17</v>
      </c>
      <c r="G74" s="155"/>
      <c r="H74" s="155"/>
      <c r="I74" s="155">
        <f>'stavba - položky'!G549</f>
        <v>0</v>
      </c>
      <c r="J74" s="156">
        <f>IF(I88=0,"",I74/I88*100)</f>
        <v>0</v>
      </c>
    </row>
    <row r="75" spans="1:10" ht="25.5" customHeight="1">
      <c r="A75" s="146"/>
      <c r="B75" s="152" t="s">
        <v>96</v>
      </c>
      <c r="C75" s="153" t="s">
        <v>97</v>
      </c>
      <c r="D75" s="153"/>
      <c r="E75" s="153"/>
      <c r="F75" s="154" t="s">
        <v>17</v>
      </c>
      <c r="G75" s="155"/>
      <c r="H75" s="155"/>
      <c r="I75" s="155">
        <f>'stavba - položky'!G561</f>
        <v>0</v>
      </c>
      <c r="J75" s="156">
        <f>IF(I88=0,"",I75/I88*100)</f>
        <v>0</v>
      </c>
    </row>
    <row r="76" spans="1:10" ht="25.5" customHeight="1">
      <c r="A76" s="146"/>
      <c r="B76" s="152" t="s">
        <v>98</v>
      </c>
      <c r="C76" s="153" t="s">
        <v>99</v>
      </c>
      <c r="D76" s="153"/>
      <c r="E76" s="153"/>
      <c r="F76" s="154" t="s">
        <v>17</v>
      </c>
      <c r="G76" s="155"/>
      <c r="H76" s="155"/>
      <c r="I76" s="155">
        <f>'stavba - položky'!G567</f>
        <v>0</v>
      </c>
      <c r="J76" s="156">
        <f>IF(I88=0,"",I76/I88*100)</f>
        <v>0</v>
      </c>
    </row>
    <row r="77" spans="1:10" ht="25.5" customHeight="1">
      <c r="A77" s="146"/>
      <c r="B77" s="152" t="s">
        <v>100</v>
      </c>
      <c r="C77" s="153" t="s">
        <v>101</v>
      </c>
      <c r="D77" s="153"/>
      <c r="E77" s="153"/>
      <c r="F77" s="154" t="s">
        <v>17</v>
      </c>
      <c r="G77" s="155"/>
      <c r="H77" s="155"/>
      <c r="I77" s="155">
        <f>'stavba - položky'!G573</f>
        <v>0</v>
      </c>
      <c r="J77" s="156">
        <f>IF(I88=0,"",I77/I88*100)</f>
        <v>0</v>
      </c>
    </row>
    <row r="78" spans="1:10" ht="25.5" customHeight="1">
      <c r="A78" s="146"/>
      <c r="B78" s="152" t="s">
        <v>102</v>
      </c>
      <c r="C78" s="153" t="s">
        <v>103</v>
      </c>
      <c r="D78" s="153"/>
      <c r="E78" s="153"/>
      <c r="F78" s="154" t="s">
        <v>17</v>
      </c>
      <c r="G78" s="155"/>
      <c r="H78" s="155"/>
      <c r="I78" s="155">
        <f>'stavba - položky'!G602</f>
        <v>0</v>
      </c>
      <c r="J78" s="156">
        <f>IF(I88=0,"",I78/I88*100)</f>
        <v>0</v>
      </c>
    </row>
    <row r="79" spans="1:10" ht="25.5" customHeight="1">
      <c r="A79" s="146"/>
      <c r="B79" s="152" t="s">
        <v>104</v>
      </c>
      <c r="C79" s="153" t="s">
        <v>105</v>
      </c>
      <c r="D79" s="153"/>
      <c r="E79" s="153"/>
      <c r="F79" s="154" t="s">
        <v>17</v>
      </c>
      <c r="G79" s="155"/>
      <c r="H79" s="155"/>
      <c r="I79" s="155">
        <f>'stavba - položky'!G614</f>
        <v>0</v>
      </c>
      <c r="J79" s="156">
        <f>IF(I88=0,"",I79/I88*100)</f>
        <v>0</v>
      </c>
    </row>
    <row r="80" spans="1:10" ht="25.5" customHeight="1">
      <c r="A80" s="146"/>
      <c r="B80" s="152" t="s">
        <v>106</v>
      </c>
      <c r="C80" s="153" t="s">
        <v>107</v>
      </c>
      <c r="D80" s="153"/>
      <c r="E80" s="153"/>
      <c r="F80" s="154" t="s">
        <v>17</v>
      </c>
      <c r="G80" s="155"/>
      <c r="H80" s="155"/>
      <c r="I80" s="155">
        <f>'stavba - položky'!G625</f>
        <v>0</v>
      </c>
      <c r="J80" s="156">
        <f>IF(I88=0,"",I80/I88*100)</f>
        <v>0</v>
      </c>
    </row>
    <row r="81" spans="1:10" ht="25.5" customHeight="1">
      <c r="A81" s="146"/>
      <c r="B81" s="152" t="s">
        <v>108</v>
      </c>
      <c r="C81" s="153" t="s">
        <v>109</v>
      </c>
      <c r="D81" s="153"/>
      <c r="E81" s="153"/>
      <c r="F81" s="154" t="s">
        <v>17</v>
      </c>
      <c r="G81" s="155"/>
      <c r="H81" s="155"/>
      <c r="I81" s="155">
        <f>'stavba - položky'!G633</f>
        <v>0</v>
      </c>
      <c r="J81" s="156">
        <f>IF(I88=0,"",I81/I88*100)</f>
        <v>0</v>
      </c>
    </row>
    <row r="82" spans="1:10" ht="25.5" customHeight="1">
      <c r="A82" s="146"/>
      <c r="B82" s="152" t="s">
        <v>110</v>
      </c>
      <c r="C82" s="153" t="s">
        <v>111</v>
      </c>
      <c r="D82" s="153"/>
      <c r="E82" s="153"/>
      <c r="F82" s="154" t="s">
        <v>17</v>
      </c>
      <c r="G82" s="155"/>
      <c r="H82" s="155"/>
      <c r="I82" s="155">
        <f>'stavba - položky'!G639</f>
        <v>0</v>
      </c>
      <c r="J82" s="156">
        <f>IF(I88=0,"",I82/I88*100)</f>
        <v>0</v>
      </c>
    </row>
    <row r="83" spans="1:10" ht="25.5" customHeight="1">
      <c r="A83" s="146"/>
      <c r="B83" s="152" t="s">
        <v>112</v>
      </c>
      <c r="C83" s="153" t="s">
        <v>113</v>
      </c>
      <c r="D83" s="153"/>
      <c r="E83" s="153"/>
      <c r="F83" s="154" t="s">
        <v>18</v>
      </c>
      <c r="G83" s="155"/>
      <c r="H83" s="155"/>
      <c r="I83" s="155">
        <f>'stavba - položky'!G645</f>
        <v>0</v>
      </c>
      <c r="J83" s="156">
        <f>IF(I88=0,"",I83/I88*100)</f>
        <v>0</v>
      </c>
    </row>
    <row r="84" spans="1:10" ht="25.5" customHeight="1">
      <c r="A84" s="146"/>
      <c r="B84" s="152" t="s">
        <v>114</v>
      </c>
      <c r="C84" s="153" t="s">
        <v>115</v>
      </c>
      <c r="D84" s="153"/>
      <c r="E84" s="153"/>
      <c r="F84" s="154" t="s">
        <v>18</v>
      </c>
      <c r="G84" s="155"/>
      <c r="H84" s="155"/>
      <c r="I84" s="155">
        <f>'stavba - položky'!G647</f>
        <v>0</v>
      </c>
      <c r="J84" s="156">
        <f>IF(I88=0,"",I84/I88*100)</f>
        <v>0</v>
      </c>
    </row>
    <row r="85" spans="1:10" ht="25.5" customHeight="1">
      <c r="A85" s="146"/>
      <c r="B85" s="152" t="s">
        <v>116</v>
      </c>
      <c r="C85" s="153" t="s">
        <v>117</v>
      </c>
      <c r="D85" s="153"/>
      <c r="E85" s="153"/>
      <c r="F85" s="154" t="s">
        <v>18</v>
      </c>
      <c r="G85" s="155"/>
      <c r="H85" s="155"/>
      <c r="I85" s="155">
        <f>'stavba - položky'!G649</f>
        <v>0</v>
      </c>
      <c r="J85" s="156">
        <f>IF(I88=0,"",I85/I88*100)</f>
        <v>0</v>
      </c>
    </row>
    <row r="86" spans="1:10" ht="25.5" customHeight="1">
      <c r="A86" s="146"/>
      <c r="B86" s="152" t="s">
        <v>118</v>
      </c>
      <c r="C86" s="153" t="s">
        <v>119</v>
      </c>
      <c r="D86" s="153"/>
      <c r="E86" s="153"/>
      <c r="F86" s="154" t="s">
        <v>120</v>
      </c>
      <c r="G86" s="155"/>
      <c r="H86" s="155"/>
      <c r="I86" s="155">
        <f>'stavba - položky'!G653</f>
        <v>0</v>
      </c>
      <c r="J86" s="156">
        <f>IF(I88=0,"",I86/I88*100)</f>
        <v>0</v>
      </c>
    </row>
    <row r="87" spans="1:10" ht="25.5" customHeight="1">
      <c r="A87" s="146"/>
      <c r="B87" s="157" t="s">
        <v>19</v>
      </c>
      <c r="C87" s="158" t="s">
        <v>20</v>
      </c>
      <c r="D87" s="158"/>
      <c r="E87" s="158"/>
      <c r="F87" s="159" t="s">
        <v>19</v>
      </c>
      <c r="G87" s="160"/>
      <c r="H87" s="160"/>
      <c r="I87" s="160">
        <f>'stavba - položky'!G659</f>
        <v>0</v>
      </c>
      <c r="J87" s="161">
        <f>IF(I88=0,"",I87/I88*100)</f>
        <v>0</v>
      </c>
    </row>
    <row r="88" spans="1:10" ht="25.5" customHeight="1">
      <c r="A88" s="162"/>
      <c r="B88" s="163" t="s">
        <v>46</v>
      </c>
      <c r="C88" s="163"/>
      <c r="D88" s="164"/>
      <c r="E88" s="164"/>
      <c r="F88" s="165"/>
      <c r="G88" s="166"/>
      <c r="H88" s="166"/>
      <c r="I88" s="166">
        <f>SUM(I53:I87)</f>
        <v>0</v>
      </c>
      <c r="J88" s="167">
        <f>SUM(J53:J87)</f>
        <v>0</v>
      </c>
    </row>
    <row r="89" spans="6:10" ht="12.75">
      <c r="F89" s="168"/>
      <c r="G89" s="168"/>
      <c r="H89" s="168"/>
      <c r="I89" s="168"/>
      <c r="J89" s="169"/>
    </row>
    <row r="90" spans="6:10" ht="12.75">
      <c r="F90" s="168"/>
      <c r="G90" s="168"/>
      <c r="H90" s="168"/>
      <c r="I90" s="168"/>
      <c r="J90" s="169"/>
    </row>
    <row r="91" spans="6:10" ht="12.75">
      <c r="F91" s="168"/>
      <c r="G91" s="168"/>
      <c r="H91" s="168"/>
      <c r="I91" s="168"/>
      <c r="J91" s="169"/>
    </row>
  </sheetData>
  <sheetProtection password="C69C" sheet="1"/>
  <mergeCells count="84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G27:I27"/>
    <mergeCell ref="G28:I28"/>
    <mergeCell ref="G29:I29"/>
    <mergeCell ref="G30:I30"/>
    <mergeCell ref="G31:I31"/>
    <mergeCell ref="G32:I32"/>
    <mergeCell ref="G33:I33"/>
    <mergeCell ref="D39:E39"/>
    <mergeCell ref="C43:E43"/>
    <mergeCell ref="C44:E44"/>
    <mergeCell ref="C45:E45"/>
    <mergeCell ref="B46:E46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workbookViewId="0" topLeftCell="A1">
      <selection activeCell="F8" sqref="F8"/>
    </sheetView>
  </sheetViews>
  <sheetFormatPr defaultColWidth="8.00390625" defaultRowHeight="12.75"/>
  <cols>
    <col min="1" max="1" width="4.25390625" style="170" customWidth="1"/>
    <col min="2" max="2" width="14.375" style="170" customWidth="1"/>
    <col min="3" max="3" width="38.25390625" style="171" customWidth="1"/>
    <col min="4" max="4" width="4.625" style="170" customWidth="1"/>
    <col min="5" max="5" width="10.625" style="170" customWidth="1"/>
    <col min="6" max="6" width="9.875" style="170" customWidth="1"/>
    <col min="7" max="7" width="12.75390625" style="170" customWidth="1"/>
    <col min="8" max="16384" width="9.125" style="170" customWidth="1"/>
  </cols>
  <sheetData>
    <row r="1" spans="1:7" ht="15.75">
      <c r="A1" s="172" t="s">
        <v>121</v>
      </c>
      <c r="B1" s="172"/>
      <c r="C1" s="172"/>
      <c r="D1" s="172"/>
      <c r="E1" s="172"/>
      <c r="F1" s="172"/>
      <c r="G1" s="172"/>
    </row>
    <row r="2" spans="1:7" ht="24.75" customHeight="1">
      <c r="A2" s="173" t="s">
        <v>122</v>
      </c>
      <c r="B2" s="174"/>
      <c r="C2" s="175"/>
      <c r="D2" s="175"/>
      <c r="E2" s="175"/>
      <c r="F2" s="175"/>
      <c r="G2" s="175"/>
    </row>
    <row r="3" spans="1:7" ht="24.75" customHeight="1">
      <c r="A3" s="173" t="s">
        <v>123</v>
      </c>
      <c r="B3" s="174"/>
      <c r="C3" s="175"/>
      <c r="D3" s="175"/>
      <c r="E3" s="175"/>
      <c r="F3" s="175"/>
      <c r="G3" s="175"/>
    </row>
    <row r="4" spans="1:7" ht="24.75" customHeight="1">
      <c r="A4" s="173" t="s">
        <v>124</v>
      </c>
      <c r="B4" s="174"/>
      <c r="C4" s="175"/>
      <c r="D4" s="175"/>
      <c r="E4" s="175"/>
      <c r="F4" s="175"/>
      <c r="G4" s="175"/>
    </row>
    <row r="5" spans="2:4" ht="12.75">
      <c r="B5" s="176"/>
      <c r="C5" s="177"/>
      <c r="D5" s="17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73"/>
  <sheetViews>
    <sheetView workbookViewId="0" topLeftCell="A518">
      <selection activeCell="X584" sqref="X584"/>
    </sheetView>
  </sheetViews>
  <sheetFormatPr defaultColWidth="8.00390625" defaultRowHeight="12.75" outlineLevelRow="1"/>
  <cols>
    <col min="1" max="1" width="4.25390625" style="0" customWidth="1"/>
    <col min="2" max="2" width="14.375" style="179" customWidth="1"/>
    <col min="3" max="3" width="38.25390625" style="17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9.00390625" style="0" hidden="1" customWidth="1"/>
    <col min="20" max="28" width="9.00390625" style="0" customWidth="1"/>
    <col min="29" max="39" width="9.00390625" style="0" hidden="1" customWidth="1"/>
    <col min="40" max="16384" width="9.00390625" style="0" customWidth="1"/>
  </cols>
  <sheetData>
    <row r="1" spans="1:31" ht="15.75" customHeight="1">
      <c r="A1" s="180" t="s">
        <v>121</v>
      </c>
      <c r="B1" s="180"/>
      <c r="C1" s="180"/>
      <c r="D1" s="180"/>
      <c r="E1" s="180"/>
      <c r="F1" s="180"/>
      <c r="G1" s="180"/>
      <c r="AE1" t="s">
        <v>125</v>
      </c>
    </row>
    <row r="2" spans="1:31" ht="24.75" customHeight="1">
      <c r="A2" s="181" t="s">
        <v>122</v>
      </c>
      <c r="B2" s="174"/>
      <c r="C2" s="182" t="s">
        <v>3</v>
      </c>
      <c r="D2" s="182"/>
      <c r="E2" s="182"/>
      <c r="F2" s="182"/>
      <c r="G2" s="182"/>
      <c r="AE2" t="s">
        <v>126</v>
      </c>
    </row>
    <row r="3" spans="1:31" ht="24.75" customHeight="1">
      <c r="A3" s="181" t="s">
        <v>123</v>
      </c>
      <c r="B3" s="174"/>
      <c r="C3" s="182" t="s">
        <v>5</v>
      </c>
      <c r="D3" s="182"/>
      <c r="E3" s="182"/>
      <c r="F3" s="182"/>
      <c r="G3" s="182"/>
      <c r="AE3" t="s">
        <v>127</v>
      </c>
    </row>
    <row r="4" spans="1:31" ht="24.75" customHeight="1">
      <c r="A4" s="183" t="s">
        <v>124</v>
      </c>
      <c r="B4" s="184"/>
      <c r="C4" s="185" t="s">
        <v>7</v>
      </c>
      <c r="D4" s="185"/>
      <c r="E4" s="185"/>
      <c r="F4" s="185"/>
      <c r="G4" s="185"/>
      <c r="AE4" t="s">
        <v>128</v>
      </c>
    </row>
    <row r="5" ht="12.75">
      <c r="D5" s="103"/>
    </row>
    <row r="6" spans="1:19" ht="38.25">
      <c r="A6" s="186" t="s">
        <v>129</v>
      </c>
      <c r="B6" s="187" t="s">
        <v>130</v>
      </c>
      <c r="C6" s="187" t="s">
        <v>131</v>
      </c>
      <c r="D6" s="188" t="s">
        <v>132</v>
      </c>
      <c r="E6" s="186" t="s">
        <v>133</v>
      </c>
      <c r="F6" s="186" t="s">
        <v>134</v>
      </c>
      <c r="G6" s="186" t="s">
        <v>135</v>
      </c>
      <c r="H6" s="189" t="s">
        <v>136</v>
      </c>
      <c r="I6" s="189" t="s">
        <v>137</v>
      </c>
      <c r="J6" s="189" t="s">
        <v>138</v>
      </c>
      <c r="K6" s="189" t="s">
        <v>139</v>
      </c>
      <c r="L6" s="189" t="s">
        <v>140</v>
      </c>
      <c r="M6" s="189" t="s">
        <v>141</v>
      </c>
      <c r="N6" s="189" t="s">
        <v>142</v>
      </c>
      <c r="O6" s="189" t="s">
        <v>143</v>
      </c>
      <c r="P6" s="189" t="s">
        <v>144</v>
      </c>
      <c r="Q6" s="189" t="s">
        <v>145</v>
      </c>
      <c r="R6" s="189" t="s">
        <v>146</v>
      </c>
      <c r="S6" s="189" t="s">
        <v>147</v>
      </c>
    </row>
    <row r="7" spans="1:31" ht="12.75">
      <c r="A7" s="190" t="s">
        <v>148</v>
      </c>
      <c r="B7" s="191" t="s">
        <v>52</v>
      </c>
      <c r="C7" s="192" t="s">
        <v>53</v>
      </c>
      <c r="D7" s="193"/>
      <c r="E7" s="194"/>
      <c r="F7" s="195"/>
      <c r="G7" s="195">
        <f>SUM(G8:G24)</f>
        <v>0</v>
      </c>
      <c r="H7" s="195"/>
      <c r="I7" s="195">
        <f>SUM(I8:I24)</f>
        <v>0</v>
      </c>
      <c r="J7" s="195"/>
      <c r="K7" s="195">
        <f>SUM(K8:K24)</f>
        <v>0</v>
      </c>
      <c r="L7" s="195"/>
      <c r="M7" s="195">
        <f>SUM(M8:M24)</f>
        <v>0</v>
      </c>
      <c r="N7" s="195"/>
      <c r="O7" s="195">
        <f>SUM(O8:O24)</f>
        <v>0</v>
      </c>
      <c r="P7" s="195"/>
      <c r="Q7" s="195">
        <f>SUM(Q8:Q24)</f>
        <v>0</v>
      </c>
      <c r="R7" s="195"/>
      <c r="S7" s="195"/>
      <c r="AE7" t="s">
        <v>149</v>
      </c>
    </row>
    <row r="8" spans="1:60" ht="12.75" outlineLevel="1">
      <c r="A8" s="196">
        <v>1</v>
      </c>
      <c r="B8" s="196" t="s">
        <v>150</v>
      </c>
      <c r="C8" s="197" t="s">
        <v>151</v>
      </c>
      <c r="D8" s="198" t="s">
        <v>152</v>
      </c>
      <c r="E8" s="199">
        <v>2.5875</v>
      </c>
      <c r="F8" s="200"/>
      <c r="G8" s="201">
        <f>ROUND(E8*F8,2)</f>
        <v>0</v>
      </c>
      <c r="H8" s="200"/>
      <c r="I8" s="201">
        <f>ROUND(E8*H8,2)</f>
        <v>0</v>
      </c>
      <c r="J8" s="200"/>
      <c r="K8" s="201">
        <f>ROUND(E8*J8,2)</f>
        <v>0</v>
      </c>
      <c r="L8" s="201">
        <v>21</v>
      </c>
      <c r="M8" s="201">
        <f>G8*(1+L8/100)</f>
        <v>0</v>
      </c>
      <c r="N8" s="201">
        <v>0</v>
      </c>
      <c r="O8" s="201">
        <f>ROUND(E8*N8,2)</f>
        <v>0</v>
      </c>
      <c r="P8" s="201">
        <v>0</v>
      </c>
      <c r="Q8" s="201">
        <f>ROUND(E8*P8,2)</f>
        <v>0</v>
      </c>
      <c r="R8" s="201" t="s">
        <v>153</v>
      </c>
      <c r="S8" s="201" t="s">
        <v>154</v>
      </c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 t="s">
        <v>155</v>
      </c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</row>
    <row r="9" spans="1:60" ht="12.75" outlineLevel="1">
      <c r="A9" s="196"/>
      <c r="B9" s="196"/>
      <c r="C9" s="203" t="s">
        <v>156</v>
      </c>
      <c r="D9" s="204"/>
      <c r="E9" s="205"/>
      <c r="F9" s="206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 t="s">
        <v>157</v>
      </c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ht="12.75" outlineLevel="1">
      <c r="A10" s="196"/>
      <c r="B10" s="196"/>
      <c r="C10" s="203" t="s">
        <v>158</v>
      </c>
      <c r="D10" s="204"/>
      <c r="E10" s="205">
        <v>1.0125</v>
      </c>
      <c r="F10" s="206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 t="s">
        <v>157</v>
      </c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12.75" outlineLevel="1">
      <c r="A11" s="196"/>
      <c r="B11" s="196"/>
      <c r="C11" s="203" t="s">
        <v>159</v>
      </c>
      <c r="D11" s="204"/>
      <c r="E11" s="205">
        <v>0.7875</v>
      </c>
      <c r="F11" s="206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 t="s">
        <v>157</v>
      </c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12.75" outlineLevel="1">
      <c r="A12" s="196"/>
      <c r="B12" s="196"/>
      <c r="C12" s="203" t="s">
        <v>160</v>
      </c>
      <c r="D12" s="204"/>
      <c r="E12" s="205">
        <v>0.7875</v>
      </c>
      <c r="F12" s="206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 t="s">
        <v>157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12.75" outlineLevel="1">
      <c r="A13" s="196">
        <v>2</v>
      </c>
      <c r="B13" s="196" t="s">
        <v>161</v>
      </c>
      <c r="C13" s="197" t="s">
        <v>162</v>
      </c>
      <c r="D13" s="198" t="s">
        <v>152</v>
      </c>
      <c r="E13" s="199">
        <v>31.382</v>
      </c>
      <c r="F13" s="200"/>
      <c r="G13" s="201">
        <f>ROUND(E13*F13,2)</f>
        <v>0</v>
      </c>
      <c r="H13" s="200"/>
      <c r="I13" s="201">
        <f>ROUND(E13*H13,2)</f>
        <v>0</v>
      </c>
      <c r="J13" s="200"/>
      <c r="K13" s="201">
        <f>ROUND(E13*J13,2)</f>
        <v>0</v>
      </c>
      <c r="L13" s="201">
        <v>21</v>
      </c>
      <c r="M13" s="201">
        <f>G13*(1+L13/100)</f>
        <v>0</v>
      </c>
      <c r="N13" s="201">
        <v>0</v>
      </c>
      <c r="O13" s="201">
        <f>ROUND(E13*N13,2)</f>
        <v>0</v>
      </c>
      <c r="P13" s="201">
        <v>0</v>
      </c>
      <c r="Q13" s="201">
        <f>ROUND(E13*P13,2)</f>
        <v>0</v>
      </c>
      <c r="R13" s="201" t="s">
        <v>153</v>
      </c>
      <c r="S13" s="201" t="s">
        <v>154</v>
      </c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 t="s">
        <v>155</v>
      </c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12.75" outlineLevel="1">
      <c r="A14" s="196"/>
      <c r="B14" s="196"/>
      <c r="C14" s="203" t="s">
        <v>163</v>
      </c>
      <c r="D14" s="204"/>
      <c r="E14" s="205">
        <v>12</v>
      </c>
      <c r="F14" s="206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 t="s">
        <v>157</v>
      </c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ht="12.75" outlineLevel="1">
      <c r="A15" s="196"/>
      <c r="B15" s="196"/>
      <c r="C15" s="203" t="s">
        <v>164</v>
      </c>
      <c r="D15" s="204"/>
      <c r="E15" s="205">
        <v>9.152</v>
      </c>
      <c r="F15" s="206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 t="s">
        <v>157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ht="12.75" outlineLevel="1">
      <c r="A16" s="196"/>
      <c r="B16" s="196"/>
      <c r="C16" s="203" t="s">
        <v>165</v>
      </c>
      <c r="D16" s="204"/>
      <c r="E16" s="205">
        <v>10.23</v>
      </c>
      <c r="F16" s="206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 t="s">
        <v>157</v>
      </c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ht="22.5" outlineLevel="1">
      <c r="A17" s="196">
        <v>3</v>
      </c>
      <c r="B17" s="196" t="s">
        <v>166</v>
      </c>
      <c r="C17" s="197" t="s">
        <v>167</v>
      </c>
      <c r="D17" s="198" t="s">
        <v>152</v>
      </c>
      <c r="E17" s="199">
        <v>31.382</v>
      </c>
      <c r="F17" s="200"/>
      <c r="G17" s="201">
        <f aca="true" t="shared" si="0" ref="G17:G19">ROUND(E17*F17,2)</f>
        <v>0</v>
      </c>
      <c r="H17" s="200"/>
      <c r="I17" s="201">
        <f aca="true" t="shared" si="1" ref="I17:I19">ROUND(E17*H17,2)</f>
        <v>0</v>
      </c>
      <c r="J17" s="200"/>
      <c r="K17" s="201">
        <f aca="true" t="shared" si="2" ref="K17:K19">ROUND(E17*J17,2)</f>
        <v>0</v>
      </c>
      <c r="L17" s="201">
        <v>21</v>
      </c>
      <c r="M17" s="201">
        <f aca="true" t="shared" si="3" ref="M17:M19">G17*(1+L17/100)</f>
        <v>0</v>
      </c>
      <c r="N17" s="201">
        <v>0</v>
      </c>
      <c r="O17" s="201">
        <f aca="true" t="shared" si="4" ref="O17:O19">ROUND(E17*N17,2)</f>
        <v>0</v>
      </c>
      <c r="P17" s="201">
        <v>0</v>
      </c>
      <c r="Q17" s="201">
        <f aca="true" t="shared" si="5" ref="Q17:Q19">ROUND(E17*P17,2)</f>
        <v>0</v>
      </c>
      <c r="R17" s="201" t="s">
        <v>153</v>
      </c>
      <c r="S17" s="201" t="s">
        <v>154</v>
      </c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 t="s">
        <v>155</v>
      </c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ht="22.5" outlineLevel="1">
      <c r="A18" s="196">
        <v>4</v>
      </c>
      <c r="B18" s="196" t="s">
        <v>168</v>
      </c>
      <c r="C18" s="197" t="s">
        <v>169</v>
      </c>
      <c r="D18" s="198" t="s">
        <v>152</v>
      </c>
      <c r="E18" s="199">
        <v>31.382</v>
      </c>
      <c r="F18" s="200"/>
      <c r="G18" s="201">
        <f t="shared" si="0"/>
        <v>0</v>
      </c>
      <c r="H18" s="200"/>
      <c r="I18" s="201">
        <f t="shared" si="1"/>
        <v>0</v>
      </c>
      <c r="J18" s="200"/>
      <c r="K18" s="201">
        <f t="shared" si="2"/>
        <v>0</v>
      </c>
      <c r="L18" s="201">
        <v>21</v>
      </c>
      <c r="M18" s="201">
        <f t="shared" si="3"/>
        <v>0</v>
      </c>
      <c r="N18" s="201">
        <v>0</v>
      </c>
      <c r="O18" s="201">
        <f t="shared" si="4"/>
        <v>0</v>
      </c>
      <c r="P18" s="201">
        <v>0</v>
      </c>
      <c r="Q18" s="201">
        <f t="shared" si="5"/>
        <v>0</v>
      </c>
      <c r="R18" s="201" t="s">
        <v>153</v>
      </c>
      <c r="S18" s="201" t="s">
        <v>154</v>
      </c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 t="s">
        <v>155</v>
      </c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ht="12.75" outlineLevel="1">
      <c r="A19" s="196">
        <v>5</v>
      </c>
      <c r="B19" s="196" t="s">
        <v>170</v>
      </c>
      <c r="C19" s="197" t="s">
        <v>171</v>
      </c>
      <c r="D19" s="198" t="s">
        <v>152</v>
      </c>
      <c r="E19" s="199">
        <v>94.146</v>
      </c>
      <c r="F19" s="200"/>
      <c r="G19" s="201">
        <f t="shared" si="0"/>
        <v>0</v>
      </c>
      <c r="H19" s="200"/>
      <c r="I19" s="201">
        <f t="shared" si="1"/>
        <v>0</v>
      </c>
      <c r="J19" s="200"/>
      <c r="K19" s="201">
        <f t="shared" si="2"/>
        <v>0</v>
      </c>
      <c r="L19" s="201">
        <v>21</v>
      </c>
      <c r="M19" s="201">
        <f t="shared" si="3"/>
        <v>0</v>
      </c>
      <c r="N19" s="201">
        <v>0</v>
      </c>
      <c r="O19" s="201">
        <f t="shared" si="4"/>
        <v>0</v>
      </c>
      <c r="P19" s="201">
        <v>0</v>
      </c>
      <c r="Q19" s="201">
        <f t="shared" si="5"/>
        <v>0</v>
      </c>
      <c r="R19" s="201" t="s">
        <v>153</v>
      </c>
      <c r="S19" s="201" t="s">
        <v>154</v>
      </c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 t="s">
        <v>155</v>
      </c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ht="12.75" outlineLevel="1">
      <c r="A20" s="196"/>
      <c r="B20" s="196"/>
      <c r="C20" s="203" t="s">
        <v>172</v>
      </c>
      <c r="D20" s="204"/>
      <c r="E20" s="205">
        <v>94.146</v>
      </c>
      <c r="F20" s="206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 t="s">
        <v>157</v>
      </c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ht="12.75" outlineLevel="1">
      <c r="A21" s="196">
        <v>6</v>
      </c>
      <c r="B21" s="196" t="s">
        <v>173</v>
      </c>
      <c r="C21" s="197" t="s">
        <v>174</v>
      </c>
      <c r="D21" s="198" t="s">
        <v>152</v>
      </c>
      <c r="E21" s="199">
        <v>31.382</v>
      </c>
      <c r="F21" s="200"/>
      <c r="G21" s="201">
        <f aca="true" t="shared" si="6" ref="G21:G23">ROUND(E21*F21,2)</f>
        <v>0</v>
      </c>
      <c r="H21" s="200"/>
      <c r="I21" s="201">
        <f aca="true" t="shared" si="7" ref="I21:I23">ROUND(E21*H21,2)</f>
        <v>0</v>
      </c>
      <c r="J21" s="200"/>
      <c r="K21" s="201">
        <f aca="true" t="shared" si="8" ref="K21:K23">ROUND(E21*J21,2)</f>
        <v>0</v>
      </c>
      <c r="L21" s="201">
        <v>21</v>
      </c>
      <c r="M21" s="201">
        <f aca="true" t="shared" si="9" ref="M21:M23">G21*(1+L21/100)</f>
        <v>0</v>
      </c>
      <c r="N21" s="201">
        <v>0</v>
      </c>
      <c r="O21" s="201">
        <f aca="true" t="shared" si="10" ref="O21:O23">ROUND(E21*N21,2)</f>
        <v>0</v>
      </c>
      <c r="P21" s="201">
        <v>0</v>
      </c>
      <c r="Q21" s="201">
        <f aca="true" t="shared" si="11" ref="Q21:Q23">ROUND(E21*P21,2)</f>
        <v>0</v>
      </c>
      <c r="R21" s="201" t="s">
        <v>153</v>
      </c>
      <c r="S21" s="201" t="s">
        <v>154</v>
      </c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 t="s">
        <v>155</v>
      </c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ht="22.5" outlineLevel="1">
      <c r="A22" s="196">
        <v>7</v>
      </c>
      <c r="B22" s="196" t="s">
        <v>175</v>
      </c>
      <c r="C22" s="197" t="s">
        <v>176</v>
      </c>
      <c r="D22" s="198" t="s">
        <v>152</v>
      </c>
      <c r="E22" s="199">
        <v>31.382</v>
      </c>
      <c r="F22" s="200"/>
      <c r="G22" s="201">
        <f t="shared" si="6"/>
        <v>0</v>
      </c>
      <c r="H22" s="200"/>
      <c r="I22" s="201">
        <f t="shared" si="7"/>
        <v>0</v>
      </c>
      <c r="J22" s="200"/>
      <c r="K22" s="201">
        <f t="shared" si="8"/>
        <v>0</v>
      </c>
      <c r="L22" s="201">
        <v>21</v>
      </c>
      <c r="M22" s="201">
        <f t="shared" si="9"/>
        <v>0</v>
      </c>
      <c r="N22" s="201">
        <v>0</v>
      </c>
      <c r="O22" s="201">
        <f t="shared" si="10"/>
        <v>0</v>
      </c>
      <c r="P22" s="201">
        <v>0</v>
      </c>
      <c r="Q22" s="201">
        <f t="shared" si="11"/>
        <v>0</v>
      </c>
      <c r="R22" s="201" t="s">
        <v>153</v>
      </c>
      <c r="S22" s="201" t="s">
        <v>154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 t="s">
        <v>155</v>
      </c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ht="12.75" outlineLevel="1">
      <c r="A23" s="196">
        <v>8</v>
      </c>
      <c r="B23" s="196" t="s">
        <v>177</v>
      </c>
      <c r="C23" s="197" t="s">
        <v>178</v>
      </c>
      <c r="D23" s="198" t="s">
        <v>179</v>
      </c>
      <c r="E23" s="199">
        <v>56.4876</v>
      </c>
      <c r="F23" s="200"/>
      <c r="G23" s="201">
        <f t="shared" si="6"/>
        <v>0</v>
      </c>
      <c r="H23" s="200"/>
      <c r="I23" s="201">
        <f t="shared" si="7"/>
        <v>0</v>
      </c>
      <c r="J23" s="200"/>
      <c r="K23" s="201">
        <f t="shared" si="8"/>
        <v>0</v>
      </c>
      <c r="L23" s="201">
        <v>21</v>
      </c>
      <c r="M23" s="201">
        <f t="shared" si="9"/>
        <v>0</v>
      </c>
      <c r="N23" s="201">
        <v>0</v>
      </c>
      <c r="O23" s="201">
        <f t="shared" si="10"/>
        <v>0</v>
      </c>
      <c r="P23" s="201">
        <v>0</v>
      </c>
      <c r="Q23" s="201">
        <f t="shared" si="11"/>
        <v>0</v>
      </c>
      <c r="R23" s="201" t="s">
        <v>153</v>
      </c>
      <c r="S23" s="201" t="s">
        <v>154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 t="s">
        <v>155</v>
      </c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ht="12.75" outlineLevel="1">
      <c r="A24" s="196"/>
      <c r="B24" s="196"/>
      <c r="C24" s="203" t="s">
        <v>180</v>
      </c>
      <c r="D24" s="204"/>
      <c r="E24" s="205">
        <v>56.4876</v>
      </c>
      <c r="F24" s="206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 t="s">
        <v>157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31" ht="12.75">
      <c r="A25" s="207" t="s">
        <v>148</v>
      </c>
      <c r="B25" s="207" t="s">
        <v>54</v>
      </c>
      <c r="C25" s="208" t="s">
        <v>55</v>
      </c>
      <c r="D25" s="209"/>
      <c r="E25" s="210"/>
      <c r="F25" s="211"/>
      <c r="G25" s="212">
        <f>SUM(G26:G41)</f>
        <v>0</v>
      </c>
      <c r="H25" s="212"/>
      <c r="I25" s="212">
        <f>SUM(I26:I41)</f>
        <v>0</v>
      </c>
      <c r="J25" s="212"/>
      <c r="K25" s="212">
        <f>SUM(K26:K41)</f>
        <v>0</v>
      </c>
      <c r="L25" s="212"/>
      <c r="M25" s="212">
        <f>SUM(M26:M41)</f>
        <v>0</v>
      </c>
      <c r="N25" s="212"/>
      <c r="O25" s="212">
        <f>SUM(O26:O41)</f>
        <v>73.82</v>
      </c>
      <c r="P25" s="212"/>
      <c r="Q25" s="212">
        <f>SUM(Q26:Q41)</f>
        <v>0</v>
      </c>
      <c r="R25" s="212"/>
      <c r="S25" s="212"/>
      <c r="AE25" t="s">
        <v>149</v>
      </c>
    </row>
    <row r="26" spans="1:60" ht="12.75" outlineLevel="1">
      <c r="A26" s="196">
        <v>9</v>
      </c>
      <c r="B26" s="196" t="s">
        <v>181</v>
      </c>
      <c r="C26" s="197" t="s">
        <v>182</v>
      </c>
      <c r="D26" s="198" t="s">
        <v>152</v>
      </c>
      <c r="E26" s="199">
        <v>17.21</v>
      </c>
      <c r="F26" s="200"/>
      <c r="G26" s="201">
        <f>ROUND(E26*F26,2)</f>
        <v>0</v>
      </c>
      <c r="H26" s="200"/>
      <c r="I26" s="201">
        <f>ROUND(E26*H26,2)</f>
        <v>0</v>
      </c>
      <c r="J26" s="200"/>
      <c r="K26" s="201">
        <f>ROUND(E26*J26,2)</f>
        <v>0</v>
      </c>
      <c r="L26" s="201">
        <v>21</v>
      </c>
      <c r="M26" s="201">
        <f>G26*(1+L26/100)</f>
        <v>0</v>
      </c>
      <c r="N26" s="201">
        <v>1.78164</v>
      </c>
      <c r="O26" s="201">
        <f>ROUND(E26*N26,2)</f>
        <v>30.66</v>
      </c>
      <c r="P26" s="201">
        <v>0</v>
      </c>
      <c r="Q26" s="201">
        <f>ROUND(E26*P26,2)</f>
        <v>0</v>
      </c>
      <c r="R26" s="201" t="s">
        <v>183</v>
      </c>
      <c r="S26" s="201" t="s">
        <v>154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 t="s">
        <v>155</v>
      </c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12.75" outlineLevel="1">
      <c r="A27" s="196"/>
      <c r="B27" s="196"/>
      <c r="C27" s="203" t="s">
        <v>184</v>
      </c>
      <c r="D27" s="204"/>
      <c r="E27" s="205">
        <v>1.45</v>
      </c>
      <c r="F27" s="206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 t="s">
        <v>157</v>
      </c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12.75" outlineLevel="1">
      <c r="A28" s="196"/>
      <c r="B28" s="196"/>
      <c r="C28" s="203" t="s">
        <v>185</v>
      </c>
      <c r="D28" s="204"/>
      <c r="E28" s="205">
        <v>1.144</v>
      </c>
      <c r="F28" s="206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 t="s">
        <v>157</v>
      </c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12.75" outlineLevel="1">
      <c r="A29" s="196"/>
      <c r="B29" s="196"/>
      <c r="C29" s="203" t="s">
        <v>186</v>
      </c>
      <c r="D29" s="204"/>
      <c r="E29" s="205">
        <v>1.404</v>
      </c>
      <c r="F29" s="206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 t="s">
        <v>157</v>
      </c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ht="12.75" outlineLevel="1">
      <c r="A30" s="196"/>
      <c r="B30" s="196"/>
      <c r="C30" s="203" t="s">
        <v>187</v>
      </c>
      <c r="D30" s="204"/>
      <c r="E30" s="205">
        <v>13.212</v>
      </c>
      <c r="F30" s="206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 t="s">
        <v>157</v>
      </c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12.75" outlineLevel="1">
      <c r="A31" s="196">
        <v>10</v>
      </c>
      <c r="B31" s="196" t="s">
        <v>188</v>
      </c>
      <c r="C31" s="197" t="s">
        <v>189</v>
      </c>
      <c r="D31" s="198" t="s">
        <v>152</v>
      </c>
      <c r="E31" s="199">
        <v>16.804</v>
      </c>
      <c r="F31" s="200"/>
      <c r="G31" s="201">
        <f>ROUND(E31*F31,2)</f>
        <v>0</v>
      </c>
      <c r="H31" s="200"/>
      <c r="I31" s="201">
        <f>ROUND(E31*H31,2)</f>
        <v>0</v>
      </c>
      <c r="J31" s="200"/>
      <c r="K31" s="201">
        <f>ROUND(E31*J31,2)</f>
        <v>0</v>
      </c>
      <c r="L31" s="201">
        <v>21</v>
      </c>
      <c r="M31" s="201">
        <f>G31*(1+L31/100)</f>
        <v>0</v>
      </c>
      <c r="N31" s="201">
        <v>2.525</v>
      </c>
      <c r="O31" s="201">
        <f>ROUND(E31*N31,2)</f>
        <v>42.43</v>
      </c>
      <c r="P31" s="201">
        <v>0</v>
      </c>
      <c r="Q31" s="201">
        <f>ROUND(E31*P31,2)</f>
        <v>0</v>
      </c>
      <c r="R31" s="201" t="s">
        <v>190</v>
      </c>
      <c r="S31" s="201" t="s">
        <v>154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 t="s">
        <v>155</v>
      </c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12.75" outlineLevel="1">
      <c r="A32" s="196"/>
      <c r="B32" s="196"/>
      <c r="C32" s="203" t="s">
        <v>191</v>
      </c>
      <c r="D32" s="204"/>
      <c r="E32" s="205">
        <v>2.9</v>
      </c>
      <c r="F32" s="206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157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12.75" outlineLevel="1">
      <c r="A33" s="196"/>
      <c r="B33" s="196"/>
      <c r="C33" s="203" t="s">
        <v>192</v>
      </c>
      <c r="D33" s="204"/>
      <c r="E33" s="205">
        <v>2.288</v>
      </c>
      <c r="F33" s="206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 t="s">
        <v>157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12.75" outlineLevel="1">
      <c r="A34" s="196"/>
      <c r="B34" s="196"/>
      <c r="C34" s="203" t="s">
        <v>193</v>
      </c>
      <c r="D34" s="204"/>
      <c r="E34" s="205">
        <v>2.808</v>
      </c>
      <c r="F34" s="206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 t="s">
        <v>157</v>
      </c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ht="12.75" outlineLevel="1">
      <c r="A35" s="196"/>
      <c r="B35" s="196"/>
      <c r="C35" s="203" t="s">
        <v>194</v>
      </c>
      <c r="D35" s="204"/>
      <c r="E35" s="205">
        <v>8.808</v>
      </c>
      <c r="F35" s="206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 t="s">
        <v>157</v>
      </c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ht="22.5" outlineLevel="1">
      <c r="A36" s="196">
        <v>11</v>
      </c>
      <c r="B36" s="196" t="s">
        <v>195</v>
      </c>
      <c r="C36" s="197" t="s">
        <v>196</v>
      </c>
      <c r="D36" s="198" t="s">
        <v>179</v>
      </c>
      <c r="E36" s="199">
        <v>0.68679</v>
      </c>
      <c r="F36" s="200"/>
      <c r="G36" s="201">
        <f>ROUND(E36*F36,2)</f>
        <v>0</v>
      </c>
      <c r="H36" s="200"/>
      <c r="I36" s="201">
        <f>ROUND(E36*H36,2)</f>
        <v>0</v>
      </c>
      <c r="J36" s="200"/>
      <c r="K36" s="201">
        <f>ROUND(E36*J36,2)</f>
        <v>0</v>
      </c>
      <c r="L36" s="201">
        <v>21</v>
      </c>
      <c r="M36" s="201">
        <f>G36*(1+L36/100)</f>
        <v>0</v>
      </c>
      <c r="N36" s="201">
        <v>1.05702</v>
      </c>
      <c r="O36" s="201">
        <f>ROUND(E36*N36,2)</f>
        <v>0.73</v>
      </c>
      <c r="P36" s="201">
        <v>0</v>
      </c>
      <c r="Q36" s="201">
        <f>ROUND(E36*P36,2)</f>
        <v>0</v>
      </c>
      <c r="R36" s="201" t="s">
        <v>190</v>
      </c>
      <c r="S36" s="201" t="s">
        <v>154</v>
      </c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 t="s">
        <v>155</v>
      </c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ht="12.75" outlineLevel="1">
      <c r="A37" s="196"/>
      <c r="B37" s="196"/>
      <c r="C37" s="203" t="s">
        <v>197</v>
      </c>
      <c r="D37" s="204"/>
      <c r="E37" s="205"/>
      <c r="F37" s="206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 t="s">
        <v>157</v>
      </c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ht="12.75" outlineLevel="1">
      <c r="A38" s="196"/>
      <c r="B38" s="196"/>
      <c r="C38" s="203" t="s">
        <v>198</v>
      </c>
      <c r="D38" s="204"/>
      <c r="E38" s="205">
        <v>0.05071</v>
      </c>
      <c r="F38" s="206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 t="s">
        <v>157</v>
      </c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ht="12.75" outlineLevel="1">
      <c r="A39" s="196"/>
      <c r="B39" s="196"/>
      <c r="C39" s="203" t="s">
        <v>199</v>
      </c>
      <c r="D39" s="204"/>
      <c r="E39" s="205">
        <v>0.04001</v>
      </c>
      <c r="F39" s="206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 t="s">
        <v>157</v>
      </c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ht="12.75" outlineLevel="1">
      <c r="A40" s="196"/>
      <c r="B40" s="196"/>
      <c r="C40" s="203" t="s">
        <v>200</v>
      </c>
      <c r="D40" s="204"/>
      <c r="E40" s="205">
        <v>0.0491</v>
      </c>
      <c r="F40" s="206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 t="s">
        <v>157</v>
      </c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22.5" outlineLevel="1">
      <c r="A41" s="196"/>
      <c r="B41" s="196"/>
      <c r="C41" s="203" t="s">
        <v>201</v>
      </c>
      <c r="D41" s="204"/>
      <c r="E41" s="205">
        <v>0.54698</v>
      </c>
      <c r="F41" s="206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 t="s">
        <v>157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31" ht="12.75">
      <c r="A42" s="207" t="s">
        <v>148</v>
      </c>
      <c r="B42" s="207" t="s">
        <v>56</v>
      </c>
      <c r="C42" s="208" t="s">
        <v>57</v>
      </c>
      <c r="D42" s="209"/>
      <c r="E42" s="210"/>
      <c r="F42" s="211"/>
      <c r="G42" s="212">
        <f>SUM(G43:G112)</f>
        <v>0</v>
      </c>
      <c r="H42" s="212"/>
      <c r="I42" s="212">
        <f>SUM(I43:I112)</f>
        <v>0</v>
      </c>
      <c r="J42" s="212"/>
      <c r="K42" s="212">
        <f>SUM(K43:K112)</f>
        <v>0</v>
      </c>
      <c r="L42" s="212"/>
      <c r="M42" s="212">
        <f>SUM(M43:M112)</f>
        <v>0</v>
      </c>
      <c r="N42" s="212"/>
      <c r="O42" s="212">
        <f>SUM(O43:O112)</f>
        <v>259.58</v>
      </c>
      <c r="P42" s="212"/>
      <c r="Q42" s="212">
        <f>SUM(Q43:Q112)</f>
        <v>0</v>
      </c>
      <c r="R42" s="212"/>
      <c r="S42" s="212"/>
      <c r="AE42" t="s">
        <v>149</v>
      </c>
    </row>
    <row r="43" spans="1:60" ht="22.5" outlineLevel="1">
      <c r="A43" s="196">
        <v>12</v>
      </c>
      <c r="B43" s="196" t="s">
        <v>202</v>
      </c>
      <c r="C43" s="197" t="s">
        <v>203</v>
      </c>
      <c r="D43" s="198" t="s">
        <v>204</v>
      </c>
      <c r="E43" s="199">
        <v>426.447</v>
      </c>
      <c r="F43" s="200"/>
      <c r="G43" s="201">
        <f>ROUND(E43*F43,2)</f>
        <v>0</v>
      </c>
      <c r="H43" s="200"/>
      <c r="I43" s="201">
        <f>ROUND(E43*H43,2)</f>
        <v>0</v>
      </c>
      <c r="J43" s="200"/>
      <c r="K43" s="201">
        <f>ROUND(E43*J43,2)</f>
        <v>0</v>
      </c>
      <c r="L43" s="201">
        <v>21</v>
      </c>
      <c r="M43" s="201">
        <f>G43*(1+L43/100)</f>
        <v>0</v>
      </c>
      <c r="N43" s="201">
        <v>0.52</v>
      </c>
      <c r="O43" s="201">
        <f>ROUND(E43*N43,2)</f>
        <v>221.75</v>
      </c>
      <c r="P43" s="201">
        <v>0</v>
      </c>
      <c r="Q43" s="201">
        <f>ROUND(E43*P43,2)</f>
        <v>0</v>
      </c>
      <c r="R43" s="201" t="s">
        <v>190</v>
      </c>
      <c r="S43" s="201" t="s">
        <v>154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 t="s">
        <v>155</v>
      </c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12.75" outlineLevel="1">
      <c r="A44" s="196"/>
      <c r="B44" s="196"/>
      <c r="C44" s="203" t="s">
        <v>205</v>
      </c>
      <c r="D44" s="204"/>
      <c r="E44" s="205"/>
      <c r="F44" s="206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 t="s">
        <v>157</v>
      </c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33.75" outlineLevel="1">
      <c r="A45" s="196"/>
      <c r="B45" s="196"/>
      <c r="C45" s="203" t="s">
        <v>206</v>
      </c>
      <c r="D45" s="204"/>
      <c r="E45" s="205">
        <v>163.897</v>
      </c>
      <c r="F45" s="20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 t="s">
        <v>157</v>
      </c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22.5" outlineLevel="1">
      <c r="A46" s="196"/>
      <c r="B46" s="196"/>
      <c r="C46" s="203" t="s">
        <v>207</v>
      </c>
      <c r="D46" s="204"/>
      <c r="E46" s="205">
        <v>124.03</v>
      </c>
      <c r="F46" s="20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 t="s">
        <v>157</v>
      </c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22.5" outlineLevel="1">
      <c r="A47" s="196"/>
      <c r="B47" s="196"/>
      <c r="C47" s="203" t="s">
        <v>208</v>
      </c>
      <c r="D47" s="204"/>
      <c r="E47" s="205">
        <v>138.52</v>
      </c>
      <c r="F47" s="20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 t="s">
        <v>157</v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12.75" outlineLevel="1">
      <c r="A48" s="196">
        <v>13</v>
      </c>
      <c r="B48" s="196" t="s">
        <v>209</v>
      </c>
      <c r="C48" s="197" t="s">
        <v>210</v>
      </c>
      <c r="D48" s="198" t="s">
        <v>179</v>
      </c>
      <c r="E48" s="199">
        <v>3.47318</v>
      </c>
      <c r="F48" s="200"/>
      <c r="G48" s="201">
        <f>ROUND(E48*F48,2)</f>
        <v>0</v>
      </c>
      <c r="H48" s="200"/>
      <c r="I48" s="201">
        <f>ROUND(E48*H48,2)</f>
        <v>0</v>
      </c>
      <c r="J48" s="200"/>
      <c r="K48" s="201">
        <f>ROUND(E48*J48,2)</f>
        <v>0</v>
      </c>
      <c r="L48" s="201">
        <v>21</v>
      </c>
      <c r="M48" s="201">
        <f>G48*(1+L48/100)</f>
        <v>0</v>
      </c>
      <c r="N48" s="201">
        <v>1.0211</v>
      </c>
      <c r="O48" s="201">
        <f>ROUND(E48*N48,2)</f>
        <v>3.55</v>
      </c>
      <c r="P48" s="201">
        <v>0</v>
      </c>
      <c r="Q48" s="201">
        <f>ROUND(E48*P48,2)</f>
        <v>0</v>
      </c>
      <c r="R48" s="201" t="s">
        <v>190</v>
      </c>
      <c r="S48" s="201" t="s">
        <v>154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 t="s">
        <v>155</v>
      </c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12.75" outlineLevel="1">
      <c r="A49" s="196"/>
      <c r="B49" s="196"/>
      <c r="C49" s="203" t="s">
        <v>211</v>
      </c>
      <c r="D49" s="204"/>
      <c r="E49" s="205">
        <v>3.47318</v>
      </c>
      <c r="F49" s="20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 t="s">
        <v>157</v>
      </c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12.75" outlineLevel="1">
      <c r="A50" s="196">
        <v>14</v>
      </c>
      <c r="B50" s="196" t="s">
        <v>212</v>
      </c>
      <c r="C50" s="197" t="s">
        <v>213</v>
      </c>
      <c r="D50" s="198" t="s">
        <v>214</v>
      </c>
      <c r="E50" s="199">
        <v>11</v>
      </c>
      <c r="F50" s="200"/>
      <c r="G50" s="201">
        <f>ROUND(E50*F50,2)</f>
        <v>0</v>
      </c>
      <c r="H50" s="200"/>
      <c r="I50" s="201">
        <f>ROUND(E50*H50,2)</f>
        <v>0</v>
      </c>
      <c r="J50" s="200"/>
      <c r="K50" s="201">
        <f>ROUND(E50*J50,2)</f>
        <v>0</v>
      </c>
      <c r="L50" s="201">
        <v>21</v>
      </c>
      <c r="M50" s="201">
        <f>G50*(1+L50/100)</f>
        <v>0</v>
      </c>
      <c r="N50" s="201">
        <v>0.08965</v>
      </c>
      <c r="O50" s="201">
        <f>ROUND(E50*N50,2)</f>
        <v>0.99</v>
      </c>
      <c r="P50" s="201">
        <v>0</v>
      </c>
      <c r="Q50" s="201">
        <f>ROUND(E50*P50,2)</f>
        <v>0</v>
      </c>
      <c r="R50" s="201" t="s">
        <v>190</v>
      </c>
      <c r="S50" s="201" t="s">
        <v>154</v>
      </c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 t="s">
        <v>155</v>
      </c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12.75" outlineLevel="1">
      <c r="A51" s="196"/>
      <c r="B51" s="196"/>
      <c r="C51" s="203" t="s">
        <v>215</v>
      </c>
      <c r="D51" s="204"/>
      <c r="E51" s="205">
        <v>4</v>
      </c>
      <c r="F51" s="206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 t="s">
        <v>157</v>
      </c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12.75" outlineLevel="1">
      <c r="A52" s="196"/>
      <c r="B52" s="196"/>
      <c r="C52" s="203" t="s">
        <v>216</v>
      </c>
      <c r="D52" s="204"/>
      <c r="E52" s="205">
        <v>3</v>
      </c>
      <c r="F52" s="2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 t="s">
        <v>157</v>
      </c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12.75" outlineLevel="1">
      <c r="A53" s="196"/>
      <c r="B53" s="196"/>
      <c r="C53" s="203" t="s">
        <v>217</v>
      </c>
      <c r="D53" s="204"/>
      <c r="E53" s="205">
        <v>4</v>
      </c>
      <c r="F53" s="206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 t="s">
        <v>157</v>
      </c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ht="12.75" outlineLevel="1">
      <c r="A54" s="196">
        <v>15</v>
      </c>
      <c r="B54" s="196" t="s">
        <v>218</v>
      </c>
      <c r="C54" s="197" t="s">
        <v>219</v>
      </c>
      <c r="D54" s="198" t="s">
        <v>214</v>
      </c>
      <c r="E54" s="199">
        <v>6</v>
      </c>
      <c r="F54" s="200"/>
      <c r="G54" s="201">
        <f>ROUND(E54*F54,2)</f>
        <v>0</v>
      </c>
      <c r="H54" s="200"/>
      <c r="I54" s="201">
        <f>ROUND(E54*H54,2)</f>
        <v>0</v>
      </c>
      <c r="J54" s="200"/>
      <c r="K54" s="201">
        <f>ROUND(E54*J54,2)</f>
        <v>0</v>
      </c>
      <c r="L54" s="201">
        <v>21</v>
      </c>
      <c r="M54" s="201">
        <f>G54*(1+L54/100)</f>
        <v>0</v>
      </c>
      <c r="N54" s="201">
        <v>0.02288</v>
      </c>
      <c r="O54" s="201">
        <f>ROUND(E54*N54,2)</f>
        <v>0.14</v>
      </c>
      <c r="P54" s="201">
        <v>0</v>
      </c>
      <c r="Q54" s="201">
        <f>ROUND(E54*P54,2)</f>
        <v>0</v>
      </c>
      <c r="R54" s="201" t="s">
        <v>190</v>
      </c>
      <c r="S54" s="201" t="s">
        <v>154</v>
      </c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 t="s">
        <v>155</v>
      </c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12.75" outlineLevel="1">
      <c r="A55" s="196"/>
      <c r="B55" s="196"/>
      <c r="C55" s="203" t="s">
        <v>220</v>
      </c>
      <c r="D55" s="204"/>
      <c r="E55" s="205">
        <v>2</v>
      </c>
      <c r="F55" s="206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 t="s">
        <v>157</v>
      </c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ht="12.75" outlineLevel="1">
      <c r="A56" s="196"/>
      <c r="B56" s="196"/>
      <c r="C56" s="203" t="s">
        <v>217</v>
      </c>
      <c r="D56" s="204"/>
      <c r="E56" s="205">
        <v>4</v>
      </c>
      <c r="F56" s="206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 t="s">
        <v>157</v>
      </c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ht="12.75" outlineLevel="1">
      <c r="A57" s="196">
        <v>16</v>
      </c>
      <c r="B57" s="196" t="s">
        <v>221</v>
      </c>
      <c r="C57" s="197" t="s">
        <v>222</v>
      </c>
      <c r="D57" s="198" t="s">
        <v>214</v>
      </c>
      <c r="E57" s="199">
        <v>6</v>
      </c>
      <c r="F57" s="200"/>
      <c r="G57" s="201">
        <f>ROUND(E57*F57,2)</f>
        <v>0</v>
      </c>
      <c r="H57" s="200"/>
      <c r="I57" s="201">
        <f>ROUND(E57*H57,2)</f>
        <v>0</v>
      </c>
      <c r="J57" s="200"/>
      <c r="K57" s="201">
        <f>ROUND(E57*J57,2)</f>
        <v>0</v>
      </c>
      <c r="L57" s="201">
        <v>21</v>
      </c>
      <c r="M57" s="201">
        <f>G57*(1+L57/100)</f>
        <v>0</v>
      </c>
      <c r="N57" s="201">
        <v>0.05422</v>
      </c>
      <c r="O57" s="201">
        <f>ROUND(E57*N57,2)</f>
        <v>0.33</v>
      </c>
      <c r="P57" s="201">
        <v>0</v>
      </c>
      <c r="Q57" s="201">
        <f>ROUND(E57*P57,2)</f>
        <v>0</v>
      </c>
      <c r="R57" s="201" t="s">
        <v>190</v>
      </c>
      <c r="S57" s="201" t="s">
        <v>154</v>
      </c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 t="s">
        <v>155</v>
      </c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12.75" outlineLevel="1">
      <c r="A58" s="196"/>
      <c r="B58" s="196"/>
      <c r="C58" s="203" t="s">
        <v>223</v>
      </c>
      <c r="D58" s="204"/>
      <c r="E58" s="205">
        <v>6</v>
      </c>
      <c r="F58" s="206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 t="s">
        <v>157</v>
      </c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ht="12.75" outlineLevel="1">
      <c r="A59" s="196">
        <v>17</v>
      </c>
      <c r="B59" s="196" t="s">
        <v>224</v>
      </c>
      <c r="C59" s="197" t="s">
        <v>225</v>
      </c>
      <c r="D59" s="198" t="s">
        <v>226</v>
      </c>
      <c r="E59" s="199">
        <v>4.5</v>
      </c>
      <c r="F59" s="200"/>
      <c r="G59" s="201">
        <f>ROUND(E59*F59,2)</f>
        <v>0</v>
      </c>
      <c r="H59" s="200"/>
      <c r="I59" s="201">
        <f>ROUND(E59*H59,2)</f>
        <v>0</v>
      </c>
      <c r="J59" s="200"/>
      <c r="K59" s="201">
        <f>ROUND(E59*J59,2)</f>
        <v>0</v>
      </c>
      <c r="L59" s="201">
        <v>21</v>
      </c>
      <c r="M59" s="201">
        <f>G59*(1+L59/100)</f>
        <v>0</v>
      </c>
      <c r="N59" s="201">
        <v>0.00028</v>
      </c>
      <c r="O59" s="201">
        <f>ROUND(E59*N59,2)</f>
        <v>0</v>
      </c>
      <c r="P59" s="201">
        <v>0</v>
      </c>
      <c r="Q59" s="201">
        <f>ROUND(E59*P59,2)</f>
        <v>0</v>
      </c>
      <c r="R59" s="201" t="s">
        <v>190</v>
      </c>
      <c r="S59" s="201" t="s">
        <v>154</v>
      </c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 t="s">
        <v>155</v>
      </c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ht="12.75" outlineLevel="1">
      <c r="A60" s="196"/>
      <c r="B60" s="196"/>
      <c r="C60" s="203" t="s">
        <v>227</v>
      </c>
      <c r="D60" s="204"/>
      <c r="E60" s="205">
        <v>4.5</v>
      </c>
      <c r="F60" s="206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 t="s">
        <v>157</v>
      </c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ht="22.5" outlineLevel="1">
      <c r="A61" s="196">
        <v>18</v>
      </c>
      <c r="B61" s="196" t="s">
        <v>228</v>
      </c>
      <c r="C61" s="197" t="s">
        <v>229</v>
      </c>
      <c r="D61" s="198" t="s">
        <v>152</v>
      </c>
      <c r="E61" s="199">
        <v>0.821</v>
      </c>
      <c r="F61" s="200"/>
      <c r="G61" s="201">
        <f>ROUND(E61*F61,2)</f>
        <v>0</v>
      </c>
      <c r="H61" s="200"/>
      <c r="I61" s="201">
        <f>ROUND(E61*H61,2)</f>
        <v>0</v>
      </c>
      <c r="J61" s="200"/>
      <c r="K61" s="201">
        <f>ROUND(E61*J61,2)</f>
        <v>0</v>
      </c>
      <c r="L61" s="201">
        <v>21</v>
      </c>
      <c r="M61" s="201">
        <f>G61*(1+L61/100)</f>
        <v>0</v>
      </c>
      <c r="N61" s="201">
        <v>1.796</v>
      </c>
      <c r="O61" s="201">
        <f>ROUND(E61*N61,2)</f>
        <v>1.47</v>
      </c>
      <c r="P61" s="201">
        <v>0</v>
      </c>
      <c r="Q61" s="201">
        <f>ROUND(E61*P61,2)</f>
        <v>0</v>
      </c>
      <c r="R61" s="201" t="s">
        <v>230</v>
      </c>
      <c r="S61" s="201" t="s">
        <v>154</v>
      </c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 t="s">
        <v>155</v>
      </c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12.75" outlineLevel="1">
      <c r="A62" s="196"/>
      <c r="B62" s="196"/>
      <c r="C62" s="203" t="s">
        <v>231</v>
      </c>
      <c r="D62" s="204"/>
      <c r="E62" s="205">
        <v>0.765</v>
      </c>
      <c r="F62" s="206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 t="s">
        <v>157</v>
      </c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12.75" outlineLevel="1">
      <c r="A63" s="196"/>
      <c r="B63" s="196"/>
      <c r="C63" s="203" t="s">
        <v>232</v>
      </c>
      <c r="D63" s="204"/>
      <c r="E63" s="205">
        <v>0.056</v>
      </c>
      <c r="F63" s="206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 t="s">
        <v>157</v>
      </c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ht="22.5" outlineLevel="1">
      <c r="A64" s="196">
        <v>19</v>
      </c>
      <c r="B64" s="196" t="s">
        <v>233</v>
      </c>
      <c r="C64" s="197" t="s">
        <v>234</v>
      </c>
      <c r="D64" s="198" t="s">
        <v>179</v>
      </c>
      <c r="E64" s="199">
        <v>0.1136</v>
      </c>
      <c r="F64" s="200"/>
      <c r="G64" s="201">
        <f>ROUND(E64*F64,2)</f>
        <v>0</v>
      </c>
      <c r="H64" s="200"/>
      <c r="I64" s="201">
        <f>ROUND(E64*H64,2)</f>
        <v>0</v>
      </c>
      <c r="J64" s="200"/>
      <c r="K64" s="201">
        <f>ROUND(E64*J64,2)</f>
        <v>0</v>
      </c>
      <c r="L64" s="201">
        <v>21</v>
      </c>
      <c r="M64" s="201">
        <f>G64*(1+L64/100)</f>
        <v>0</v>
      </c>
      <c r="N64" s="201">
        <v>1.09709</v>
      </c>
      <c r="O64" s="201">
        <f>ROUND(E64*N64,2)</f>
        <v>0.12</v>
      </c>
      <c r="P64" s="201">
        <v>0</v>
      </c>
      <c r="Q64" s="201">
        <f>ROUND(E64*P64,2)</f>
        <v>0</v>
      </c>
      <c r="R64" s="201" t="s">
        <v>190</v>
      </c>
      <c r="S64" s="201" t="s">
        <v>154</v>
      </c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 t="s">
        <v>155</v>
      </c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ht="12.75" outlineLevel="1">
      <c r="A65" s="196"/>
      <c r="B65" s="196"/>
      <c r="C65" s="203" t="s">
        <v>235</v>
      </c>
      <c r="D65" s="204"/>
      <c r="E65" s="205"/>
      <c r="F65" s="206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 t="s">
        <v>157</v>
      </c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ht="12.75" outlineLevel="1">
      <c r="A66" s="196"/>
      <c r="B66" s="196"/>
      <c r="C66" s="203" t="s">
        <v>236</v>
      </c>
      <c r="D66" s="204"/>
      <c r="E66" s="205">
        <v>0.1136</v>
      </c>
      <c r="F66" s="206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 t="s">
        <v>157</v>
      </c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ht="22.5" outlineLevel="1">
      <c r="A67" s="196">
        <v>20</v>
      </c>
      <c r="B67" s="196" t="s">
        <v>237</v>
      </c>
      <c r="C67" s="197" t="s">
        <v>238</v>
      </c>
      <c r="D67" s="198" t="s">
        <v>179</v>
      </c>
      <c r="E67" s="199">
        <v>0.05824</v>
      </c>
      <c r="F67" s="200"/>
      <c r="G67" s="201">
        <f>ROUND(E67*F67,2)</f>
        <v>0</v>
      </c>
      <c r="H67" s="200"/>
      <c r="I67" s="201">
        <f>ROUND(E67*H67,2)</f>
        <v>0</v>
      </c>
      <c r="J67" s="200"/>
      <c r="K67" s="201">
        <f>ROUND(E67*J67,2)</f>
        <v>0</v>
      </c>
      <c r="L67" s="201">
        <v>21</v>
      </c>
      <c r="M67" s="201">
        <f>G67*(1+L67/100)</f>
        <v>0</v>
      </c>
      <c r="N67" s="201">
        <v>1.09</v>
      </c>
      <c r="O67" s="201">
        <f>ROUND(E67*N67,2)</f>
        <v>0.06</v>
      </c>
      <c r="P67" s="201">
        <v>0</v>
      </c>
      <c r="Q67" s="201">
        <f>ROUND(E67*P67,2)</f>
        <v>0</v>
      </c>
      <c r="R67" s="201" t="s">
        <v>230</v>
      </c>
      <c r="S67" s="201" t="s">
        <v>154</v>
      </c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 t="s">
        <v>155</v>
      </c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12.75" outlineLevel="1">
      <c r="A68" s="196"/>
      <c r="B68" s="196"/>
      <c r="C68" s="203" t="s">
        <v>239</v>
      </c>
      <c r="D68" s="204"/>
      <c r="E68" s="205">
        <v>0.05824</v>
      </c>
      <c r="F68" s="206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 t="s">
        <v>157</v>
      </c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ht="22.5" outlineLevel="1">
      <c r="A69" s="196">
        <v>21</v>
      </c>
      <c r="B69" s="196" t="s">
        <v>240</v>
      </c>
      <c r="C69" s="197" t="s">
        <v>241</v>
      </c>
      <c r="D69" s="198" t="s">
        <v>179</v>
      </c>
      <c r="E69" s="199">
        <v>0.05031</v>
      </c>
      <c r="F69" s="200"/>
      <c r="G69" s="201">
        <f>ROUND(E69*F69,2)</f>
        <v>0</v>
      </c>
      <c r="H69" s="200"/>
      <c r="I69" s="201">
        <f>ROUND(E69*H69,2)</f>
        <v>0</v>
      </c>
      <c r="J69" s="200"/>
      <c r="K69" s="201">
        <f>ROUND(E69*J69,2)</f>
        <v>0</v>
      </c>
      <c r="L69" s="201">
        <v>21</v>
      </c>
      <c r="M69" s="201">
        <f>G69*(1+L69/100)</f>
        <v>0</v>
      </c>
      <c r="N69" s="201">
        <v>1.09</v>
      </c>
      <c r="O69" s="201">
        <f>ROUND(E69*N69,2)</f>
        <v>0.05</v>
      </c>
      <c r="P69" s="201">
        <v>0</v>
      </c>
      <c r="Q69" s="201">
        <f>ROUND(E69*P69,2)</f>
        <v>0</v>
      </c>
      <c r="R69" s="201" t="s">
        <v>230</v>
      </c>
      <c r="S69" s="201" t="s">
        <v>154</v>
      </c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 t="s">
        <v>155</v>
      </c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12.75" outlineLevel="1">
      <c r="A70" s="196"/>
      <c r="B70" s="196"/>
      <c r="C70" s="203" t="s">
        <v>242</v>
      </c>
      <c r="D70" s="204"/>
      <c r="E70" s="205">
        <v>0.05031</v>
      </c>
      <c r="F70" s="206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 t="s">
        <v>157</v>
      </c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22.5" outlineLevel="1">
      <c r="A71" s="196">
        <v>22</v>
      </c>
      <c r="B71" s="196" t="s">
        <v>243</v>
      </c>
      <c r="C71" s="197" t="s">
        <v>244</v>
      </c>
      <c r="D71" s="198" t="s">
        <v>179</v>
      </c>
      <c r="E71" s="199">
        <v>0.4704</v>
      </c>
      <c r="F71" s="200"/>
      <c r="G71" s="201">
        <f>ROUND(E71*F71,2)</f>
        <v>0</v>
      </c>
      <c r="H71" s="200"/>
      <c r="I71" s="201">
        <f>ROUND(E71*H71,2)</f>
        <v>0</v>
      </c>
      <c r="J71" s="200"/>
      <c r="K71" s="201">
        <f>ROUND(E71*J71,2)</f>
        <v>0</v>
      </c>
      <c r="L71" s="201">
        <v>21</v>
      </c>
      <c r="M71" s="201">
        <f>G71*(1+L71/100)</f>
        <v>0</v>
      </c>
      <c r="N71" s="201">
        <v>1.09</v>
      </c>
      <c r="O71" s="201">
        <f>ROUND(E71*N71,2)</f>
        <v>0.51</v>
      </c>
      <c r="P71" s="201">
        <v>0</v>
      </c>
      <c r="Q71" s="201">
        <f>ROUND(E71*P71,2)</f>
        <v>0</v>
      </c>
      <c r="R71" s="201" t="s">
        <v>230</v>
      </c>
      <c r="S71" s="201" t="s">
        <v>154</v>
      </c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 t="s">
        <v>155</v>
      </c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ht="12.75" outlineLevel="1">
      <c r="A72" s="196"/>
      <c r="B72" s="196"/>
      <c r="C72" s="203" t="s">
        <v>245</v>
      </c>
      <c r="D72" s="204"/>
      <c r="E72" s="205">
        <v>0.4704</v>
      </c>
      <c r="F72" s="206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 t="s">
        <v>157</v>
      </c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ht="12.75" outlineLevel="1">
      <c r="A73" s="196">
        <v>23</v>
      </c>
      <c r="B73" s="196" t="s">
        <v>246</v>
      </c>
      <c r="C73" s="197" t="s">
        <v>247</v>
      </c>
      <c r="D73" s="198" t="s">
        <v>204</v>
      </c>
      <c r="E73" s="199">
        <v>45.6</v>
      </c>
      <c r="F73" s="200"/>
      <c r="G73" s="201">
        <f>ROUND(E73*F73,2)</f>
        <v>0</v>
      </c>
      <c r="H73" s="200"/>
      <c r="I73" s="201">
        <f>ROUND(E73*H73,2)</f>
        <v>0</v>
      </c>
      <c r="J73" s="200"/>
      <c r="K73" s="201">
        <f>ROUND(E73*J73,2)</f>
        <v>0</v>
      </c>
      <c r="L73" s="201">
        <v>21</v>
      </c>
      <c r="M73" s="201">
        <f>G73*(1+L73/100)</f>
        <v>0</v>
      </c>
      <c r="N73" s="201">
        <v>0.03985</v>
      </c>
      <c r="O73" s="201">
        <f>ROUND(E73*N73,2)</f>
        <v>1.82</v>
      </c>
      <c r="P73" s="201">
        <v>0</v>
      </c>
      <c r="Q73" s="201">
        <f>ROUND(E73*P73,2)</f>
        <v>0</v>
      </c>
      <c r="R73" s="201" t="s">
        <v>190</v>
      </c>
      <c r="S73" s="201" t="s">
        <v>154</v>
      </c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 t="s">
        <v>155</v>
      </c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ht="12.75" outlineLevel="1">
      <c r="A74" s="196"/>
      <c r="B74" s="196"/>
      <c r="C74" s="203" t="s">
        <v>248</v>
      </c>
      <c r="D74" s="204"/>
      <c r="E74" s="205"/>
      <c r="F74" s="206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 t="s">
        <v>157</v>
      </c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ht="12.75" outlineLevel="1">
      <c r="A75" s="196"/>
      <c r="B75" s="196"/>
      <c r="C75" s="203" t="s">
        <v>249</v>
      </c>
      <c r="D75" s="204"/>
      <c r="E75" s="205">
        <v>16.2</v>
      </c>
      <c r="F75" s="206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 t="s">
        <v>157</v>
      </c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ht="12.75" outlineLevel="1">
      <c r="A76" s="196"/>
      <c r="B76" s="196"/>
      <c r="C76" s="203" t="s">
        <v>250</v>
      </c>
      <c r="D76" s="204"/>
      <c r="E76" s="205">
        <v>14.7</v>
      </c>
      <c r="F76" s="206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 t="s">
        <v>157</v>
      </c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ht="12.75" outlineLevel="1">
      <c r="A77" s="196"/>
      <c r="B77" s="196"/>
      <c r="C77" s="203" t="s">
        <v>251</v>
      </c>
      <c r="D77" s="204"/>
      <c r="E77" s="205">
        <v>14.7</v>
      </c>
      <c r="F77" s="206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 t="s">
        <v>157</v>
      </c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12.75" outlineLevel="1">
      <c r="A78" s="196">
        <v>24</v>
      </c>
      <c r="B78" s="196" t="s">
        <v>252</v>
      </c>
      <c r="C78" s="197" t="s">
        <v>253</v>
      </c>
      <c r="D78" s="198" t="s">
        <v>204</v>
      </c>
      <c r="E78" s="199">
        <v>124.825</v>
      </c>
      <c r="F78" s="200"/>
      <c r="G78" s="201">
        <f>ROUND(E78*F78,2)</f>
        <v>0</v>
      </c>
      <c r="H78" s="200"/>
      <c r="I78" s="201">
        <f>ROUND(E78*H78,2)</f>
        <v>0</v>
      </c>
      <c r="J78" s="200"/>
      <c r="K78" s="201">
        <f>ROUND(E78*J78,2)</f>
        <v>0</v>
      </c>
      <c r="L78" s="201">
        <v>21</v>
      </c>
      <c r="M78" s="201">
        <f>G78*(1+L78/100)</f>
        <v>0</v>
      </c>
      <c r="N78" s="201">
        <v>0.11666</v>
      </c>
      <c r="O78" s="201">
        <f>ROUND(E78*N78,2)</f>
        <v>14.56</v>
      </c>
      <c r="P78" s="201">
        <v>0</v>
      </c>
      <c r="Q78" s="201">
        <f>ROUND(E78*P78,2)</f>
        <v>0</v>
      </c>
      <c r="R78" s="201" t="s">
        <v>190</v>
      </c>
      <c r="S78" s="201" t="s">
        <v>154</v>
      </c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 t="s">
        <v>155</v>
      </c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12.75" outlineLevel="1">
      <c r="A79" s="196"/>
      <c r="B79" s="196"/>
      <c r="C79" s="203" t="s">
        <v>254</v>
      </c>
      <c r="D79" s="204"/>
      <c r="E79" s="205">
        <v>5.61</v>
      </c>
      <c r="F79" s="206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 t="s">
        <v>157</v>
      </c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ht="12.75" outlineLevel="1">
      <c r="A80" s="196"/>
      <c r="B80" s="196"/>
      <c r="C80" s="203" t="s">
        <v>255</v>
      </c>
      <c r="D80" s="204"/>
      <c r="E80" s="205">
        <v>27.205</v>
      </c>
      <c r="F80" s="206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 t="s">
        <v>157</v>
      </c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12.75" outlineLevel="1">
      <c r="A81" s="196"/>
      <c r="B81" s="196"/>
      <c r="C81" s="203" t="s">
        <v>256</v>
      </c>
      <c r="D81" s="204"/>
      <c r="E81" s="205">
        <v>92.01</v>
      </c>
      <c r="F81" s="206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 t="s">
        <v>157</v>
      </c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ht="22.5" outlineLevel="1">
      <c r="A82" s="196">
        <v>25</v>
      </c>
      <c r="B82" s="196" t="s">
        <v>257</v>
      </c>
      <c r="C82" s="197" t="s">
        <v>258</v>
      </c>
      <c r="D82" s="198" t="s">
        <v>204</v>
      </c>
      <c r="E82" s="199">
        <v>3.9</v>
      </c>
      <c r="F82" s="200"/>
      <c r="G82" s="201">
        <f>ROUND(E82*F82,2)</f>
        <v>0</v>
      </c>
      <c r="H82" s="200"/>
      <c r="I82" s="201">
        <f>ROUND(E82*H82,2)</f>
        <v>0</v>
      </c>
      <c r="J82" s="200"/>
      <c r="K82" s="201">
        <f>ROUND(E82*J82,2)</f>
        <v>0</v>
      </c>
      <c r="L82" s="201">
        <v>21</v>
      </c>
      <c r="M82" s="201">
        <f>G82*(1+L82/100)</f>
        <v>0</v>
      </c>
      <c r="N82" s="201">
        <v>0.29785</v>
      </c>
      <c r="O82" s="201">
        <f>ROUND(E82*N82,2)</f>
        <v>1.16</v>
      </c>
      <c r="P82" s="201">
        <v>0</v>
      </c>
      <c r="Q82" s="201">
        <f>ROUND(E82*P82,2)</f>
        <v>0</v>
      </c>
      <c r="R82" s="201" t="s">
        <v>190</v>
      </c>
      <c r="S82" s="201" t="s">
        <v>154</v>
      </c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 t="s">
        <v>155</v>
      </c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ht="12.75" outlineLevel="1">
      <c r="A83" s="196"/>
      <c r="B83" s="196"/>
      <c r="C83" s="203" t="s">
        <v>259</v>
      </c>
      <c r="D83" s="204"/>
      <c r="E83" s="205">
        <v>3.9</v>
      </c>
      <c r="F83" s="206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 t="s">
        <v>157</v>
      </c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12.75" outlineLevel="1">
      <c r="A84" s="196">
        <v>26</v>
      </c>
      <c r="B84" s="196" t="s">
        <v>260</v>
      </c>
      <c r="C84" s="197" t="s">
        <v>261</v>
      </c>
      <c r="D84" s="198" t="s">
        <v>226</v>
      </c>
      <c r="E84" s="199">
        <v>40.45</v>
      </c>
      <c r="F84" s="200"/>
      <c r="G84" s="201">
        <f>ROUND(E84*F84,2)</f>
        <v>0</v>
      </c>
      <c r="H84" s="200"/>
      <c r="I84" s="201">
        <f>ROUND(E84*H84,2)</f>
        <v>0</v>
      </c>
      <c r="J84" s="200"/>
      <c r="K84" s="201">
        <f>ROUND(E84*J84,2)</f>
        <v>0</v>
      </c>
      <c r="L84" s="201">
        <v>21</v>
      </c>
      <c r="M84" s="201">
        <f>G84*(1+L84/100)</f>
        <v>0</v>
      </c>
      <c r="N84" s="201">
        <v>8E-05</v>
      </c>
      <c r="O84" s="201">
        <f>ROUND(E84*N84,2)</f>
        <v>0</v>
      </c>
      <c r="P84" s="201">
        <v>0</v>
      </c>
      <c r="Q84" s="201">
        <f>ROUND(E84*P84,2)</f>
        <v>0</v>
      </c>
      <c r="R84" s="201" t="s">
        <v>230</v>
      </c>
      <c r="S84" s="201" t="s">
        <v>154</v>
      </c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 t="s">
        <v>262</v>
      </c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12.75" outlineLevel="1">
      <c r="A85" s="196"/>
      <c r="B85" s="196"/>
      <c r="C85" s="203" t="s">
        <v>263</v>
      </c>
      <c r="D85" s="204"/>
      <c r="E85" s="205">
        <v>1.7</v>
      </c>
      <c r="F85" s="206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 t="s">
        <v>157</v>
      </c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ht="12.75" outlineLevel="1">
      <c r="A86" s="196"/>
      <c r="B86" s="196"/>
      <c r="C86" s="203" t="s">
        <v>264</v>
      </c>
      <c r="D86" s="204"/>
      <c r="E86" s="205">
        <v>8.85</v>
      </c>
      <c r="F86" s="206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 t="s">
        <v>157</v>
      </c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ht="12.75" outlineLevel="1">
      <c r="A87" s="196"/>
      <c r="B87" s="196"/>
      <c r="C87" s="203" t="s">
        <v>265</v>
      </c>
      <c r="D87" s="204"/>
      <c r="E87" s="205">
        <v>29.9</v>
      </c>
      <c r="F87" s="206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 t="s">
        <v>157</v>
      </c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12.75" outlineLevel="1">
      <c r="A88" s="196">
        <v>27</v>
      </c>
      <c r="B88" s="196" t="s">
        <v>266</v>
      </c>
      <c r="C88" s="197" t="s">
        <v>267</v>
      </c>
      <c r="D88" s="198" t="s">
        <v>226</v>
      </c>
      <c r="E88" s="199">
        <v>79.2</v>
      </c>
      <c r="F88" s="200"/>
      <c r="G88" s="201">
        <f>ROUND(E88*F88,2)</f>
        <v>0</v>
      </c>
      <c r="H88" s="200"/>
      <c r="I88" s="201">
        <f>ROUND(E88*H88,2)</f>
        <v>0</v>
      </c>
      <c r="J88" s="200"/>
      <c r="K88" s="201">
        <f>ROUND(E88*J88,2)</f>
        <v>0</v>
      </c>
      <c r="L88" s="201">
        <v>21</v>
      </c>
      <c r="M88" s="201">
        <f>G88*(1+L88/100)</f>
        <v>0</v>
      </c>
      <c r="N88" s="201">
        <v>0.00102</v>
      </c>
      <c r="O88" s="201">
        <f>ROUND(E88*N88,2)</f>
        <v>0.08</v>
      </c>
      <c r="P88" s="201">
        <v>0</v>
      </c>
      <c r="Q88" s="201">
        <f>ROUND(E88*P88,2)</f>
        <v>0</v>
      </c>
      <c r="R88" s="201" t="s">
        <v>190</v>
      </c>
      <c r="S88" s="201" t="s">
        <v>154</v>
      </c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 t="s">
        <v>262</v>
      </c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12.75" outlineLevel="1">
      <c r="A89" s="196"/>
      <c r="B89" s="196"/>
      <c r="C89" s="203" t="s">
        <v>268</v>
      </c>
      <c r="D89" s="204"/>
      <c r="E89" s="205">
        <v>13.2</v>
      </c>
      <c r="F89" s="206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 t="s">
        <v>157</v>
      </c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12.75" outlineLevel="1">
      <c r="A90" s="196"/>
      <c r="B90" s="196"/>
      <c r="C90" s="203" t="s">
        <v>269</v>
      </c>
      <c r="D90" s="204"/>
      <c r="E90" s="205">
        <v>42.9</v>
      </c>
      <c r="F90" s="206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 t="s">
        <v>157</v>
      </c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12.75" outlineLevel="1">
      <c r="A91" s="196"/>
      <c r="B91" s="196"/>
      <c r="C91" s="203" t="s">
        <v>270</v>
      </c>
      <c r="D91" s="204"/>
      <c r="E91" s="205">
        <v>23.1</v>
      </c>
      <c r="F91" s="206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 t="s">
        <v>157</v>
      </c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ht="12.75" outlineLevel="1">
      <c r="A92" s="196">
        <v>28</v>
      </c>
      <c r="B92" s="196" t="s">
        <v>271</v>
      </c>
      <c r="C92" s="197" t="s">
        <v>272</v>
      </c>
      <c r="D92" s="198" t="s">
        <v>204</v>
      </c>
      <c r="E92" s="199">
        <v>5.625</v>
      </c>
      <c r="F92" s="200"/>
      <c r="G92" s="201">
        <f>ROUND(E92*F92,2)</f>
        <v>0</v>
      </c>
      <c r="H92" s="200"/>
      <c r="I92" s="201">
        <f>ROUND(E92*H92,2)</f>
        <v>0</v>
      </c>
      <c r="J92" s="200"/>
      <c r="K92" s="201">
        <f>ROUND(E92*J92,2)</f>
        <v>0</v>
      </c>
      <c r="L92" s="201">
        <v>21</v>
      </c>
      <c r="M92" s="201">
        <f>G92*(1+L92/100)</f>
        <v>0</v>
      </c>
      <c r="N92" s="201">
        <v>0.08732</v>
      </c>
      <c r="O92" s="201">
        <f>ROUND(E92*N92,2)</f>
        <v>0.49</v>
      </c>
      <c r="P92" s="201">
        <v>0</v>
      </c>
      <c r="Q92" s="201">
        <f>ROUND(E92*P92,2)</f>
        <v>0</v>
      </c>
      <c r="R92" s="201" t="s">
        <v>190</v>
      </c>
      <c r="S92" s="201" t="s">
        <v>154</v>
      </c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 t="s">
        <v>155</v>
      </c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12.75" outlineLevel="1">
      <c r="A93" s="196"/>
      <c r="B93" s="196"/>
      <c r="C93" s="203" t="s">
        <v>273</v>
      </c>
      <c r="D93" s="204"/>
      <c r="E93" s="205">
        <v>2.5</v>
      </c>
      <c r="F93" s="206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 t="s">
        <v>157</v>
      </c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12.75" outlineLevel="1">
      <c r="A94" s="196"/>
      <c r="B94" s="196"/>
      <c r="C94" s="203" t="s">
        <v>274</v>
      </c>
      <c r="D94" s="204"/>
      <c r="E94" s="205">
        <v>3.125</v>
      </c>
      <c r="F94" s="206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 t="s">
        <v>157</v>
      </c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ht="12.75" outlineLevel="1">
      <c r="A95" s="196">
        <v>29</v>
      </c>
      <c r="B95" s="196" t="s">
        <v>275</v>
      </c>
      <c r="C95" s="197" t="s">
        <v>276</v>
      </c>
      <c r="D95" s="198" t="s">
        <v>204</v>
      </c>
      <c r="E95" s="199">
        <v>3.504</v>
      </c>
      <c r="F95" s="200"/>
      <c r="G95" s="201">
        <f>ROUND(E95*F95,2)</f>
        <v>0</v>
      </c>
      <c r="H95" s="200"/>
      <c r="I95" s="201">
        <f>ROUND(E95*H95,2)</f>
        <v>0</v>
      </c>
      <c r="J95" s="200"/>
      <c r="K95" s="201">
        <f>ROUND(E95*J95,2)</f>
        <v>0</v>
      </c>
      <c r="L95" s="201">
        <v>21</v>
      </c>
      <c r="M95" s="201">
        <f>G95*(1+L95/100)</f>
        <v>0</v>
      </c>
      <c r="N95" s="201">
        <v>0.18324</v>
      </c>
      <c r="O95" s="201">
        <f>ROUND(E95*N95,2)</f>
        <v>0.64</v>
      </c>
      <c r="P95" s="201">
        <v>0</v>
      </c>
      <c r="Q95" s="201">
        <f>ROUND(E95*P95,2)</f>
        <v>0</v>
      </c>
      <c r="R95" s="201" t="s">
        <v>190</v>
      </c>
      <c r="S95" s="201" t="s">
        <v>154</v>
      </c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 t="s">
        <v>155</v>
      </c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ht="12.75" outlineLevel="1">
      <c r="A96" s="196"/>
      <c r="B96" s="196"/>
      <c r="C96" s="203" t="s">
        <v>277</v>
      </c>
      <c r="D96" s="204"/>
      <c r="E96" s="205">
        <v>2.72</v>
      </c>
      <c r="F96" s="206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 t="s">
        <v>157</v>
      </c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ht="12.75" outlineLevel="1">
      <c r="A97" s="196"/>
      <c r="B97" s="196"/>
      <c r="C97" s="203" t="s">
        <v>278</v>
      </c>
      <c r="D97" s="204"/>
      <c r="E97" s="205">
        <v>0.784</v>
      </c>
      <c r="F97" s="206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 t="s">
        <v>157</v>
      </c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12.75" outlineLevel="1">
      <c r="A98" s="196">
        <v>30</v>
      </c>
      <c r="B98" s="196" t="s">
        <v>279</v>
      </c>
      <c r="C98" s="197" t="s">
        <v>280</v>
      </c>
      <c r="D98" s="198" t="s">
        <v>204</v>
      </c>
      <c r="E98" s="199">
        <v>45.6</v>
      </c>
      <c r="F98" s="200"/>
      <c r="G98" s="201">
        <f>ROUND(E98*F98,2)</f>
        <v>0</v>
      </c>
      <c r="H98" s="200"/>
      <c r="I98" s="201">
        <f>ROUND(E98*H98,2)</f>
        <v>0</v>
      </c>
      <c r="J98" s="200"/>
      <c r="K98" s="201">
        <f>ROUND(E98*J98,2)</f>
        <v>0</v>
      </c>
      <c r="L98" s="201">
        <v>21</v>
      </c>
      <c r="M98" s="201">
        <f>G98*(1+L98/100)</f>
        <v>0</v>
      </c>
      <c r="N98" s="201">
        <v>0.19152</v>
      </c>
      <c r="O98" s="201">
        <f>ROUND(E98*N98,2)</f>
        <v>8.73</v>
      </c>
      <c r="P98" s="201">
        <v>0</v>
      </c>
      <c r="Q98" s="201">
        <f>ROUND(E98*P98,2)</f>
        <v>0</v>
      </c>
      <c r="R98" s="201" t="s">
        <v>190</v>
      </c>
      <c r="S98" s="201" t="s">
        <v>154</v>
      </c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 t="s">
        <v>155</v>
      </c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12.75" outlineLevel="1">
      <c r="A99" s="196"/>
      <c r="B99" s="196"/>
      <c r="C99" s="203" t="s">
        <v>281</v>
      </c>
      <c r="D99" s="204"/>
      <c r="E99" s="205"/>
      <c r="F99" s="206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 t="s">
        <v>157</v>
      </c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ht="12.75" outlineLevel="1">
      <c r="A100" s="196"/>
      <c r="B100" s="196"/>
      <c r="C100" s="203" t="s">
        <v>249</v>
      </c>
      <c r="D100" s="204"/>
      <c r="E100" s="205">
        <v>16.2</v>
      </c>
      <c r="F100" s="206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 t="s">
        <v>157</v>
      </c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ht="12.75" outlineLevel="1">
      <c r="A101" s="196"/>
      <c r="B101" s="196"/>
      <c r="C101" s="203" t="s">
        <v>250</v>
      </c>
      <c r="D101" s="204"/>
      <c r="E101" s="205">
        <v>14.7</v>
      </c>
      <c r="F101" s="206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 t="s">
        <v>157</v>
      </c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ht="12.75" outlineLevel="1">
      <c r="A102" s="196"/>
      <c r="B102" s="196"/>
      <c r="C102" s="203" t="s">
        <v>251</v>
      </c>
      <c r="D102" s="204"/>
      <c r="E102" s="205">
        <v>14.7</v>
      </c>
      <c r="F102" s="206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 t="s">
        <v>157</v>
      </c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22.5" outlineLevel="1">
      <c r="A103" s="196">
        <v>31</v>
      </c>
      <c r="B103" s="196" t="s">
        <v>282</v>
      </c>
      <c r="C103" s="197" t="s">
        <v>283</v>
      </c>
      <c r="D103" s="198" t="s">
        <v>204</v>
      </c>
      <c r="E103" s="199">
        <v>35.65</v>
      </c>
      <c r="F103" s="200"/>
      <c r="G103" s="201">
        <f>ROUND(E103*F103,2)</f>
        <v>0</v>
      </c>
      <c r="H103" s="200"/>
      <c r="I103" s="201">
        <f>ROUND(E103*H103,2)</f>
        <v>0</v>
      </c>
      <c r="J103" s="200"/>
      <c r="K103" s="201">
        <f>ROUND(E103*J103,2)</f>
        <v>0</v>
      </c>
      <c r="L103" s="201">
        <v>21</v>
      </c>
      <c r="M103" s="201">
        <f>G103*(1+L103/100)</f>
        <v>0</v>
      </c>
      <c r="N103" s="201">
        <v>0.00212</v>
      </c>
      <c r="O103" s="201">
        <f>ROUND(E103*N103,2)</f>
        <v>0.08</v>
      </c>
      <c r="P103" s="201">
        <v>0</v>
      </c>
      <c r="Q103" s="201">
        <f>ROUND(E103*P103,2)</f>
        <v>0</v>
      </c>
      <c r="R103" s="201" t="s">
        <v>190</v>
      </c>
      <c r="S103" s="201" t="s">
        <v>154</v>
      </c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 t="s">
        <v>155</v>
      </c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12.75" outlineLevel="1">
      <c r="A104" s="196"/>
      <c r="B104" s="196"/>
      <c r="C104" s="203" t="s">
        <v>284</v>
      </c>
      <c r="D104" s="204"/>
      <c r="E104" s="205">
        <v>35.65</v>
      </c>
      <c r="F104" s="206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 t="s">
        <v>157</v>
      </c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12.75" outlineLevel="1">
      <c r="A105" s="196">
        <v>32</v>
      </c>
      <c r="B105" s="196" t="s">
        <v>285</v>
      </c>
      <c r="C105" s="197" t="s">
        <v>286</v>
      </c>
      <c r="D105" s="198" t="s">
        <v>204</v>
      </c>
      <c r="E105" s="199">
        <v>4.185</v>
      </c>
      <c r="F105" s="200"/>
      <c r="G105" s="201">
        <f>ROUND(E105*F105,2)</f>
        <v>0</v>
      </c>
      <c r="H105" s="200"/>
      <c r="I105" s="201">
        <f>ROUND(E105*H105,2)</f>
        <v>0</v>
      </c>
      <c r="J105" s="200"/>
      <c r="K105" s="201">
        <f>ROUND(E105*J105,2)</f>
        <v>0</v>
      </c>
      <c r="L105" s="201">
        <v>21</v>
      </c>
      <c r="M105" s="201">
        <f>G105*(1+L105/100)</f>
        <v>0</v>
      </c>
      <c r="N105" s="201">
        <v>0.50618</v>
      </c>
      <c r="O105" s="201">
        <f>ROUND(E105*N105,2)</f>
        <v>2.12</v>
      </c>
      <c r="P105" s="201">
        <v>0</v>
      </c>
      <c r="Q105" s="201">
        <f>ROUND(E105*P105,2)</f>
        <v>0</v>
      </c>
      <c r="R105" s="201" t="s">
        <v>230</v>
      </c>
      <c r="S105" s="201" t="s">
        <v>154</v>
      </c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 t="s">
        <v>155</v>
      </c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ht="12.75" outlineLevel="1">
      <c r="A106" s="196"/>
      <c r="B106" s="196"/>
      <c r="C106" s="203" t="s">
        <v>287</v>
      </c>
      <c r="D106" s="204"/>
      <c r="E106" s="205">
        <v>4.185</v>
      </c>
      <c r="F106" s="206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 t="s">
        <v>157</v>
      </c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ht="12.75" outlineLevel="1">
      <c r="A107" s="196">
        <v>33</v>
      </c>
      <c r="B107" s="196" t="s">
        <v>288</v>
      </c>
      <c r="C107" s="197" t="s">
        <v>289</v>
      </c>
      <c r="D107" s="198" t="s">
        <v>214</v>
      </c>
      <c r="E107" s="199">
        <v>6</v>
      </c>
      <c r="F107" s="200"/>
      <c r="G107" s="201">
        <f aca="true" t="shared" si="12" ref="G107:G108">ROUND(E107*F107,2)</f>
        <v>0</v>
      </c>
      <c r="H107" s="200"/>
      <c r="I107" s="201">
        <f aca="true" t="shared" si="13" ref="I107:I108">ROUND(E107*H107,2)</f>
        <v>0</v>
      </c>
      <c r="J107" s="200"/>
      <c r="K107" s="201">
        <f aca="true" t="shared" si="14" ref="K107:K108">ROUND(E107*J107,2)</f>
        <v>0</v>
      </c>
      <c r="L107" s="201">
        <v>21</v>
      </c>
      <c r="M107" s="201">
        <f aca="true" t="shared" si="15" ref="M107:M108">G107*(1+L107/100)</f>
        <v>0</v>
      </c>
      <c r="N107" s="201">
        <v>0.05401</v>
      </c>
      <c r="O107" s="201">
        <f aca="true" t="shared" si="16" ref="O107:O108">ROUND(E107*N107,2)</f>
        <v>0.32</v>
      </c>
      <c r="P107" s="201">
        <v>0</v>
      </c>
      <c r="Q107" s="201">
        <f aca="true" t="shared" si="17" ref="Q107:Q108">ROUND(E107*P107,2)</f>
        <v>0</v>
      </c>
      <c r="R107" s="201" t="s">
        <v>230</v>
      </c>
      <c r="S107" s="201" t="s">
        <v>154</v>
      </c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 t="s">
        <v>155</v>
      </c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ht="12.75" outlineLevel="1">
      <c r="A108" s="196">
        <v>34</v>
      </c>
      <c r="B108" s="196" t="s">
        <v>290</v>
      </c>
      <c r="C108" s="197" t="s">
        <v>291</v>
      </c>
      <c r="D108" s="198" t="s">
        <v>214</v>
      </c>
      <c r="E108" s="199">
        <v>1</v>
      </c>
      <c r="F108" s="200"/>
      <c r="G108" s="201">
        <f t="shared" si="12"/>
        <v>0</v>
      </c>
      <c r="H108" s="200"/>
      <c r="I108" s="201">
        <f t="shared" si="13"/>
        <v>0</v>
      </c>
      <c r="J108" s="200"/>
      <c r="K108" s="201">
        <f t="shared" si="14"/>
        <v>0</v>
      </c>
      <c r="L108" s="201">
        <v>21</v>
      </c>
      <c r="M108" s="201">
        <f t="shared" si="15"/>
        <v>0</v>
      </c>
      <c r="N108" s="201">
        <v>0.49075</v>
      </c>
      <c r="O108" s="201">
        <f t="shared" si="16"/>
        <v>0.49</v>
      </c>
      <c r="P108" s="201">
        <v>0</v>
      </c>
      <c r="Q108" s="201">
        <f t="shared" si="17"/>
        <v>0</v>
      </c>
      <c r="R108" s="201" t="s">
        <v>190</v>
      </c>
      <c r="S108" s="201" t="s">
        <v>154</v>
      </c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 t="s">
        <v>155</v>
      </c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ht="12.75" outlineLevel="1">
      <c r="A109" s="196"/>
      <c r="B109" s="196"/>
      <c r="C109" s="203" t="s">
        <v>292</v>
      </c>
      <c r="D109" s="204"/>
      <c r="E109" s="205">
        <v>1</v>
      </c>
      <c r="F109" s="206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 t="s">
        <v>157</v>
      </c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ht="12.75" outlineLevel="1">
      <c r="A110" s="196">
        <v>35</v>
      </c>
      <c r="B110" s="196" t="s">
        <v>293</v>
      </c>
      <c r="C110" s="197" t="s">
        <v>294</v>
      </c>
      <c r="D110" s="198" t="s">
        <v>214</v>
      </c>
      <c r="E110" s="199">
        <v>1</v>
      </c>
      <c r="F110" s="200"/>
      <c r="G110" s="201">
        <f aca="true" t="shared" si="18" ref="G110:G112">ROUND(E110*F110,2)</f>
        <v>0</v>
      </c>
      <c r="H110" s="200"/>
      <c r="I110" s="201">
        <f aca="true" t="shared" si="19" ref="I110:I112">ROUND(E110*H110,2)</f>
        <v>0</v>
      </c>
      <c r="J110" s="200"/>
      <c r="K110" s="201">
        <f aca="true" t="shared" si="20" ref="K110:K112">ROUND(E110*J110,2)</f>
        <v>0</v>
      </c>
      <c r="L110" s="201">
        <v>21</v>
      </c>
      <c r="M110" s="201">
        <f aca="true" t="shared" si="21" ref="M110:M112">G110*(1+L110/100)</f>
        <v>0</v>
      </c>
      <c r="N110" s="201">
        <v>0.01214</v>
      </c>
      <c r="O110" s="201">
        <f aca="true" t="shared" si="22" ref="O110:O112">ROUND(E110*N110,2)</f>
        <v>0.01</v>
      </c>
      <c r="P110" s="201">
        <v>0</v>
      </c>
      <c r="Q110" s="201">
        <f aca="true" t="shared" si="23" ref="Q110:Q112">ROUND(E110*P110,2)</f>
        <v>0</v>
      </c>
      <c r="R110" s="201" t="s">
        <v>295</v>
      </c>
      <c r="S110" s="201" t="s">
        <v>154</v>
      </c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 t="s">
        <v>296</v>
      </c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ht="33.75" outlineLevel="1">
      <c r="A111" s="196">
        <v>36</v>
      </c>
      <c r="B111" s="196" t="s">
        <v>297</v>
      </c>
      <c r="C111" s="197" t="s">
        <v>298</v>
      </c>
      <c r="D111" s="198" t="s">
        <v>214</v>
      </c>
      <c r="E111" s="199">
        <v>4</v>
      </c>
      <c r="F111" s="200"/>
      <c r="G111" s="201">
        <f t="shared" si="18"/>
        <v>0</v>
      </c>
      <c r="H111" s="200"/>
      <c r="I111" s="201">
        <f t="shared" si="19"/>
        <v>0</v>
      </c>
      <c r="J111" s="200"/>
      <c r="K111" s="201">
        <f t="shared" si="20"/>
        <v>0</v>
      </c>
      <c r="L111" s="201">
        <v>21</v>
      </c>
      <c r="M111" s="201">
        <f t="shared" si="21"/>
        <v>0</v>
      </c>
      <c r="N111" s="201">
        <v>0.0185</v>
      </c>
      <c r="O111" s="201">
        <f t="shared" si="22"/>
        <v>0.07</v>
      </c>
      <c r="P111" s="201">
        <v>0</v>
      </c>
      <c r="Q111" s="201">
        <f t="shared" si="23"/>
        <v>0</v>
      </c>
      <c r="R111" s="201" t="s">
        <v>295</v>
      </c>
      <c r="S111" s="201" t="s">
        <v>154</v>
      </c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 t="s">
        <v>296</v>
      </c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ht="33.75" outlineLevel="1">
      <c r="A112" s="196">
        <v>37</v>
      </c>
      <c r="B112" s="196" t="s">
        <v>299</v>
      </c>
      <c r="C112" s="197" t="s">
        <v>300</v>
      </c>
      <c r="D112" s="198" t="s">
        <v>214</v>
      </c>
      <c r="E112" s="199">
        <v>2</v>
      </c>
      <c r="F112" s="200"/>
      <c r="G112" s="201">
        <f t="shared" si="18"/>
        <v>0</v>
      </c>
      <c r="H112" s="200"/>
      <c r="I112" s="201">
        <f t="shared" si="19"/>
        <v>0</v>
      </c>
      <c r="J112" s="200"/>
      <c r="K112" s="201">
        <f t="shared" si="20"/>
        <v>0</v>
      </c>
      <c r="L112" s="201">
        <v>21</v>
      </c>
      <c r="M112" s="201">
        <f t="shared" si="21"/>
        <v>0</v>
      </c>
      <c r="N112" s="201">
        <v>0.0219</v>
      </c>
      <c r="O112" s="201">
        <f t="shared" si="22"/>
        <v>0.04</v>
      </c>
      <c r="P112" s="201">
        <v>0</v>
      </c>
      <c r="Q112" s="201">
        <f t="shared" si="23"/>
        <v>0</v>
      </c>
      <c r="R112" s="201" t="s">
        <v>295</v>
      </c>
      <c r="S112" s="201" t="s">
        <v>154</v>
      </c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 t="s">
        <v>296</v>
      </c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31" ht="12.75">
      <c r="A113" s="207" t="s">
        <v>148</v>
      </c>
      <c r="B113" s="207" t="s">
        <v>58</v>
      </c>
      <c r="C113" s="208" t="s">
        <v>59</v>
      </c>
      <c r="D113" s="209"/>
      <c r="E113" s="210"/>
      <c r="F113" s="211"/>
      <c r="G113" s="212">
        <f>SUM(G114:G121)</f>
        <v>0</v>
      </c>
      <c r="H113" s="212"/>
      <c r="I113" s="212">
        <f>SUM(I114:I121)</f>
        <v>0</v>
      </c>
      <c r="J113" s="212"/>
      <c r="K113" s="212">
        <f>SUM(K114:K121)</f>
        <v>0</v>
      </c>
      <c r="L113" s="212"/>
      <c r="M113" s="212">
        <f>SUM(M114:M121)</f>
        <v>0</v>
      </c>
      <c r="N113" s="212"/>
      <c r="O113" s="212">
        <f>SUM(O114:O121)</f>
        <v>2.27</v>
      </c>
      <c r="P113" s="212"/>
      <c r="Q113" s="212">
        <f>SUM(Q114:Q121)</f>
        <v>0</v>
      </c>
      <c r="R113" s="212"/>
      <c r="S113" s="212"/>
      <c r="AE113" t="s">
        <v>149</v>
      </c>
    </row>
    <row r="114" spans="1:60" ht="22.5" outlineLevel="1">
      <c r="A114" s="196">
        <v>38</v>
      </c>
      <c r="B114" s="196" t="s">
        <v>301</v>
      </c>
      <c r="C114" s="197" t="s">
        <v>302</v>
      </c>
      <c r="D114" s="198" t="s">
        <v>204</v>
      </c>
      <c r="E114" s="199">
        <v>38.475</v>
      </c>
      <c r="F114" s="200"/>
      <c r="G114" s="201">
        <f>ROUND(E114*F114,2)</f>
        <v>0</v>
      </c>
      <c r="H114" s="200"/>
      <c r="I114" s="201">
        <f>ROUND(E114*H114,2)</f>
        <v>0</v>
      </c>
      <c r="J114" s="200"/>
      <c r="K114" s="201">
        <f>ROUND(E114*J114,2)</f>
        <v>0</v>
      </c>
      <c r="L114" s="201">
        <v>21</v>
      </c>
      <c r="M114" s="201">
        <f>G114*(1+L114/100)</f>
        <v>0</v>
      </c>
      <c r="N114" s="201">
        <v>0.0173</v>
      </c>
      <c r="O114" s="201">
        <f>ROUND(E114*N114,2)</f>
        <v>0.67</v>
      </c>
      <c r="P114" s="201">
        <v>0</v>
      </c>
      <c r="Q114" s="201">
        <f>ROUND(E114*P114,2)</f>
        <v>0</v>
      </c>
      <c r="R114" s="201" t="s">
        <v>190</v>
      </c>
      <c r="S114" s="201" t="s">
        <v>154</v>
      </c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 t="s">
        <v>155</v>
      </c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ht="12.75" outlineLevel="1">
      <c r="A115" s="196"/>
      <c r="B115" s="196"/>
      <c r="C115" s="203" t="s">
        <v>303</v>
      </c>
      <c r="D115" s="204"/>
      <c r="E115" s="205"/>
      <c r="F115" s="206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 t="s">
        <v>157</v>
      </c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ht="12.75" outlineLevel="1">
      <c r="A116" s="196"/>
      <c r="B116" s="196"/>
      <c r="C116" s="203" t="s">
        <v>304</v>
      </c>
      <c r="D116" s="204"/>
      <c r="E116" s="205">
        <v>17.7975</v>
      </c>
      <c r="F116" s="206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 t="s">
        <v>157</v>
      </c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ht="12.75" outlineLevel="1">
      <c r="A117" s="196"/>
      <c r="B117" s="196"/>
      <c r="C117" s="203" t="s">
        <v>305</v>
      </c>
      <c r="D117" s="204"/>
      <c r="E117" s="205">
        <v>20.6775</v>
      </c>
      <c r="F117" s="206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 t="s">
        <v>157</v>
      </c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ht="22.5" outlineLevel="1">
      <c r="A118" s="196">
        <v>39</v>
      </c>
      <c r="B118" s="196" t="s">
        <v>306</v>
      </c>
      <c r="C118" s="197" t="s">
        <v>307</v>
      </c>
      <c r="D118" s="198" t="s">
        <v>204</v>
      </c>
      <c r="E118" s="199">
        <v>79.5</v>
      </c>
      <c r="F118" s="200"/>
      <c r="G118" s="201">
        <f>ROUND(E118*F118,2)</f>
        <v>0</v>
      </c>
      <c r="H118" s="200"/>
      <c r="I118" s="201">
        <f>ROUND(E118*H118,2)</f>
        <v>0</v>
      </c>
      <c r="J118" s="200"/>
      <c r="K118" s="201">
        <f>ROUND(E118*J118,2)</f>
        <v>0</v>
      </c>
      <c r="L118" s="201">
        <v>21</v>
      </c>
      <c r="M118" s="201">
        <f>G118*(1+L118/100)</f>
        <v>0</v>
      </c>
      <c r="N118" s="201">
        <v>0.02017</v>
      </c>
      <c r="O118" s="201">
        <f>ROUND(E118*N118,2)</f>
        <v>1.6</v>
      </c>
      <c r="P118" s="201">
        <v>0</v>
      </c>
      <c r="Q118" s="201">
        <f>ROUND(E118*P118,2)</f>
        <v>0</v>
      </c>
      <c r="R118" s="201" t="s">
        <v>190</v>
      </c>
      <c r="S118" s="201" t="s">
        <v>154</v>
      </c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 t="s">
        <v>155</v>
      </c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ht="12.75" outlineLevel="1">
      <c r="A119" s="196"/>
      <c r="B119" s="196"/>
      <c r="C119" s="203" t="s">
        <v>308</v>
      </c>
      <c r="D119" s="204"/>
      <c r="E119" s="205">
        <v>5.7</v>
      </c>
      <c r="F119" s="206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 t="s">
        <v>157</v>
      </c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ht="12.75" outlineLevel="1">
      <c r="A120" s="196"/>
      <c r="B120" s="196"/>
      <c r="C120" s="203" t="s">
        <v>309</v>
      </c>
      <c r="D120" s="204"/>
      <c r="E120" s="205">
        <v>21.4</v>
      </c>
      <c r="F120" s="206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 t="s">
        <v>157</v>
      </c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ht="12.75" outlineLevel="1">
      <c r="A121" s="196"/>
      <c r="B121" s="196"/>
      <c r="C121" s="203" t="s">
        <v>310</v>
      </c>
      <c r="D121" s="204"/>
      <c r="E121" s="205">
        <v>52.4</v>
      </c>
      <c r="F121" s="206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 t="s">
        <v>157</v>
      </c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31" ht="12.75">
      <c r="A122" s="207" t="s">
        <v>148</v>
      </c>
      <c r="B122" s="207" t="s">
        <v>60</v>
      </c>
      <c r="C122" s="208" t="s">
        <v>61</v>
      </c>
      <c r="D122" s="209"/>
      <c r="E122" s="210"/>
      <c r="F122" s="211"/>
      <c r="G122" s="212">
        <f>SUM(G123:G153)</f>
        <v>0</v>
      </c>
      <c r="H122" s="212"/>
      <c r="I122" s="212">
        <f>SUM(I123:I153)</f>
        <v>0</v>
      </c>
      <c r="J122" s="212"/>
      <c r="K122" s="212">
        <f>SUM(K123:K153)</f>
        <v>0</v>
      </c>
      <c r="L122" s="212"/>
      <c r="M122" s="212">
        <f>SUM(M123:M153)</f>
        <v>0</v>
      </c>
      <c r="N122" s="212"/>
      <c r="O122" s="212">
        <f>SUM(O123:O153)</f>
        <v>26.47</v>
      </c>
      <c r="P122" s="212"/>
      <c r="Q122" s="212">
        <f>SUM(Q123:Q153)</f>
        <v>0</v>
      </c>
      <c r="R122" s="212"/>
      <c r="S122" s="212"/>
      <c r="AE122" t="s">
        <v>149</v>
      </c>
    </row>
    <row r="123" spans="1:60" ht="12.75" outlineLevel="1">
      <c r="A123" s="196">
        <v>40</v>
      </c>
      <c r="B123" s="196" t="s">
        <v>311</v>
      </c>
      <c r="C123" s="197" t="s">
        <v>312</v>
      </c>
      <c r="D123" s="198" t="s">
        <v>214</v>
      </c>
      <c r="E123" s="199">
        <v>12</v>
      </c>
      <c r="F123" s="200"/>
      <c r="G123" s="201">
        <f aca="true" t="shared" si="24" ref="G123:G125">ROUND(E123*F123,2)</f>
        <v>0</v>
      </c>
      <c r="H123" s="200"/>
      <c r="I123" s="201">
        <f aca="true" t="shared" si="25" ref="I123:I125">ROUND(E123*H123,2)</f>
        <v>0</v>
      </c>
      <c r="J123" s="200"/>
      <c r="K123" s="201">
        <f aca="true" t="shared" si="26" ref="K123:K125">ROUND(E123*J123,2)</f>
        <v>0</v>
      </c>
      <c r="L123" s="201">
        <v>21</v>
      </c>
      <c r="M123" s="201">
        <f aca="true" t="shared" si="27" ref="M123:M125">G123*(1+L123/100)</f>
        <v>0</v>
      </c>
      <c r="N123" s="201">
        <v>0.00238</v>
      </c>
      <c r="O123" s="201">
        <f aca="true" t="shared" si="28" ref="O123:O125">ROUND(E123*N123,2)</f>
        <v>0.03</v>
      </c>
      <c r="P123" s="201">
        <v>0</v>
      </c>
      <c r="Q123" s="201">
        <f aca="true" t="shared" si="29" ref="Q123:Q125">ROUND(E123*P123,2)</f>
        <v>0</v>
      </c>
      <c r="R123" s="201" t="s">
        <v>313</v>
      </c>
      <c r="S123" s="201" t="s">
        <v>154</v>
      </c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 t="s">
        <v>155</v>
      </c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ht="12.75" outlineLevel="1">
      <c r="A124" s="196">
        <v>41</v>
      </c>
      <c r="B124" s="196" t="s">
        <v>314</v>
      </c>
      <c r="C124" s="197" t="s">
        <v>315</v>
      </c>
      <c r="D124" s="198" t="s">
        <v>214</v>
      </c>
      <c r="E124" s="199">
        <v>2</v>
      </c>
      <c r="F124" s="200"/>
      <c r="G124" s="201">
        <f t="shared" si="24"/>
        <v>0</v>
      </c>
      <c r="H124" s="200"/>
      <c r="I124" s="201">
        <f t="shared" si="25"/>
        <v>0</v>
      </c>
      <c r="J124" s="200"/>
      <c r="K124" s="201">
        <f t="shared" si="26"/>
        <v>0</v>
      </c>
      <c r="L124" s="201">
        <v>21</v>
      </c>
      <c r="M124" s="201">
        <f t="shared" si="27"/>
        <v>0</v>
      </c>
      <c r="N124" s="201">
        <v>0.07487</v>
      </c>
      <c r="O124" s="201">
        <f t="shared" si="28"/>
        <v>0.15</v>
      </c>
      <c r="P124" s="201">
        <v>0</v>
      </c>
      <c r="Q124" s="201">
        <f t="shared" si="29"/>
        <v>0</v>
      </c>
      <c r="R124" s="201" t="s">
        <v>230</v>
      </c>
      <c r="S124" s="201" t="s">
        <v>154</v>
      </c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 t="s">
        <v>155</v>
      </c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ht="12.75" outlineLevel="1">
      <c r="A125" s="196">
        <v>42</v>
      </c>
      <c r="B125" s="196" t="s">
        <v>316</v>
      </c>
      <c r="C125" s="197" t="s">
        <v>317</v>
      </c>
      <c r="D125" s="198" t="s">
        <v>152</v>
      </c>
      <c r="E125" s="199">
        <v>4.175</v>
      </c>
      <c r="F125" s="200"/>
      <c r="G125" s="201">
        <f t="shared" si="24"/>
        <v>0</v>
      </c>
      <c r="H125" s="200"/>
      <c r="I125" s="201">
        <f t="shared" si="25"/>
        <v>0</v>
      </c>
      <c r="J125" s="200"/>
      <c r="K125" s="201">
        <f t="shared" si="26"/>
        <v>0</v>
      </c>
      <c r="L125" s="201">
        <v>21</v>
      </c>
      <c r="M125" s="201">
        <f t="shared" si="27"/>
        <v>0</v>
      </c>
      <c r="N125" s="201">
        <v>2.52511</v>
      </c>
      <c r="O125" s="201">
        <f t="shared" si="28"/>
        <v>10.54</v>
      </c>
      <c r="P125" s="201">
        <v>0</v>
      </c>
      <c r="Q125" s="201">
        <f t="shared" si="29"/>
        <v>0</v>
      </c>
      <c r="R125" s="201" t="s">
        <v>190</v>
      </c>
      <c r="S125" s="201" t="s">
        <v>154</v>
      </c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 t="s">
        <v>155</v>
      </c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ht="12.75" outlineLevel="1">
      <c r="A126" s="196"/>
      <c r="B126" s="196"/>
      <c r="C126" s="203" t="s">
        <v>205</v>
      </c>
      <c r="D126" s="204"/>
      <c r="E126" s="205"/>
      <c r="F126" s="206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 t="s">
        <v>157</v>
      </c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ht="12.75" outlineLevel="1">
      <c r="A127" s="196"/>
      <c r="B127" s="196"/>
      <c r="C127" s="203" t="s">
        <v>318</v>
      </c>
      <c r="D127" s="204"/>
      <c r="E127" s="205">
        <v>1.62</v>
      </c>
      <c r="F127" s="206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 t="s">
        <v>157</v>
      </c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ht="12.75" outlineLevel="1">
      <c r="A128" s="196"/>
      <c r="B128" s="196"/>
      <c r="C128" s="203" t="s">
        <v>319</v>
      </c>
      <c r="D128" s="204"/>
      <c r="E128" s="205">
        <v>1.095</v>
      </c>
      <c r="F128" s="206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 t="s">
        <v>157</v>
      </c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ht="12.75" outlineLevel="1">
      <c r="A129" s="196"/>
      <c r="B129" s="196"/>
      <c r="C129" s="203" t="s">
        <v>320</v>
      </c>
      <c r="D129" s="204"/>
      <c r="E129" s="205">
        <v>1.46</v>
      </c>
      <c r="F129" s="206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 t="s">
        <v>157</v>
      </c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ht="12.75" outlineLevel="1">
      <c r="A130" s="196">
        <v>43</v>
      </c>
      <c r="B130" s="196" t="s">
        <v>321</v>
      </c>
      <c r="C130" s="197" t="s">
        <v>322</v>
      </c>
      <c r="D130" s="198" t="s">
        <v>204</v>
      </c>
      <c r="E130" s="199">
        <v>41.75</v>
      </c>
      <c r="F130" s="200"/>
      <c r="G130" s="201">
        <f>ROUND(E130*F130,2)</f>
        <v>0</v>
      </c>
      <c r="H130" s="200"/>
      <c r="I130" s="201">
        <f>ROUND(E130*H130,2)</f>
        <v>0</v>
      </c>
      <c r="J130" s="200"/>
      <c r="K130" s="201">
        <f>ROUND(E130*J130,2)</f>
        <v>0</v>
      </c>
      <c r="L130" s="201">
        <v>21</v>
      </c>
      <c r="M130" s="201">
        <f>G130*(1+L130/100)</f>
        <v>0</v>
      </c>
      <c r="N130" s="201">
        <v>0.00782</v>
      </c>
      <c r="O130" s="201">
        <f>ROUND(E130*N130,2)</f>
        <v>0.33</v>
      </c>
      <c r="P130" s="201">
        <v>0</v>
      </c>
      <c r="Q130" s="201">
        <f>ROUND(E130*P130,2)</f>
        <v>0</v>
      </c>
      <c r="R130" s="201" t="s">
        <v>190</v>
      </c>
      <c r="S130" s="201" t="s">
        <v>154</v>
      </c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 t="s">
        <v>155</v>
      </c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ht="12.75" outlineLevel="1">
      <c r="A131" s="196"/>
      <c r="B131" s="196"/>
      <c r="C131" s="203" t="s">
        <v>323</v>
      </c>
      <c r="D131" s="204"/>
      <c r="E131" s="205">
        <v>16.2</v>
      </c>
      <c r="F131" s="206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 t="s">
        <v>157</v>
      </c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ht="12.75" outlineLevel="1">
      <c r="A132" s="196"/>
      <c r="B132" s="196"/>
      <c r="C132" s="203" t="s">
        <v>324</v>
      </c>
      <c r="D132" s="204"/>
      <c r="E132" s="205">
        <v>10.95</v>
      </c>
      <c r="F132" s="206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 t="s">
        <v>157</v>
      </c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ht="12.75" outlineLevel="1">
      <c r="A133" s="196"/>
      <c r="B133" s="196"/>
      <c r="C133" s="203" t="s">
        <v>325</v>
      </c>
      <c r="D133" s="204"/>
      <c r="E133" s="205">
        <v>14.6</v>
      </c>
      <c r="F133" s="206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 t="s">
        <v>157</v>
      </c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</row>
    <row r="134" spans="1:60" ht="12.75" outlineLevel="1">
      <c r="A134" s="196">
        <v>44</v>
      </c>
      <c r="B134" s="196" t="s">
        <v>326</v>
      </c>
      <c r="C134" s="197" t="s">
        <v>327</v>
      </c>
      <c r="D134" s="198" t="s">
        <v>204</v>
      </c>
      <c r="E134" s="199">
        <v>41.75</v>
      </c>
      <c r="F134" s="200"/>
      <c r="G134" s="201">
        <f aca="true" t="shared" si="30" ref="G134:G135">ROUND(E134*F134,2)</f>
        <v>0</v>
      </c>
      <c r="H134" s="200"/>
      <c r="I134" s="201">
        <f aca="true" t="shared" si="31" ref="I134:I135">ROUND(E134*H134,2)</f>
        <v>0</v>
      </c>
      <c r="J134" s="200"/>
      <c r="K134" s="201">
        <f aca="true" t="shared" si="32" ref="K134:K135">ROUND(E134*J134,2)</f>
        <v>0</v>
      </c>
      <c r="L134" s="201">
        <v>21</v>
      </c>
      <c r="M134" s="201">
        <f aca="true" t="shared" si="33" ref="M134:M135">G134*(1+L134/100)</f>
        <v>0</v>
      </c>
      <c r="N134" s="201">
        <v>0</v>
      </c>
      <c r="O134" s="201">
        <f aca="true" t="shared" si="34" ref="O134:O135">ROUND(E134*N134,2)</f>
        <v>0</v>
      </c>
      <c r="P134" s="201">
        <v>0</v>
      </c>
      <c r="Q134" s="201">
        <f aca="true" t="shared" si="35" ref="Q134:Q135">ROUND(E134*P134,2)</f>
        <v>0</v>
      </c>
      <c r="R134" s="201" t="s">
        <v>190</v>
      </c>
      <c r="S134" s="201" t="s">
        <v>154</v>
      </c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 t="s">
        <v>155</v>
      </c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ht="12.75" outlineLevel="1">
      <c r="A135" s="196">
        <v>45</v>
      </c>
      <c r="B135" s="196" t="s">
        <v>328</v>
      </c>
      <c r="C135" s="197" t="s">
        <v>329</v>
      </c>
      <c r="D135" s="198" t="s">
        <v>179</v>
      </c>
      <c r="E135" s="199">
        <v>0.44489</v>
      </c>
      <c r="F135" s="200"/>
      <c r="G135" s="201">
        <f t="shared" si="30"/>
        <v>0</v>
      </c>
      <c r="H135" s="200"/>
      <c r="I135" s="201">
        <f t="shared" si="31"/>
        <v>0</v>
      </c>
      <c r="J135" s="200"/>
      <c r="K135" s="201">
        <f t="shared" si="32"/>
        <v>0</v>
      </c>
      <c r="L135" s="201">
        <v>21</v>
      </c>
      <c r="M135" s="201">
        <f t="shared" si="33"/>
        <v>0</v>
      </c>
      <c r="N135" s="201">
        <v>1.01665</v>
      </c>
      <c r="O135" s="201">
        <f t="shared" si="34"/>
        <v>0.45</v>
      </c>
      <c r="P135" s="201">
        <v>0</v>
      </c>
      <c r="Q135" s="201">
        <f t="shared" si="35"/>
        <v>0</v>
      </c>
      <c r="R135" s="201" t="s">
        <v>190</v>
      </c>
      <c r="S135" s="201" t="s">
        <v>154</v>
      </c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 t="s">
        <v>155</v>
      </c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ht="12.75" outlineLevel="1">
      <c r="A136" s="196"/>
      <c r="B136" s="196"/>
      <c r="C136" s="203" t="s">
        <v>205</v>
      </c>
      <c r="D136" s="204"/>
      <c r="E136" s="205"/>
      <c r="F136" s="206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 t="s">
        <v>157</v>
      </c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ht="22.5" outlineLevel="1">
      <c r="A137" s="196"/>
      <c r="B137" s="196"/>
      <c r="C137" s="203" t="s">
        <v>330</v>
      </c>
      <c r="D137" s="204"/>
      <c r="E137" s="205">
        <v>0.17263</v>
      </c>
      <c r="F137" s="206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 t="s">
        <v>157</v>
      </c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ht="22.5" outlineLevel="1">
      <c r="A138" s="196"/>
      <c r="B138" s="196"/>
      <c r="C138" s="203" t="s">
        <v>331</v>
      </c>
      <c r="D138" s="204"/>
      <c r="E138" s="205">
        <v>0.11668</v>
      </c>
      <c r="F138" s="206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 t="s">
        <v>157</v>
      </c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</row>
    <row r="139" spans="1:60" ht="22.5" outlineLevel="1">
      <c r="A139" s="196"/>
      <c r="B139" s="196"/>
      <c r="C139" s="203" t="s">
        <v>332</v>
      </c>
      <c r="D139" s="204"/>
      <c r="E139" s="205">
        <v>0.15558</v>
      </c>
      <c r="F139" s="206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 t="s">
        <v>157</v>
      </c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ht="22.5" outlineLevel="1">
      <c r="A140" s="196">
        <v>46</v>
      </c>
      <c r="B140" s="196" t="s">
        <v>333</v>
      </c>
      <c r="C140" s="197" t="s">
        <v>334</v>
      </c>
      <c r="D140" s="198" t="s">
        <v>226</v>
      </c>
      <c r="E140" s="199">
        <v>13.4</v>
      </c>
      <c r="F140" s="200"/>
      <c r="G140" s="201">
        <f>ROUND(E140*F140,2)</f>
        <v>0</v>
      </c>
      <c r="H140" s="200"/>
      <c r="I140" s="201">
        <f>ROUND(E140*H140,2)</f>
        <v>0</v>
      </c>
      <c r="J140" s="200"/>
      <c r="K140" s="201">
        <f>ROUND(E140*J140,2)</f>
        <v>0</v>
      </c>
      <c r="L140" s="201">
        <v>21</v>
      </c>
      <c r="M140" s="201">
        <f>G140*(1+L140/100)</f>
        <v>0</v>
      </c>
      <c r="N140" s="201">
        <v>0</v>
      </c>
      <c r="O140" s="201">
        <f>ROUND(E140*N140,2)</f>
        <v>0</v>
      </c>
      <c r="P140" s="201">
        <v>0</v>
      </c>
      <c r="Q140" s="201">
        <f>ROUND(E140*P140,2)</f>
        <v>0</v>
      </c>
      <c r="R140" s="201"/>
      <c r="S140" s="201" t="s">
        <v>335</v>
      </c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 t="s">
        <v>155</v>
      </c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ht="12.75" outlineLevel="1">
      <c r="A141" s="196"/>
      <c r="B141" s="196"/>
      <c r="C141" s="203" t="s">
        <v>336</v>
      </c>
      <c r="D141" s="204"/>
      <c r="E141" s="205">
        <v>13.4</v>
      </c>
      <c r="F141" s="206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 t="s">
        <v>157</v>
      </c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ht="22.5" outlineLevel="1">
      <c r="A142" s="196">
        <v>47</v>
      </c>
      <c r="B142" s="196" t="s">
        <v>337</v>
      </c>
      <c r="C142" s="197" t="s">
        <v>338</v>
      </c>
      <c r="D142" s="198" t="s">
        <v>226</v>
      </c>
      <c r="E142" s="199">
        <v>6</v>
      </c>
      <c r="F142" s="200"/>
      <c r="G142" s="201">
        <f>ROUND(E142*F142,2)</f>
        <v>0</v>
      </c>
      <c r="H142" s="200"/>
      <c r="I142" s="201">
        <f>ROUND(E142*H142,2)</f>
        <v>0</v>
      </c>
      <c r="J142" s="200"/>
      <c r="K142" s="201">
        <f>ROUND(E142*J142,2)</f>
        <v>0</v>
      </c>
      <c r="L142" s="201">
        <v>21</v>
      </c>
      <c r="M142" s="201">
        <f>G142*(1+L142/100)</f>
        <v>0</v>
      </c>
      <c r="N142" s="201">
        <v>0</v>
      </c>
      <c r="O142" s="201">
        <f>ROUND(E142*N142,2)</f>
        <v>0</v>
      </c>
      <c r="P142" s="201">
        <v>0</v>
      </c>
      <c r="Q142" s="201">
        <f>ROUND(E142*P142,2)</f>
        <v>0</v>
      </c>
      <c r="R142" s="201"/>
      <c r="S142" s="201" t="s">
        <v>335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 t="s">
        <v>155</v>
      </c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ht="12.75" outlineLevel="1">
      <c r="A143" s="196"/>
      <c r="B143" s="196"/>
      <c r="C143" s="203" t="s">
        <v>339</v>
      </c>
      <c r="D143" s="204"/>
      <c r="E143" s="205">
        <v>6</v>
      </c>
      <c r="F143" s="206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 t="s">
        <v>157</v>
      </c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ht="12.75" outlineLevel="1">
      <c r="A144" s="196">
        <v>48</v>
      </c>
      <c r="B144" s="196" t="s">
        <v>340</v>
      </c>
      <c r="C144" s="197" t="s">
        <v>341</v>
      </c>
      <c r="D144" s="198" t="s">
        <v>214</v>
      </c>
      <c r="E144" s="199">
        <v>6</v>
      </c>
      <c r="F144" s="200"/>
      <c r="G144" s="201">
        <f>ROUND(E144*F144,2)</f>
        <v>0</v>
      </c>
      <c r="H144" s="200"/>
      <c r="I144" s="201">
        <f>ROUND(E144*H144,2)</f>
        <v>0</v>
      </c>
      <c r="J144" s="200"/>
      <c r="K144" s="201">
        <f>ROUND(E144*J144,2)</f>
        <v>0</v>
      </c>
      <c r="L144" s="201">
        <v>21</v>
      </c>
      <c r="M144" s="201">
        <f>G144*(1+L144/100)</f>
        <v>0</v>
      </c>
      <c r="N144" s="201">
        <v>0</v>
      </c>
      <c r="O144" s="201">
        <f>ROUND(E144*N144,2)</f>
        <v>0</v>
      </c>
      <c r="P144" s="201">
        <v>0</v>
      </c>
      <c r="Q144" s="201">
        <f>ROUND(E144*P144,2)</f>
        <v>0</v>
      </c>
      <c r="R144" s="201"/>
      <c r="S144" s="201" t="s">
        <v>335</v>
      </c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 t="s">
        <v>155</v>
      </c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ht="12.75" outlineLevel="1">
      <c r="A145" s="196"/>
      <c r="B145" s="196"/>
      <c r="C145" s="203" t="s">
        <v>342</v>
      </c>
      <c r="D145" s="204"/>
      <c r="E145" s="205">
        <v>6</v>
      </c>
      <c r="F145" s="206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 t="s">
        <v>157</v>
      </c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ht="22.5" outlineLevel="1">
      <c r="A146" s="196">
        <v>49</v>
      </c>
      <c r="B146" s="196" t="s">
        <v>343</v>
      </c>
      <c r="C146" s="197" t="s">
        <v>344</v>
      </c>
      <c r="D146" s="198" t="s">
        <v>204</v>
      </c>
      <c r="E146" s="199">
        <v>14</v>
      </c>
      <c r="F146" s="200"/>
      <c r="G146" s="201">
        <f>ROUND(E146*F146,2)</f>
        <v>0</v>
      </c>
      <c r="H146" s="200"/>
      <c r="I146" s="201">
        <f>ROUND(E146*H146,2)</f>
        <v>0</v>
      </c>
      <c r="J146" s="200"/>
      <c r="K146" s="201">
        <f>ROUND(E146*J146,2)</f>
        <v>0</v>
      </c>
      <c r="L146" s="201">
        <v>21</v>
      </c>
      <c r="M146" s="201">
        <f>G146*(1+L146/100)</f>
        <v>0</v>
      </c>
      <c r="N146" s="201">
        <v>0.57276</v>
      </c>
      <c r="O146" s="201">
        <f>ROUND(E146*N146,2)</f>
        <v>8.02</v>
      </c>
      <c r="P146" s="201">
        <v>0</v>
      </c>
      <c r="Q146" s="201">
        <f>ROUND(E146*P146,2)</f>
        <v>0</v>
      </c>
      <c r="R146" s="201" t="s">
        <v>345</v>
      </c>
      <c r="S146" s="201" t="s">
        <v>154</v>
      </c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 t="s">
        <v>346</v>
      </c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ht="12.75" outlineLevel="1">
      <c r="A147" s="196"/>
      <c r="B147" s="196"/>
      <c r="C147" s="203" t="s">
        <v>347</v>
      </c>
      <c r="D147" s="204"/>
      <c r="E147" s="205"/>
      <c r="F147" s="206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 t="s">
        <v>157</v>
      </c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ht="12.75" outlineLevel="1">
      <c r="A148" s="196"/>
      <c r="B148" s="196"/>
      <c r="C148" s="203" t="s">
        <v>348</v>
      </c>
      <c r="D148" s="204"/>
      <c r="E148" s="205">
        <v>5.85</v>
      </c>
      <c r="F148" s="206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 t="s">
        <v>157</v>
      </c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ht="12.75" outlineLevel="1">
      <c r="A149" s="196"/>
      <c r="B149" s="196"/>
      <c r="C149" s="203" t="s">
        <v>349</v>
      </c>
      <c r="D149" s="204"/>
      <c r="E149" s="205">
        <v>4.1</v>
      </c>
      <c r="F149" s="206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 t="s">
        <v>157</v>
      </c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ht="12.75" outlineLevel="1">
      <c r="A150" s="196"/>
      <c r="B150" s="196"/>
      <c r="C150" s="203" t="s">
        <v>350</v>
      </c>
      <c r="D150" s="204"/>
      <c r="E150" s="205">
        <v>4.05</v>
      </c>
      <c r="F150" s="206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 t="s">
        <v>157</v>
      </c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ht="22.5" outlineLevel="1">
      <c r="A151" s="196">
        <v>50</v>
      </c>
      <c r="B151" s="196" t="s">
        <v>351</v>
      </c>
      <c r="C151" s="197" t="s">
        <v>352</v>
      </c>
      <c r="D151" s="198" t="s">
        <v>204</v>
      </c>
      <c r="E151" s="199">
        <v>23.16</v>
      </c>
      <c r="F151" s="200"/>
      <c r="G151" s="201">
        <f>ROUND(E151*F151,2)</f>
        <v>0</v>
      </c>
      <c r="H151" s="200"/>
      <c r="I151" s="201">
        <f>ROUND(E151*H151,2)</f>
        <v>0</v>
      </c>
      <c r="J151" s="200"/>
      <c r="K151" s="201">
        <f>ROUND(E151*J151,2)</f>
        <v>0</v>
      </c>
      <c r="L151" s="201">
        <v>21</v>
      </c>
      <c r="M151" s="201">
        <f>G151*(1+L151/100)</f>
        <v>0</v>
      </c>
      <c r="N151" s="201">
        <v>0.28547</v>
      </c>
      <c r="O151" s="201">
        <f>ROUND(E151*N151,2)</f>
        <v>6.61</v>
      </c>
      <c r="P151" s="201">
        <v>0</v>
      </c>
      <c r="Q151" s="201">
        <f>ROUND(E151*P151,2)</f>
        <v>0</v>
      </c>
      <c r="R151" s="201" t="s">
        <v>345</v>
      </c>
      <c r="S151" s="201" t="s">
        <v>154</v>
      </c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 t="s">
        <v>346</v>
      </c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ht="12.75" outlineLevel="1">
      <c r="A152" s="196"/>
      <c r="B152" s="196"/>
      <c r="C152" s="203" t="s">
        <v>353</v>
      </c>
      <c r="D152" s="204"/>
      <c r="E152" s="205">
        <v>23.16</v>
      </c>
      <c r="F152" s="206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 t="s">
        <v>157</v>
      </c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ht="12.75" outlineLevel="1">
      <c r="A153" s="196">
        <v>51</v>
      </c>
      <c r="B153" s="196" t="s">
        <v>354</v>
      </c>
      <c r="C153" s="197" t="s">
        <v>355</v>
      </c>
      <c r="D153" s="198" t="s">
        <v>214</v>
      </c>
      <c r="E153" s="199">
        <v>12.12</v>
      </c>
      <c r="F153" s="200"/>
      <c r="G153" s="201">
        <f>ROUND(E153*F153,2)</f>
        <v>0</v>
      </c>
      <c r="H153" s="200"/>
      <c r="I153" s="201">
        <f>ROUND(E153*H153,2)</f>
        <v>0</v>
      </c>
      <c r="J153" s="200"/>
      <c r="K153" s="201">
        <f>ROUND(E153*J153,2)</f>
        <v>0</v>
      </c>
      <c r="L153" s="201">
        <v>21</v>
      </c>
      <c r="M153" s="201">
        <f>G153*(1+L153/100)</f>
        <v>0</v>
      </c>
      <c r="N153" s="201">
        <v>0.028</v>
      </c>
      <c r="O153" s="201">
        <f>ROUND(E153*N153,2)</f>
        <v>0.34</v>
      </c>
      <c r="P153" s="201">
        <v>0</v>
      </c>
      <c r="Q153" s="201">
        <f>ROUND(E153*P153,2)</f>
        <v>0</v>
      </c>
      <c r="R153" s="201" t="s">
        <v>295</v>
      </c>
      <c r="S153" s="201" t="s">
        <v>154</v>
      </c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 t="s">
        <v>296</v>
      </c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31" ht="12.75">
      <c r="A154" s="207" t="s">
        <v>148</v>
      </c>
      <c r="B154" s="207" t="s">
        <v>62</v>
      </c>
      <c r="C154" s="208" t="s">
        <v>63</v>
      </c>
      <c r="D154" s="209"/>
      <c r="E154" s="210"/>
      <c r="F154" s="211"/>
      <c r="G154" s="212">
        <f>SUM(G155:G243)</f>
        <v>0</v>
      </c>
      <c r="H154" s="212"/>
      <c r="I154" s="212">
        <f>SUM(I155:I243)</f>
        <v>0</v>
      </c>
      <c r="J154" s="212"/>
      <c r="K154" s="212">
        <f>SUM(K155:K243)</f>
        <v>0</v>
      </c>
      <c r="L154" s="212"/>
      <c r="M154" s="212">
        <f>SUM(M155:M243)</f>
        <v>0</v>
      </c>
      <c r="N154" s="212"/>
      <c r="O154" s="212">
        <f>SUM(O155:O243)</f>
        <v>51.57999999999999</v>
      </c>
      <c r="P154" s="212"/>
      <c r="Q154" s="212">
        <f>SUM(Q155:Q243)</f>
        <v>0</v>
      </c>
      <c r="R154" s="212"/>
      <c r="S154" s="212"/>
      <c r="AE154" t="s">
        <v>149</v>
      </c>
    </row>
    <row r="155" spans="1:60" ht="22.5" outlineLevel="1">
      <c r="A155" s="196">
        <v>52</v>
      </c>
      <c r="B155" s="196" t="s">
        <v>356</v>
      </c>
      <c r="C155" s="197" t="s">
        <v>357</v>
      </c>
      <c r="D155" s="198" t="s">
        <v>204</v>
      </c>
      <c r="E155" s="199">
        <v>399.8195</v>
      </c>
      <c r="F155" s="200"/>
      <c r="G155" s="201">
        <f aca="true" t="shared" si="36" ref="G155:G156">ROUND(E155*F155,2)</f>
        <v>0</v>
      </c>
      <c r="H155" s="200"/>
      <c r="I155" s="201">
        <f aca="true" t="shared" si="37" ref="I155:I156">ROUND(E155*H155,2)</f>
        <v>0</v>
      </c>
      <c r="J155" s="200"/>
      <c r="K155" s="201">
        <f aca="true" t="shared" si="38" ref="K155:K156">ROUND(E155*J155,2)</f>
        <v>0</v>
      </c>
      <c r="L155" s="201">
        <v>21</v>
      </c>
      <c r="M155" s="201">
        <f aca="true" t="shared" si="39" ref="M155:M156">G155*(1+L155/100)</f>
        <v>0</v>
      </c>
      <c r="N155" s="201">
        <v>0.00359</v>
      </c>
      <c r="O155" s="201">
        <f aca="true" t="shared" si="40" ref="O155:O156">ROUND(E155*N155,2)</f>
        <v>1.44</v>
      </c>
      <c r="P155" s="201">
        <v>0</v>
      </c>
      <c r="Q155" s="201">
        <f aca="true" t="shared" si="41" ref="Q155:Q156">ROUND(E155*P155,2)</f>
        <v>0</v>
      </c>
      <c r="R155" s="201" t="s">
        <v>190</v>
      </c>
      <c r="S155" s="201" t="s">
        <v>154</v>
      </c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 t="s">
        <v>155</v>
      </c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ht="12.75" outlineLevel="1">
      <c r="A156" s="196">
        <v>53</v>
      </c>
      <c r="B156" s="196" t="s">
        <v>358</v>
      </c>
      <c r="C156" s="197" t="s">
        <v>359</v>
      </c>
      <c r="D156" s="198" t="s">
        <v>204</v>
      </c>
      <c r="E156" s="199">
        <v>399.8195</v>
      </c>
      <c r="F156" s="200"/>
      <c r="G156" s="201">
        <f t="shared" si="36"/>
        <v>0</v>
      </c>
      <c r="H156" s="200"/>
      <c r="I156" s="201">
        <f t="shared" si="37"/>
        <v>0</v>
      </c>
      <c r="J156" s="200"/>
      <c r="K156" s="201">
        <f t="shared" si="38"/>
        <v>0</v>
      </c>
      <c r="L156" s="201">
        <v>21</v>
      </c>
      <c r="M156" s="201">
        <f t="shared" si="39"/>
        <v>0</v>
      </c>
      <c r="N156" s="201">
        <v>0.00017</v>
      </c>
      <c r="O156" s="201">
        <f t="shared" si="40"/>
        <v>0.07</v>
      </c>
      <c r="P156" s="201">
        <v>0</v>
      </c>
      <c r="Q156" s="201">
        <f t="shared" si="41"/>
        <v>0</v>
      </c>
      <c r="R156" s="201" t="s">
        <v>190</v>
      </c>
      <c r="S156" s="201" t="s">
        <v>154</v>
      </c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 t="s">
        <v>155</v>
      </c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ht="22.5" outlineLevel="1">
      <c r="A157" s="196"/>
      <c r="B157" s="196"/>
      <c r="C157" s="203" t="s">
        <v>360</v>
      </c>
      <c r="D157" s="204"/>
      <c r="E157" s="205">
        <v>69.6</v>
      </c>
      <c r="F157" s="206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 t="s">
        <v>157</v>
      </c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ht="12.75" outlineLevel="1">
      <c r="A158" s="196"/>
      <c r="B158" s="196"/>
      <c r="C158" s="203" t="s">
        <v>361</v>
      </c>
      <c r="D158" s="204"/>
      <c r="E158" s="205"/>
      <c r="F158" s="206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 t="s">
        <v>157</v>
      </c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12.75" outlineLevel="1">
      <c r="A159" s="196"/>
      <c r="B159" s="196"/>
      <c r="C159" s="203" t="s">
        <v>362</v>
      </c>
      <c r="D159" s="204"/>
      <c r="E159" s="205">
        <v>129.7275</v>
      </c>
      <c r="F159" s="206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 t="s">
        <v>157</v>
      </c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ht="12.75" outlineLevel="1">
      <c r="A160" s="196"/>
      <c r="B160" s="196"/>
      <c r="C160" s="203" t="s">
        <v>363</v>
      </c>
      <c r="D160" s="204"/>
      <c r="E160" s="205">
        <v>64.3125</v>
      </c>
      <c r="F160" s="206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 t="s">
        <v>157</v>
      </c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ht="12.75" outlineLevel="1">
      <c r="A161" s="196"/>
      <c r="B161" s="196"/>
      <c r="C161" s="203" t="s">
        <v>364</v>
      </c>
      <c r="D161" s="204"/>
      <c r="E161" s="205">
        <v>90.977</v>
      </c>
      <c r="F161" s="206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 t="s">
        <v>157</v>
      </c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ht="12.75" outlineLevel="1">
      <c r="A162" s="196"/>
      <c r="B162" s="196"/>
      <c r="C162" s="203" t="s">
        <v>365</v>
      </c>
      <c r="D162" s="204"/>
      <c r="E162" s="205">
        <v>45.2025</v>
      </c>
      <c r="F162" s="206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 t="s">
        <v>157</v>
      </c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ht="22.5" outlineLevel="1">
      <c r="A163" s="196">
        <v>54</v>
      </c>
      <c r="B163" s="196" t="s">
        <v>366</v>
      </c>
      <c r="C163" s="197" t="s">
        <v>367</v>
      </c>
      <c r="D163" s="198" t="s">
        <v>204</v>
      </c>
      <c r="E163" s="199">
        <v>24.6</v>
      </c>
      <c r="F163" s="200"/>
      <c r="G163" s="201">
        <f>ROUND(E163*F163,2)</f>
        <v>0</v>
      </c>
      <c r="H163" s="200"/>
      <c r="I163" s="201">
        <f>ROUND(E163*H163,2)</f>
        <v>0</v>
      </c>
      <c r="J163" s="200"/>
      <c r="K163" s="201">
        <f>ROUND(E163*J163,2)</f>
        <v>0</v>
      </c>
      <c r="L163" s="201">
        <v>21</v>
      </c>
      <c r="M163" s="201">
        <f>G163*(1+L163/100)</f>
        <v>0</v>
      </c>
      <c r="N163" s="201">
        <v>0.007</v>
      </c>
      <c r="O163" s="201">
        <f>ROUND(E163*N163,2)</f>
        <v>0.17</v>
      </c>
      <c r="P163" s="201">
        <v>0</v>
      </c>
      <c r="Q163" s="201">
        <f>ROUND(E163*P163,2)</f>
        <v>0</v>
      </c>
      <c r="R163" s="201" t="s">
        <v>190</v>
      </c>
      <c r="S163" s="201" t="s">
        <v>154</v>
      </c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 t="s">
        <v>155</v>
      </c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ht="12.75" outlineLevel="1">
      <c r="A164" s="196"/>
      <c r="B164" s="196"/>
      <c r="C164" s="203" t="s">
        <v>368</v>
      </c>
      <c r="D164" s="204"/>
      <c r="E164" s="205">
        <v>24.6</v>
      </c>
      <c r="F164" s="206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 t="s">
        <v>157</v>
      </c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ht="22.5" outlineLevel="1">
      <c r="A165" s="196">
        <v>55</v>
      </c>
      <c r="B165" s="196" t="s">
        <v>369</v>
      </c>
      <c r="C165" s="197" t="s">
        <v>370</v>
      </c>
      <c r="D165" s="198" t="s">
        <v>204</v>
      </c>
      <c r="E165" s="199">
        <v>1137.846</v>
      </c>
      <c r="F165" s="200"/>
      <c r="G165" s="201">
        <f aca="true" t="shared" si="42" ref="G165:G166">ROUND(E165*F165,2)</f>
        <v>0</v>
      </c>
      <c r="H165" s="200"/>
      <c r="I165" s="201">
        <f aca="true" t="shared" si="43" ref="I165:I166">ROUND(E165*H165,2)</f>
        <v>0</v>
      </c>
      <c r="J165" s="200"/>
      <c r="K165" s="201">
        <f aca="true" t="shared" si="44" ref="K165:K166">ROUND(E165*J165,2)</f>
        <v>0</v>
      </c>
      <c r="L165" s="201">
        <v>21</v>
      </c>
      <c r="M165" s="201">
        <f aca="true" t="shared" si="45" ref="M165:M166">G165*(1+L165/100)</f>
        <v>0</v>
      </c>
      <c r="N165" s="201">
        <v>0.003</v>
      </c>
      <c r="O165" s="201">
        <f aca="true" t="shared" si="46" ref="O165:O166">ROUND(E165*N165,2)</f>
        <v>3.41</v>
      </c>
      <c r="P165" s="201">
        <v>0</v>
      </c>
      <c r="Q165" s="201">
        <f aca="true" t="shared" si="47" ref="Q165:Q166">ROUND(E165*P165,2)</f>
        <v>0</v>
      </c>
      <c r="R165" s="201" t="s">
        <v>190</v>
      </c>
      <c r="S165" s="201" t="s">
        <v>154</v>
      </c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 t="s">
        <v>155</v>
      </c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ht="12.75" outlineLevel="1">
      <c r="A166" s="196">
        <v>56</v>
      </c>
      <c r="B166" s="196" t="s">
        <v>371</v>
      </c>
      <c r="C166" s="197" t="s">
        <v>372</v>
      </c>
      <c r="D166" s="198" t="s">
        <v>204</v>
      </c>
      <c r="E166" s="199">
        <v>1137.846</v>
      </c>
      <c r="F166" s="200"/>
      <c r="G166" s="201">
        <f t="shared" si="42"/>
        <v>0</v>
      </c>
      <c r="H166" s="200"/>
      <c r="I166" s="201">
        <f t="shared" si="43"/>
        <v>0</v>
      </c>
      <c r="J166" s="200"/>
      <c r="K166" s="201">
        <f t="shared" si="44"/>
        <v>0</v>
      </c>
      <c r="L166" s="201">
        <v>21</v>
      </c>
      <c r="M166" s="201">
        <f t="shared" si="45"/>
        <v>0</v>
      </c>
      <c r="N166" s="201">
        <v>0.00016</v>
      </c>
      <c r="O166" s="201">
        <f t="shared" si="46"/>
        <v>0.18</v>
      </c>
      <c r="P166" s="201">
        <v>0</v>
      </c>
      <c r="Q166" s="201">
        <f t="shared" si="47"/>
        <v>0</v>
      </c>
      <c r="R166" s="201" t="s">
        <v>190</v>
      </c>
      <c r="S166" s="201" t="s">
        <v>154</v>
      </c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 t="s">
        <v>155</v>
      </c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ht="22.5" outlineLevel="1">
      <c r="A167" s="196"/>
      <c r="B167" s="196"/>
      <c r="C167" s="203" t="s">
        <v>373</v>
      </c>
      <c r="D167" s="204"/>
      <c r="E167" s="205">
        <v>100.08</v>
      </c>
      <c r="F167" s="206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 t="s">
        <v>157</v>
      </c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ht="12.75" outlineLevel="1">
      <c r="A168" s="196"/>
      <c r="B168" s="196"/>
      <c r="C168" s="203" t="s">
        <v>374</v>
      </c>
      <c r="D168" s="204"/>
      <c r="E168" s="205"/>
      <c r="F168" s="206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 t="s">
        <v>157</v>
      </c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ht="33.75" outlineLevel="1">
      <c r="A169" s="196"/>
      <c r="B169" s="196"/>
      <c r="C169" s="203" t="s">
        <v>375</v>
      </c>
      <c r="D169" s="204"/>
      <c r="E169" s="205">
        <v>687.178</v>
      </c>
      <c r="F169" s="206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 t="s">
        <v>157</v>
      </c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ht="33.75" outlineLevel="1">
      <c r="A170" s="196"/>
      <c r="B170" s="196"/>
      <c r="C170" s="203" t="s">
        <v>376</v>
      </c>
      <c r="D170" s="204"/>
      <c r="E170" s="205">
        <v>99.38</v>
      </c>
      <c r="F170" s="206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 t="s">
        <v>157</v>
      </c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ht="33.75" outlineLevel="1">
      <c r="A171" s="196"/>
      <c r="B171" s="196"/>
      <c r="C171" s="203" t="s">
        <v>377</v>
      </c>
      <c r="D171" s="204"/>
      <c r="E171" s="205">
        <v>163.868</v>
      </c>
      <c r="F171" s="206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 t="s">
        <v>157</v>
      </c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ht="22.5" outlineLevel="1">
      <c r="A172" s="196"/>
      <c r="B172" s="196"/>
      <c r="C172" s="203" t="s">
        <v>378</v>
      </c>
      <c r="D172" s="204"/>
      <c r="E172" s="205">
        <v>87.34</v>
      </c>
      <c r="F172" s="206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 t="s">
        <v>157</v>
      </c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ht="12.75" outlineLevel="1">
      <c r="A173" s="196">
        <v>57</v>
      </c>
      <c r="B173" s="196" t="s">
        <v>379</v>
      </c>
      <c r="C173" s="197" t="s">
        <v>380</v>
      </c>
      <c r="D173" s="198" t="s">
        <v>204</v>
      </c>
      <c r="E173" s="199">
        <v>105.64</v>
      </c>
      <c r="F173" s="200"/>
      <c r="G173" s="201">
        <f>ROUND(E173*F173,2)</f>
        <v>0</v>
      </c>
      <c r="H173" s="200"/>
      <c r="I173" s="201">
        <f>ROUND(E173*H173,2)</f>
        <v>0</v>
      </c>
      <c r="J173" s="200"/>
      <c r="K173" s="201">
        <f>ROUND(E173*J173,2)</f>
        <v>0</v>
      </c>
      <c r="L173" s="201">
        <v>21</v>
      </c>
      <c r="M173" s="201">
        <f>G173*(1+L173/100)</f>
        <v>0</v>
      </c>
      <c r="N173" s="201">
        <v>8E-05</v>
      </c>
      <c r="O173" s="201">
        <f>ROUND(E173*N173,2)</f>
        <v>0.01</v>
      </c>
      <c r="P173" s="201">
        <v>0</v>
      </c>
      <c r="Q173" s="201">
        <f>ROUND(E173*P173,2)</f>
        <v>0</v>
      </c>
      <c r="R173" s="201" t="s">
        <v>190</v>
      </c>
      <c r="S173" s="201" t="s">
        <v>154</v>
      </c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 t="s">
        <v>262</v>
      </c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ht="12.75" outlineLevel="1">
      <c r="A174" s="196"/>
      <c r="B174" s="196"/>
      <c r="C174" s="203" t="s">
        <v>381</v>
      </c>
      <c r="D174" s="204"/>
      <c r="E174" s="205">
        <v>21</v>
      </c>
      <c r="F174" s="206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 t="s">
        <v>157</v>
      </c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ht="12.75" outlineLevel="1">
      <c r="A175" s="196"/>
      <c r="B175" s="196"/>
      <c r="C175" s="203" t="s">
        <v>382</v>
      </c>
      <c r="D175" s="204"/>
      <c r="E175" s="205">
        <v>84.64</v>
      </c>
      <c r="F175" s="206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 t="s">
        <v>157</v>
      </c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ht="12.75" outlineLevel="1">
      <c r="A176" s="196">
        <v>58</v>
      </c>
      <c r="B176" s="196" t="s">
        <v>383</v>
      </c>
      <c r="C176" s="197" t="s">
        <v>384</v>
      </c>
      <c r="D176" s="198" t="s">
        <v>226</v>
      </c>
      <c r="E176" s="199">
        <v>58.2</v>
      </c>
      <c r="F176" s="200"/>
      <c r="G176" s="201">
        <f>ROUND(E176*F176,2)</f>
        <v>0</v>
      </c>
      <c r="H176" s="200"/>
      <c r="I176" s="201">
        <f>ROUND(E176*H176,2)</f>
        <v>0</v>
      </c>
      <c r="J176" s="200"/>
      <c r="K176" s="201">
        <f>ROUND(E176*J176,2)</f>
        <v>0</v>
      </c>
      <c r="L176" s="201">
        <v>21</v>
      </c>
      <c r="M176" s="201">
        <f>G176*(1+L176/100)</f>
        <v>0</v>
      </c>
      <c r="N176" s="201">
        <v>0.00023</v>
      </c>
      <c r="O176" s="201">
        <f>ROUND(E176*N176,2)</f>
        <v>0.01</v>
      </c>
      <c r="P176" s="201">
        <v>0</v>
      </c>
      <c r="Q176" s="201">
        <f>ROUND(E176*P176,2)</f>
        <v>0</v>
      </c>
      <c r="R176" s="201" t="s">
        <v>190</v>
      </c>
      <c r="S176" s="201" t="s">
        <v>154</v>
      </c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 t="s">
        <v>155</v>
      </c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ht="12.75" outlineLevel="1">
      <c r="A177" s="196"/>
      <c r="B177" s="196"/>
      <c r="C177" s="203" t="s">
        <v>385</v>
      </c>
      <c r="D177" s="204"/>
      <c r="E177" s="205">
        <v>58.2</v>
      </c>
      <c r="F177" s="206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 t="s">
        <v>157</v>
      </c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ht="12.75" outlineLevel="1">
      <c r="A178" s="196">
        <v>59</v>
      </c>
      <c r="B178" s="196" t="s">
        <v>386</v>
      </c>
      <c r="C178" s="197" t="s">
        <v>387</v>
      </c>
      <c r="D178" s="198" t="s">
        <v>204</v>
      </c>
      <c r="E178" s="199">
        <v>6</v>
      </c>
      <c r="F178" s="200"/>
      <c r="G178" s="201">
        <f aca="true" t="shared" si="48" ref="G178:G179">ROUND(E178*F178,2)</f>
        <v>0</v>
      </c>
      <c r="H178" s="200"/>
      <c r="I178" s="201">
        <f aca="true" t="shared" si="49" ref="I178:I179">ROUND(E178*H178,2)</f>
        <v>0</v>
      </c>
      <c r="J178" s="200"/>
      <c r="K178" s="201">
        <f aca="true" t="shared" si="50" ref="K178:K179">ROUND(E178*J178,2)</f>
        <v>0</v>
      </c>
      <c r="L178" s="201">
        <v>21</v>
      </c>
      <c r="M178" s="201">
        <f aca="true" t="shared" si="51" ref="M178:M179">G178*(1+L178/100)</f>
        <v>0</v>
      </c>
      <c r="N178" s="201">
        <v>0.10712</v>
      </c>
      <c r="O178" s="201">
        <f aca="true" t="shared" si="52" ref="O178:O179">ROUND(E178*N178,2)</f>
        <v>0.64</v>
      </c>
      <c r="P178" s="201">
        <v>0</v>
      </c>
      <c r="Q178" s="201">
        <f aca="true" t="shared" si="53" ref="Q178:Q179">ROUND(E178*P178,2)</f>
        <v>0</v>
      </c>
      <c r="R178" s="201" t="s">
        <v>230</v>
      </c>
      <c r="S178" s="201" t="s">
        <v>154</v>
      </c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 t="s">
        <v>262</v>
      </c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ht="12.75" outlineLevel="1">
      <c r="A179" s="196">
        <v>60</v>
      </c>
      <c r="B179" s="196" t="s">
        <v>388</v>
      </c>
      <c r="C179" s="197" t="s">
        <v>389</v>
      </c>
      <c r="D179" s="198" t="s">
        <v>204</v>
      </c>
      <c r="E179" s="199">
        <v>399.8195</v>
      </c>
      <c r="F179" s="200"/>
      <c r="G179" s="201">
        <f t="shared" si="48"/>
        <v>0</v>
      </c>
      <c r="H179" s="200"/>
      <c r="I179" s="201">
        <f t="shared" si="49"/>
        <v>0</v>
      </c>
      <c r="J179" s="200"/>
      <c r="K179" s="201">
        <f t="shared" si="50"/>
        <v>0</v>
      </c>
      <c r="L179" s="201">
        <v>21</v>
      </c>
      <c r="M179" s="201">
        <f t="shared" si="51"/>
        <v>0</v>
      </c>
      <c r="N179" s="201">
        <v>0.00574</v>
      </c>
      <c r="O179" s="201">
        <f t="shared" si="52"/>
        <v>2.29</v>
      </c>
      <c r="P179" s="201">
        <v>0</v>
      </c>
      <c r="Q179" s="201">
        <f t="shared" si="53"/>
        <v>0</v>
      </c>
      <c r="R179" s="201" t="s">
        <v>230</v>
      </c>
      <c r="S179" s="201" t="s">
        <v>154</v>
      </c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 t="s">
        <v>155</v>
      </c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ht="22.5" outlineLevel="1">
      <c r="A180" s="196"/>
      <c r="B180" s="196"/>
      <c r="C180" s="203" t="s">
        <v>360</v>
      </c>
      <c r="D180" s="204"/>
      <c r="E180" s="205">
        <v>69.6</v>
      </c>
      <c r="F180" s="206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 t="s">
        <v>157</v>
      </c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ht="12.75" outlineLevel="1">
      <c r="A181" s="196"/>
      <c r="B181" s="196"/>
      <c r="C181" s="203" t="s">
        <v>362</v>
      </c>
      <c r="D181" s="204"/>
      <c r="E181" s="205">
        <v>129.7275</v>
      </c>
      <c r="F181" s="206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 t="s">
        <v>157</v>
      </c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ht="12.75" outlineLevel="1">
      <c r="A182" s="196"/>
      <c r="B182" s="196"/>
      <c r="C182" s="203" t="s">
        <v>363</v>
      </c>
      <c r="D182" s="204"/>
      <c r="E182" s="205">
        <v>64.3125</v>
      </c>
      <c r="F182" s="206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 t="s">
        <v>157</v>
      </c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ht="12.75" outlineLevel="1">
      <c r="A183" s="196"/>
      <c r="B183" s="196"/>
      <c r="C183" s="203" t="s">
        <v>364</v>
      </c>
      <c r="D183" s="204"/>
      <c r="E183" s="205">
        <v>90.977</v>
      </c>
      <c r="F183" s="206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 t="s">
        <v>157</v>
      </c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ht="12.75" outlineLevel="1">
      <c r="A184" s="196"/>
      <c r="B184" s="196"/>
      <c r="C184" s="203" t="s">
        <v>365</v>
      </c>
      <c r="D184" s="204"/>
      <c r="E184" s="205">
        <v>45.2025</v>
      </c>
      <c r="F184" s="206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 t="s">
        <v>157</v>
      </c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ht="22.5" outlineLevel="1">
      <c r="A185" s="196">
        <v>61</v>
      </c>
      <c r="B185" s="196" t="s">
        <v>390</v>
      </c>
      <c r="C185" s="197" t="s">
        <v>391</v>
      </c>
      <c r="D185" s="198" t="s">
        <v>204</v>
      </c>
      <c r="E185" s="199">
        <v>16.74</v>
      </c>
      <c r="F185" s="200"/>
      <c r="G185" s="201">
        <f>ROUND(E185*F185,2)</f>
        <v>0</v>
      </c>
      <c r="H185" s="200"/>
      <c r="I185" s="201">
        <f>ROUND(E185*H185,2)</f>
        <v>0</v>
      </c>
      <c r="J185" s="200"/>
      <c r="K185" s="201">
        <f>ROUND(E185*J185,2)</f>
        <v>0</v>
      </c>
      <c r="L185" s="201">
        <v>21</v>
      </c>
      <c r="M185" s="201">
        <f>G185*(1+L185/100)</f>
        <v>0</v>
      </c>
      <c r="N185" s="201">
        <v>0.04285</v>
      </c>
      <c r="O185" s="201">
        <f>ROUND(E185*N185,2)</f>
        <v>0.72</v>
      </c>
      <c r="P185" s="201">
        <v>0</v>
      </c>
      <c r="Q185" s="201">
        <f>ROUND(E185*P185,2)</f>
        <v>0</v>
      </c>
      <c r="R185" s="201" t="s">
        <v>230</v>
      </c>
      <c r="S185" s="201" t="s">
        <v>154</v>
      </c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 t="s">
        <v>155</v>
      </c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ht="12.75" outlineLevel="1">
      <c r="A186" s="196"/>
      <c r="B186" s="196"/>
      <c r="C186" s="203" t="s">
        <v>392</v>
      </c>
      <c r="D186" s="204"/>
      <c r="E186" s="205"/>
      <c r="F186" s="206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 t="s">
        <v>157</v>
      </c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ht="12.75" outlineLevel="1">
      <c r="A187" s="196"/>
      <c r="B187" s="196"/>
      <c r="C187" s="203" t="s">
        <v>393</v>
      </c>
      <c r="D187" s="204"/>
      <c r="E187" s="205">
        <v>0.57</v>
      </c>
      <c r="F187" s="206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 t="s">
        <v>157</v>
      </c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ht="12.75" outlineLevel="1">
      <c r="A188" s="196"/>
      <c r="B188" s="196"/>
      <c r="C188" s="203" t="s">
        <v>394</v>
      </c>
      <c r="D188" s="204"/>
      <c r="E188" s="205">
        <v>1.08</v>
      </c>
      <c r="F188" s="206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 t="s">
        <v>157</v>
      </c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ht="12.75" outlineLevel="1">
      <c r="A189" s="196"/>
      <c r="B189" s="196"/>
      <c r="C189" s="203" t="s">
        <v>395</v>
      </c>
      <c r="D189" s="204"/>
      <c r="E189" s="205">
        <v>1.38</v>
      </c>
      <c r="F189" s="206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 t="s">
        <v>157</v>
      </c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ht="12.75" outlineLevel="1">
      <c r="A190" s="196"/>
      <c r="B190" s="196"/>
      <c r="C190" s="203" t="s">
        <v>396</v>
      </c>
      <c r="D190" s="204"/>
      <c r="E190" s="205"/>
      <c r="F190" s="206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 t="s">
        <v>157</v>
      </c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ht="12.75" outlineLevel="1">
      <c r="A191" s="196"/>
      <c r="B191" s="196"/>
      <c r="C191" s="203" t="s">
        <v>397</v>
      </c>
      <c r="D191" s="204"/>
      <c r="E191" s="205">
        <v>1.86</v>
      </c>
      <c r="F191" s="206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 t="s">
        <v>157</v>
      </c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ht="12.75" outlineLevel="1">
      <c r="A192" s="196"/>
      <c r="B192" s="196"/>
      <c r="C192" s="203" t="s">
        <v>398</v>
      </c>
      <c r="D192" s="204"/>
      <c r="E192" s="205">
        <v>6.84</v>
      </c>
      <c r="F192" s="206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 t="s">
        <v>157</v>
      </c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ht="12.75" outlineLevel="1">
      <c r="A193" s="196"/>
      <c r="B193" s="196"/>
      <c r="C193" s="203" t="s">
        <v>399</v>
      </c>
      <c r="D193" s="204"/>
      <c r="E193" s="205">
        <v>5.01</v>
      </c>
      <c r="F193" s="206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 t="s">
        <v>157</v>
      </c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ht="22.5" outlineLevel="1">
      <c r="A194" s="196">
        <v>62</v>
      </c>
      <c r="B194" s="196" t="s">
        <v>400</v>
      </c>
      <c r="C194" s="197" t="s">
        <v>401</v>
      </c>
      <c r="D194" s="198" t="s">
        <v>204</v>
      </c>
      <c r="E194" s="199">
        <v>57</v>
      </c>
      <c r="F194" s="200"/>
      <c r="G194" s="201">
        <f aca="true" t="shared" si="54" ref="G194:G197">ROUND(E194*F194,2)</f>
        <v>0</v>
      </c>
      <c r="H194" s="200"/>
      <c r="I194" s="201">
        <f aca="true" t="shared" si="55" ref="I194:I197">ROUND(E194*H194,2)</f>
        <v>0</v>
      </c>
      <c r="J194" s="200"/>
      <c r="K194" s="201">
        <f aca="true" t="shared" si="56" ref="K194:K197">ROUND(E194*J194,2)</f>
        <v>0</v>
      </c>
      <c r="L194" s="201">
        <v>21</v>
      </c>
      <c r="M194" s="201">
        <f aca="true" t="shared" si="57" ref="M194:M197">G194*(1+L194/100)</f>
        <v>0</v>
      </c>
      <c r="N194" s="201">
        <v>0.02848</v>
      </c>
      <c r="O194" s="201">
        <f aca="true" t="shared" si="58" ref="O194:O197">ROUND(E194*N194,2)</f>
        <v>1.62</v>
      </c>
      <c r="P194" s="201">
        <v>0</v>
      </c>
      <c r="Q194" s="201">
        <f aca="true" t="shared" si="59" ref="Q194:Q197">ROUND(E194*P194,2)</f>
        <v>0</v>
      </c>
      <c r="R194" s="201" t="s">
        <v>190</v>
      </c>
      <c r="S194" s="201" t="s">
        <v>154</v>
      </c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 t="s">
        <v>155</v>
      </c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ht="22.5" outlineLevel="1">
      <c r="A195" s="196">
        <v>63</v>
      </c>
      <c r="B195" s="196" t="s">
        <v>402</v>
      </c>
      <c r="C195" s="197" t="s">
        <v>403</v>
      </c>
      <c r="D195" s="198" t="s">
        <v>226</v>
      </c>
      <c r="E195" s="199">
        <v>14</v>
      </c>
      <c r="F195" s="200"/>
      <c r="G195" s="201">
        <f t="shared" si="54"/>
        <v>0</v>
      </c>
      <c r="H195" s="200"/>
      <c r="I195" s="201">
        <f t="shared" si="55"/>
        <v>0</v>
      </c>
      <c r="J195" s="200"/>
      <c r="K195" s="201">
        <f t="shared" si="56"/>
        <v>0</v>
      </c>
      <c r="L195" s="201">
        <v>21</v>
      </c>
      <c r="M195" s="201">
        <f t="shared" si="57"/>
        <v>0</v>
      </c>
      <c r="N195" s="201">
        <v>0.01733</v>
      </c>
      <c r="O195" s="201">
        <f t="shared" si="58"/>
        <v>0.24</v>
      </c>
      <c r="P195" s="201">
        <v>0</v>
      </c>
      <c r="Q195" s="201">
        <f t="shared" si="59"/>
        <v>0</v>
      </c>
      <c r="R195" s="201" t="s">
        <v>230</v>
      </c>
      <c r="S195" s="201" t="s">
        <v>154</v>
      </c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 t="s">
        <v>262</v>
      </c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ht="22.5" outlineLevel="1">
      <c r="A196" s="196">
        <v>64</v>
      </c>
      <c r="B196" s="196" t="s">
        <v>404</v>
      </c>
      <c r="C196" s="197" t="s">
        <v>405</v>
      </c>
      <c r="D196" s="198" t="s">
        <v>226</v>
      </c>
      <c r="E196" s="199">
        <v>140</v>
      </c>
      <c r="F196" s="200"/>
      <c r="G196" s="201">
        <f t="shared" si="54"/>
        <v>0</v>
      </c>
      <c r="H196" s="200"/>
      <c r="I196" s="201">
        <f t="shared" si="55"/>
        <v>0</v>
      </c>
      <c r="J196" s="200"/>
      <c r="K196" s="201">
        <f t="shared" si="56"/>
        <v>0</v>
      </c>
      <c r="L196" s="201">
        <v>21</v>
      </c>
      <c r="M196" s="201">
        <f t="shared" si="57"/>
        <v>0</v>
      </c>
      <c r="N196" s="201">
        <v>0.00238</v>
      </c>
      <c r="O196" s="201">
        <f t="shared" si="58"/>
        <v>0.33</v>
      </c>
      <c r="P196" s="201">
        <v>0</v>
      </c>
      <c r="Q196" s="201">
        <f t="shared" si="59"/>
        <v>0</v>
      </c>
      <c r="R196" s="201" t="s">
        <v>230</v>
      </c>
      <c r="S196" s="201" t="s">
        <v>154</v>
      </c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 t="s">
        <v>262</v>
      </c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ht="12.75" outlineLevel="1">
      <c r="A197" s="196">
        <v>65</v>
      </c>
      <c r="B197" s="196" t="s">
        <v>406</v>
      </c>
      <c r="C197" s="197" t="s">
        <v>407</v>
      </c>
      <c r="D197" s="198" t="s">
        <v>204</v>
      </c>
      <c r="E197" s="199">
        <v>1137.846</v>
      </c>
      <c r="F197" s="200"/>
      <c r="G197" s="201">
        <f t="shared" si="54"/>
        <v>0</v>
      </c>
      <c r="H197" s="200"/>
      <c r="I197" s="201">
        <f t="shared" si="55"/>
        <v>0</v>
      </c>
      <c r="J197" s="200"/>
      <c r="K197" s="201">
        <f t="shared" si="56"/>
        <v>0</v>
      </c>
      <c r="L197" s="201">
        <v>21</v>
      </c>
      <c r="M197" s="201">
        <f t="shared" si="57"/>
        <v>0</v>
      </c>
      <c r="N197" s="201">
        <v>0.01581</v>
      </c>
      <c r="O197" s="201">
        <f t="shared" si="58"/>
        <v>17.99</v>
      </c>
      <c r="P197" s="201">
        <v>0</v>
      </c>
      <c r="Q197" s="201">
        <f t="shared" si="59"/>
        <v>0</v>
      </c>
      <c r="R197" s="201" t="s">
        <v>230</v>
      </c>
      <c r="S197" s="201" t="s">
        <v>154</v>
      </c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 t="s">
        <v>155</v>
      </c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ht="22.5" outlineLevel="1">
      <c r="A198" s="196"/>
      <c r="B198" s="196"/>
      <c r="C198" s="203" t="s">
        <v>373</v>
      </c>
      <c r="D198" s="204"/>
      <c r="E198" s="205">
        <v>100.08</v>
      </c>
      <c r="F198" s="206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 t="s">
        <v>157</v>
      </c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ht="12.75" outlineLevel="1">
      <c r="A199" s="196"/>
      <c r="B199" s="196"/>
      <c r="C199" s="203" t="s">
        <v>374</v>
      </c>
      <c r="D199" s="204"/>
      <c r="E199" s="205"/>
      <c r="F199" s="206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 t="s">
        <v>157</v>
      </c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ht="33.75" outlineLevel="1">
      <c r="A200" s="196"/>
      <c r="B200" s="196"/>
      <c r="C200" s="203" t="s">
        <v>375</v>
      </c>
      <c r="D200" s="204"/>
      <c r="E200" s="205">
        <v>687.178</v>
      </c>
      <c r="F200" s="206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 t="s">
        <v>157</v>
      </c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ht="33.75" outlineLevel="1">
      <c r="A201" s="196"/>
      <c r="B201" s="196"/>
      <c r="C201" s="203" t="s">
        <v>376</v>
      </c>
      <c r="D201" s="204"/>
      <c r="E201" s="205">
        <v>99.38</v>
      </c>
      <c r="F201" s="206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 t="s">
        <v>157</v>
      </c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ht="33.75" outlineLevel="1">
      <c r="A202" s="196"/>
      <c r="B202" s="196"/>
      <c r="C202" s="203" t="s">
        <v>377</v>
      </c>
      <c r="D202" s="204"/>
      <c r="E202" s="205">
        <v>163.868</v>
      </c>
      <c r="F202" s="206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 t="s">
        <v>157</v>
      </c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ht="22.5" outlineLevel="1">
      <c r="A203" s="196"/>
      <c r="B203" s="196"/>
      <c r="C203" s="203" t="s">
        <v>378</v>
      </c>
      <c r="D203" s="204"/>
      <c r="E203" s="205">
        <v>87.34</v>
      </c>
      <c r="F203" s="206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 t="s">
        <v>157</v>
      </c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ht="22.5" outlineLevel="1">
      <c r="A204" s="196">
        <v>66</v>
      </c>
      <c r="B204" s="196" t="s">
        <v>408</v>
      </c>
      <c r="C204" s="197" t="s">
        <v>409</v>
      </c>
      <c r="D204" s="198" t="s">
        <v>204</v>
      </c>
      <c r="E204" s="199">
        <v>3.6</v>
      </c>
      <c r="F204" s="200"/>
      <c r="G204" s="201">
        <f>ROUND(E204*F204,2)</f>
        <v>0</v>
      </c>
      <c r="H204" s="200"/>
      <c r="I204" s="201">
        <f>ROUND(E204*H204,2)</f>
        <v>0</v>
      </c>
      <c r="J204" s="200"/>
      <c r="K204" s="201">
        <f>ROUND(E204*J204,2)</f>
        <v>0</v>
      </c>
      <c r="L204" s="201">
        <v>21</v>
      </c>
      <c r="M204" s="201">
        <f>G204*(1+L204/100)</f>
        <v>0</v>
      </c>
      <c r="N204" s="201">
        <v>0.03427</v>
      </c>
      <c r="O204" s="201">
        <f>ROUND(E204*N204,2)</f>
        <v>0.12</v>
      </c>
      <c r="P204" s="201">
        <v>0</v>
      </c>
      <c r="Q204" s="201">
        <f>ROUND(E204*P204,2)</f>
        <v>0</v>
      </c>
      <c r="R204" s="201" t="s">
        <v>230</v>
      </c>
      <c r="S204" s="201" t="s">
        <v>154</v>
      </c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 t="s">
        <v>155</v>
      </c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ht="12.75" outlineLevel="1">
      <c r="A205" s="196"/>
      <c r="B205" s="196"/>
      <c r="C205" s="203" t="s">
        <v>410</v>
      </c>
      <c r="D205" s="204"/>
      <c r="E205" s="205">
        <v>3.6</v>
      </c>
      <c r="F205" s="206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 t="s">
        <v>157</v>
      </c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ht="22.5" outlineLevel="1">
      <c r="A206" s="196">
        <v>67</v>
      </c>
      <c r="B206" s="196" t="s">
        <v>411</v>
      </c>
      <c r="C206" s="197" t="s">
        <v>412</v>
      </c>
      <c r="D206" s="198" t="s">
        <v>204</v>
      </c>
      <c r="E206" s="199">
        <v>15.59</v>
      </c>
      <c r="F206" s="200"/>
      <c r="G206" s="201">
        <f>ROUND(E206*F206,2)</f>
        <v>0</v>
      </c>
      <c r="H206" s="200"/>
      <c r="I206" s="201">
        <f>ROUND(E206*H206,2)</f>
        <v>0</v>
      </c>
      <c r="J206" s="200"/>
      <c r="K206" s="201">
        <f>ROUND(E206*J206,2)</f>
        <v>0</v>
      </c>
      <c r="L206" s="201">
        <v>21</v>
      </c>
      <c r="M206" s="201">
        <f>G206*(1+L206/100)</f>
        <v>0</v>
      </c>
      <c r="N206" s="201">
        <v>0.03371</v>
      </c>
      <c r="O206" s="201">
        <f>ROUND(E206*N206,2)</f>
        <v>0.53</v>
      </c>
      <c r="P206" s="201">
        <v>0</v>
      </c>
      <c r="Q206" s="201">
        <f>ROUND(E206*P206,2)</f>
        <v>0</v>
      </c>
      <c r="R206" s="201" t="s">
        <v>230</v>
      </c>
      <c r="S206" s="201" t="s">
        <v>154</v>
      </c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 t="s">
        <v>155</v>
      </c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ht="12.75" outlineLevel="1">
      <c r="A207" s="196"/>
      <c r="B207" s="196"/>
      <c r="C207" s="203" t="s">
        <v>413</v>
      </c>
      <c r="D207" s="204"/>
      <c r="E207" s="205">
        <v>2.83</v>
      </c>
      <c r="F207" s="206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 t="s">
        <v>157</v>
      </c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ht="12.75" outlineLevel="1">
      <c r="A208" s="196"/>
      <c r="B208" s="196"/>
      <c r="C208" s="203" t="s">
        <v>414</v>
      </c>
      <c r="D208" s="204"/>
      <c r="E208" s="205">
        <v>12.76</v>
      </c>
      <c r="F208" s="206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 t="s">
        <v>157</v>
      </c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ht="12.75" outlineLevel="1">
      <c r="A209" s="196">
        <v>68</v>
      </c>
      <c r="B209" s="196" t="s">
        <v>415</v>
      </c>
      <c r="C209" s="197" t="s">
        <v>416</v>
      </c>
      <c r="D209" s="198" t="s">
        <v>204</v>
      </c>
      <c r="E209" s="199">
        <v>32.2</v>
      </c>
      <c r="F209" s="200"/>
      <c r="G209" s="201">
        <f>ROUND(E209*F209,2)</f>
        <v>0</v>
      </c>
      <c r="H209" s="200"/>
      <c r="I209" s="201">
        <f>ROUND(E209*H209,2)</f>
        <v>0</v>
      </c>
      <c r="J209" s="200"/>
      <c r="K209" s="201">
        <f>ROUND(E209*J209,2)</f>
        <v>0</v>
      </c>
      <c r="L209" s="201">
        <v>21</v>
      </c>
      <c r="M209" s="201">
        <f>G209*(1+L209/100)</f>
        <v>0</v>
      </c>
      <c r="N209" s="201">
        <v>0.01915</v>
      </c>
      <c r="O209" s="201">
        <f>ROUND(E209*N209,2)</f>
        <v>0.62</v>
      </c>
      <c r="P209" s="201">
        <v>0</v>
      </c>
      <c r="Q209" s="201">
        <f>ROUND(E209*P209,2)</f>
        <v>0</v>
      </c>
      <c r="R209" s="201" t="s">
        <v>190</v>
      </c>
      <c r="S209" s="201" t="s">
        <v>154</v>
      </c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 t="s">
        <v>262</v>
      </c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ht="12.75" outlineLevel="1">
      <c r="A210" s="196"/>
      <c r="B210" s="196"/>
      <c r="C210" s="203" t="s">
        <v>417</v>
      </c>
      <c r="D210" s="204"/>
      <c r="E210" s="205"/>
      <c r="F210" s="206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 t="s">
        <v>157</v>
      </c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ht="12.75" outlineLevel="1">
      <c r="A211" s="196"/>
      <c r="B211" s="196"/>
      <c r="C211" s="203" t="s">
        <v>418</v>
      </c>
      <c r="D211" s="204"/>
      <c r="E211" s="205">
        <v>15.4</v>
      </c>
      <c r="F211" s="206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 t="s">
        <v>157</v>
      </c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ht="12.75" outlineLevel="1">
      <c r="A212" s="196"/>
      <c r="B212" s="196"/>
      <c r="C212" s="203" t="s">
        <v>419</v>
      </c>
      <c r="D212" s="204"/>
      <c r="E212" s="205">
        <v>16.8</v>
      </c>
      <c r="F212" s="206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 t="s">
        <v>157</v>
      </c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ht="12.75" outlineLevel="1">
      <c r="A213" s="196">
        <v>69</v>
      </c>
      <c r="B213" s="196" t="s">
        <v>420</v>
      </c>
      <c r="C213" s="197" t="s">
        <v>421</v>
      </c>
      <c r="D213" s="198" t="s">
        <v>204</v>
      </c>
      <c r="E213" s="199">
        <v>404.405</v>
      </c>
      <c r="F213" s="200"/>
      <c r="G213" s="201">
        <f>ROUND(E213*F213,2)</f>
        <v>0</v>
      </c>
      <c r="H213" s="200"/>
      <c r="I213" s="201">
        <f>ROUND(E213*H213,2)</f>
        <v>0</v>
      </c>
      <c r="J213" s="200"/>
      <c r="K213" s="201">
        <f>ROUND(E213*J213,2)</f>
        <v>0</v>
      </c>
      <c r="L213" s="201">
        <v>21</v>
      </c>
      <c r="M213" s="201">
        <f>G213*(1+L213/100)</f>
        <v>0</v>
      </c>
      <c r="N213" s="201">
        <v>0.02798</v>
      </c>
      <c r="O213" s="201">
        <f>ROUND(E213*N213,2)</f>
        <v>11.32</v>
      </c>
      <c r="P213" s="201">
        <v>0</v>
      </c>
      <c r="Q213" s="201">
        <f>ROUND(E213*P213,2)</f>
        <v>0</v>
      </c>
      <c r="R213" s="201" t="s">
        <v>190</v>
      </c>
      <c r="S213" s="201" t="s">
        <v>154</v>
      </c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 t="s">
        <v>262</v>
      </c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ht="12.75" outlineLevel="1">
      <c r="A214" s="196"/>
      <c r="B214" s="196"/>
      <c r="C214" s="203" t="s">
        <v>422</v>
      </c>
      <c r="D214" s="204"/>
      <c r="E214" s="205"/>
      <c r="F214" s="206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 t="s">
        <v>157</v>
      </c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ht="22.5" outlineLevel="1">
      <c r="A215" s="196"/>
      <c r="B215" s="196"/>
      <c r="C215" s="203" t="s">
        <v>423</v>
      </c>
      <c r="D215" s="204"/>
      <c r="E215" s="205">
        <v>33.585</v>
      </c>
      <c r="F215" s="206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 t="s">
        <v>157</v>
      </c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ht="22.5" outlineLevel="1">
      <c r="A216" s="196"/>
      <c r="B216" s="196"/>
      <c r="C216" s="203" t="s">
        <v>424</v>
      </c>
      <c r="D216" s="204"/>
      <c r="E216" s="205">
        <v>39.33</v>
      </c>
      <c r="F216" s="206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 t="s">
        <v>157</v>
      </c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ht="12.75" outlineLevel="1">
      <c r="A217" s="196"/>
      <c r="B217" s="196"/>
      <c r="C217" s="203" t="s">
        <v>425</v>
      </c>
      <c r="D217" s="204"/>
      <c r="E217" s="205"/>
      <c r="F217" s="206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 t="s">
        <v>157</v>
      </c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ht="22.5" outlineLevel="1">
      <c r="A218" s="196"/>
      <c r="B218" s="196"/>
      <c r="C218" s="203" t="s">
        <v>426</v>
      </c>
      <c r="D218" s="204"/>
      <c r="E218" s="205">
        <v>63.98</v>
      </c>
      <c r="F218" s="206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 t="s">
        <v>157</v>
      </c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ht="12.75" outlineLevel="1">
      <c r="A219" s="196"/>
      <c r="B219" s="196"/>
      <c r="C219" s="203" t="s">
        <v>427</v>
      </c>
      <c r="D219" s="204"/>
      <c r="E219" s="205">
        <v>11.18</v>
      </c>
      <c r="F219" s="206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 t="s">
        <v>157</v>
      </c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ht="12.75" outlineLevel="1">
      <c r="A220" s="196"/>
      <c r="B220" s="196"/>
      <c r="C220" s="203" t="s">
        <v>428</v>
      </c>
      <c r="D220" s="204"/>
      <c r="E220" s="205">
        <v>32.12</v>
      </c>
      <c r="F220" s="206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 t="s">
        <v>157</v>
      </c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ht="12.75" outlineLevel="1">
      <c r="A221" s="196"/>
      <c r="B221" s="196"/>
      <c r="C221" s="203" t="s">
        <v>429</v>
      </c>
      <c r="D221" s="204"/>
      <c r="E221" s="205">
        <v>33.8</v>
      </c>
      <c r="F221" s="206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 t="s">
        <v>157</v>
      </c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ht="12.75" outlineLevel="1">
      <c r="A222" s="196"/>
      <c r="B222" s="196"/>
      <c r="C222" s="203" t="s">
        <v>303</v>
      </c>
      <c r="D222" s="204"/>
      <c r="E222" s="205"/>
      <c r="F222" s="206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 t="s">
        <v>157</v>
      </c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ht="22.5" outlineLevel="1">
      <c r="A223" s="196"/>
      <c r="B223" s="196"/>
      <c r="C223" s="203" t="s">
        <v>430</v>
      </c>
      <c r="D223" s="204"/>
      <c r="E223" s="205">
        <v>60.4</v>
      </c>
      <c r="F223" s="206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 t="s">
        <v>157</v>
      </c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ht="12.75" outlineLevel="1">
      <c r="A224" s="196"/>
      <c r="B224" s="196"/>
      <c r="C224" s="203" t="s">
        <v>431</v>
      </c>
      <c r="D224" s="204"/>
      <c r="E224" s="205">
        <v>79.2</v>
      </c>
      <c r="F224" s="206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 t="s">
        <v>157</v>
      </c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ht="12.75" outlineLevel="1">
      <c r="A225" s="196"/>
      <c r="B225" s="196"/>
      <c r="C225" s="203" t="s">
        <v>432</v>
      </c>
      <c r="D225" s="204"/>
      <c r="E225" s="205">
        <v>27.17</v>
      </c>
      <c r="F225" s="206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 t="s">
        <v>157</v>
      </c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ht="12.75" outlineLevel="1">
      <c r="A226" s="196"/>
      <c r="B226" s="196"/>
      <c r="C226" s="203" t="s">
        <v>433</v>
      </c>
      <c r="D226" s="204"/>
      <c r="E226" s="205">
        <v>11</v>
      </c>
      <c r="F226" s="206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 t="s">
        <v>157</v>
      </c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ht="12.75" outlineLevel="1">
      <c r="A227" s="196"/>
      <c r="B227" s="196"/>
      <c r="C227" s="203" t="s">
        <v>434</v>
      </c>
      <c r="D227" s="204"/>
      <c r="E227" s="205">
        <v>12.64</v>
      </c>
      <c r="F227" s="206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 t="s">
        <v>157</v>
      </c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ht="12.75" outlineLevel="1">
      <c r="A228" s="196">
        <v>70</v>
      </c>
      <c r="B228" s="196" t="s">
        <v>435</v>
      </c>
      <c r="C228" s="197" t="s">
        <v>436</v>
      </c>
      <c r="D228" s="198" t="s">
        <v>204</v>
      </c>
      <c r="E228" s="199">
        <v>32.2</v>
      </c>
      <c r="F228" s="200"/>
      <c r="G228" s="201">
        <f aca="true" t="shared" si="60" ref="G228:G229">ROUND(E228*F228,2)</f>
        <v>0</v>
      </c>
      <c r="H228" s="200"/>
      <c r="I228" s="201">
        <f aca="true" t="shared" si="61" ref="I228:I229">ROUND(E228*H228,2)</f>
        <v>0</v>
      </c>
      <c r="J228" s="200"/>
      <c r="K228" s="201">
        <f aca="true" t="shared" si="62" ref="K228:K229">ROUND(E228*J228,2)</f>
        <v>0</v>
      </c>
      <c r="L228" s="201">
        <v>21</v>
      </c>
      <c r="M228" s="201">
        <f aca="true" t="shared" si="63" ref="M228:M229">G228*(1+L228/100)</f>
        <v>0</v>
      </c>
      <c r="N228" s="201">
        <v>0</v>
      </c>
      <c r="O228" s="201">
        <f aca="true" t="shared" si="64" ref="O228:O229">ROUND(E228*N228,2)</f>
        <v>0</v>
      </c>
      <c r="P228" s="201">
        <v>0</v>
      </c>
      <c r="Q228" s="201">
        <f aca="true" t="shared" si="65" ref="Q228:Q229">ROUND(E228*P228,2)</f>
        <v>0</v>
      </c>
      <c r="R228" s="201" t="s">
        <v>190</v>
      </c>
      <c r="S228" s="201" t="s">
        <v>154</v>
      </c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 t="s">
        <v>262</v>
      </c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ht="12.75" outlineLevel="1">
      <c r="A229" s="196">
        <v>71</v>
      </c>
      <c r="B229" s="196" t="s">
        <v>437</v>
      </c>
      <c r="C229" s="197" t="s">
        <v>438</v>
      </c>
      <c r="D229" s="198" t="s">
        <v>226</v>
      </c>
      <c r="E229" s="199">
        <v>294</v>
      </c>
      <c r="F229" s="200"/>
      <c r="G229" s="201">
        <f t="shared" si="60"/>
        <v>0</v>
      </c>
      <c r="H229" s="200"/>
      <c r="I229" s="201">
        <f t="shared" si="61"/>
        <v>0</v>
      </c>
      <c r="J229" s="200"/>
      <c r="K229" s="201">
        <f t="shared" si="62"/>
        <v>0</v>
      </c>
      <c r="L229" s="201">
        <v>21</v>
      </c>
      <c r="M229" s="201">
        <f t="shared" si="63"/>
        <v>0</v>
      </c>
      <c r="N229" s="201">
        <v>0.00046</v>
      </c>
      <c r="O229" s="201">
        <f t="shared" si="64"/>
        <v>0.14</v>
      </c>
      <c r="P229" s="201">
        <v>0</v>
      </c>
      <c r="Q229" s="201">
        <f t="shared" si="65"/>
        <v>0</v>
      </c>
      <c r="R229" s="201" t="s">
        <v>190</v>
      </c>
      <c r="S229" s="201" t="s">
        <v>154</v>
      </c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 t="s">
        <v>262</v>
      </c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ht="12.75" outlineLevel="1">
      <c r="A230" s="196"/>
      <c r="B230" s="196"/>
      <c r="C230" s="203" t="s">
        <v>439</v>
      </c>
      <c r="D230" s="204"/>
      <c r="E230" s="205">
        <v>118.9</v>
      </c>
      <c r="F230" s="206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 t="s">
        <v>157</v>
      </c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ht="12.75" outlineLevel="1">
      <c r="A231" s="196"/>
      <c r="B231" s="196"/>
      <c r="C231" s="203" t="s">
        <v>440</v>
      </c>
      <c r="D231" s="204"/>
      <c r="E231" s="205">
        <v>62.9</v>
      </c>
      <c r="F231" s="206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 t="s">
        <v>157</v>
      </c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ht="12.75" outlineLevel="1">
      <c r="A232" s="196"/>
      <c r="B232" s="196"/>
      <c r="C232" s="203" t="s">
        <v>441</v>
      </c>
      <c r="D232" s="204"/>
      <c r="E232" s="205">
        <v>112.2</v>
      </c>
      <c r="F232" s="206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 t="s">
        <v>157</v>
      </c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ht="22.5" outlineLevel="1">
      <c r="A233" s="196">
        <v>72</v>
      </c>
      <c r="B233" s="196" t="s">
        <v>442</v>
      </c>
      <c r="C233" s="197" t="s">
        <v>443</v>
      </c>
      <c r="D233" s="198" t="s">
        <v>204</v>
      </c>
      <c r="E233" s="199">
        <v>278.12</v>
      </c>
      <c r="F233" s="200"/>
      <c r="G233" s="201">
        <f>ROUND(E233*F233,2)</f>
        <v>0</v>
      </c>
      <c r="H233" s="200"/>
      <c r="I233" s="201">
        <f>ROUND(E233*H233,2)</f>
        <v>0</v>
      </c>
      <c r="J233" s="200"/>
      <c r="K233" s="201">
        <f>ROUND(E233*J233,2)</f>
        <v>0</v>
      </c>
      <c r="L233" s="201">
        <v>21</v>
      </c>
      <c r="M233" s="201">
        <f>G233*(1+L233/100)</f>
        <v>0</v>
      </c>
      <c r="N233" s="201">
        <v>0.03225</v>
      </c>
      <c r="O233" s="201">
        <f>ROUND(E233*N233,2)</f>
        <v>8.97</v>
      </c>
      <c r="P233" s="201">
        <v>0</v>
      </c>
      <c r="Q233" s="201">
        <f>ROUND(E233*P233,2)</f>
        <v>0</v>
      </c>
      <c r="R233" s="201" t="s">
        <v>190</v>
      </c>
      <c r="S233" s="201" t="s">
        <v>154</v>
      </c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 t="s">
        <v>155</v>
      </c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ht="22.5" outlineLevel="1">
      <c r="A234" s="196"/>
      <c r="B234" s="196"/>
      <c r="C234" s="203" t="s">
        <v>444</v>
      </c>
      <c r="D234" s="204"/>
      <c r="E234" s="205">
        <v>111.7</v>
      </c>
      <c r="F234" s="206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 t="s">
        <v>157</v>
      </c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ht="12.75" outlineLevel="1">
      <c r="A235" s="196"/>
      <c r="B235" s="196"/>
      <c r="C235" s="203" t="s">
        <v>445</v>
      </c>
      <c r="D235" s="204"/>
      <c r="E235" s="205">
        <v>70.58</v>
      </c>
      <c r="F235" s="206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 t="s">
        <v>157</v>
      </c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ht="12.75" outlineLevel="1">
      <c r="A236" s="196"/>
      <c r="B236" s="196"/>
      <c r="C236" s="203" t="s">
        <v>446</v>
      </c>
      <c r="D236" s="204"/>
      <c r="E236" s="205">
        <v>95.84</v>
      </c>
      <c r="F236" s="206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 t="s">
        <v>157</v>
      </c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ht="22.5" outlineLevel="1">
      <c r="A237" s="196">
        <v>73</v>
      </c>
      <c r="B237" s="196" t="s">
        <v>447</v>
      </c>
      <c r="C237" s="197" t="s">
        <v>448</v>
      </c>
      <c r="D237" s="198" t="s">
        <v>204</v>
      </c>
      <c r="E237" s="199">
        <v>24.6</v>
      </c>
      <c r="F237" s="200"/>
      <c r="G237" s="201">
        <f>ROUND(E237*F237,2)</f>
        <v>0</v>
      </c>
      <c r="H237" s="200"/>
      <c r="I237" s="201">
        <f>ROUND(E237*H237,2)</f>
        <v>0</v>
      </c>
      <c r="J237" s="200"/>
      <c r="K237" s="201">
        <f>ROUND(E237*J237,2)</f>
        <v>0</v>
      </c>
      <c r="L237" s="201">
        <v>21</v>
      </c>
      <c r="M237" s="201">
        <f>G237*(1+L237/100)</f>
        <v>0</v>
      </c>
      <c r="N237" s="201">
        <v>0.01205</v>
      </c>
      <c r="O237" s="201">
        <f>ROUND(E237*N237,2)</f>
        <v>0.3</v>
      </c>
      <c r="P237" s="201">
        <v>0</v>
      </c>
      <c r="Q237" s="201">
        <f>ROUND(E237*P237,2)</f>
        <v>0</v>
      </c>
      <c r="R237" s="201" t="s">
        <v>190</v>
      </c>
      <c r="S237" s="201" t="s">
        <v>154</v>
      </c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 t="s">
        <v>155</v>
      </c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ht="12.75" outlineLevel="1">
      <c r="A238" s="196"/>
      <c r="B238" s="196"/>
      <c r="C238" s="203" t="s">
        <v>368</v>
      </c>
      <c r="D238" s="204"/>
      <c r="E238" s="205">
        <v>24.6</v>
      </c>
      <c r="F238" s="206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 t="s">
        <v>157</v>
      </c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ht="22.5" outlineLevel="1">
      <c r="A239" s="196">
        <v>74</v>
      </c>
      <c r="B239" s="196" t="s">
        <v>449</v>
      </c>
      <c r="C239" s="197" t="s">
        <v>450</v>
      </c>
      <c r="D239" s="198" t="s">
        <v>204</v>
      </c>
      <c r="E239" s="199">
        <v>50</v>
      </c>
      <c r="F239" s="200"/>
      <c r="G239" s="201">
        <f aca="true" t="shared" si="66" ref="G239:G240">ROUND(E239*F239,2)</f>
        <v>0</v>
      </c>
      <c r="H239" s="200"/>
      <c r="I239" s="201">
        <f aca="true" t="shared" si="67" ref="I239:I240">ROUND(E239*H239,2)</f>
        <v>0</v>
      </c>
      <c r="J239" s="200"/>
      <c r="K239" s="201">
        <f aca="true" t="shared" si="68" ref="K239:K240">ROUND(E239*J239,2)</f>
        <v>0</v>
      </c>
      <c r="L239" s="201">
        <v>21</v>
      </c>
      <c r="M239" s="201">
        <f aca="true" t="shared" si="69" ref="M239:M240">G239*(1+L239/100)</f>
        <v>0</v>
      </c>
      <c r="N239" s="201">
        <v>0.00431</v>
      </c>
      <c r="O239" s="201">
        <f aca="true" t="shared" si="70" ref="O239:O240">ROUND(E239*N239,2)</f>
        <v>0.22</v>
      </c>
      <c r="P239" s="201">
        <v>0</v>
      </c>
      <c r="Q239" s="201">
        <f aca="true" t="shared" si="71" ref="Q239:Q240">ROUND(E239*P239,2)</f>
        <v>0</v>
      </c>
      <c r="R239" s="201" t="s">
        <v>190</v>
      </c>
      <c r="S239" s="201" t="s">
        <v>154</v>
      </c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 t="s">
        <v>262</v>
      </c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ht="12.75" outlineLevel="1">
      <c r="A240" s="196">
        <v>75</v>
      </c>
      <c r="B240" s="196" t="s">
        <v>451</v>
      </c>
      <c r="C240" s="197" t="s">
        <v>452</v>
      </c>
      <c r="D240" s="198" t="s">
        <v>204</v>
      </c>
      <c r="E240" s="199">
        <v>1.575</v>
      </c>
      <c r="F240" s="200"/>
      <c r="G240" s="201">
        <f t="shared" si="66"/>
        <v>0</v>
      </c>
      <c r="H240" s="200"/>
      <c r="I240" s="201">
        <f t="shared" si="67"/>
        <v>0</v>
      </c>
      <c r="J240" s="200"/>
      <c r="K240" s="201">
        <f t="shared" si="68"/>
        <v>0</v>
      </c>
      <c r="L240" s="201">
        <v>21</v>
      </c>
      <c r="M240" s="201">
        <f t="shared" si="69"/>
        <v>0</v>
      </c>
      <c r="N240" s="201">
        <v>0.1231</v>
      </c>
      <c r="O240" s="201">
        <f t="shared" si="70"/>
        <v>0.19</v>
      </c>
      <c r="P240" s="201">
        <v>0</v>
      </c>
      <c r="Q240" s="201">
        <f t="shared" si="71"/>
        <v>0</v>
      </c>
      <c r="R240" s="201" t="s">
        <v>190</v>
      </c>
      <c r="S240" s="201" t="s">
        <v>154</v>
      </c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 t="s">
        <v>155</v>
      </c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ht="12.75" outlineLevel="1">
      <c r="A241" s="196"/>
      <c r="B241" s="196"/>
      <c r="C241" s="203" t="s">
        <v>453</v>
      </c>
      <c r="D241" s="204"/>
      <c r="E241" s="205">
        <v>1.575</v>
      </c>
      <c r="F241" s="206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 t="s">
        <v>157</v>
      </c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ht="22.5" outlineLevel="1">
      <c r="A242" s="196">
        <v>76</v>
      </c>
      <c r="B242" s="196" t="s">
        <v>454</v>
      </c>
      <c r="C242" s="197" t="s">
        <v>455</v>
      </c>
      <c r="D242" s="198" t="s">
        <v>226</v>
      </c>
      <c r="E242" s="199">
        <v>10</v>
      </c>
      <c r="F242" s="200"/>
      <c r="G242" s="201">
        <f>ROUND(E242*F242,2)</f>
        <v>0</v>
      </c>
      <c r="H242" s="200"/>
      <c r="I242" s="201">
        <f>ROUND(E242*H242,2)</f>
        <v>0</v>
      </c>
      <c r="J242" s="200"/>
      <c r="K242" s="201">
        <f>ROUND(E242*J242,2)</f>
        <v>0</v>
      </c>
      <c r="L242" s="201">
        <v>21</v>
      </c>
      <c r="M242" s="201">
        <f>G242*(1+L242/100)</f>
        <v>0</v>
      </c>
      <c r="N242" s="201">
        <v>0.00486</v>
      </c>
      <c r="O242" s="201">
        <f>ROUND(E242*N242,2)</f>
        <v>0.05</v>
      </c>
      <c r="P242" s="201">
        <v>0</v>
      </c>
      <c r="Q242" s="201">
        <f>ROUND(E242*P242,2)</f>
        <v>0</v>
      </c>
      <c r="R242" s="201" t="s">
        <v>190</v>
      </c>
      <c r="S242" s="201" t="s">
        <v>154</v>
      </c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 t="s">
        <v>155</v>
      </c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ht="12.75" outlineLevel="1">
      <c r="A243" s="196"/>
      <c r="B243" s="196"/>
      <c r="C243" s="203" t="s">
        <v>456</v>
      </c>
      <c r="D243" s="204"/>
      <c r="E243" s="205">
        <v>10</v>
      </c>
      <c r="F243" s="206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 t="s">
        <v>157</v>
      </c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31" ht="12.75">
      <c r="A244" s="207" t="s">
        <v>148</v>
      </c>
      <c r="B244" s="207" t="s">
        <v>64</v>
      </c>
      <c r="C244" s="208" t="s">
        <v>65</v>
      </c>
      <c r="D244" s="209"/>
      <c r="E244" s="210"/>
      <c r="F244" s="211"/>
      <c r="G244" s="212">
        <f>SUM(G245:G258)</f>
        <v>0</v>
      </c>
      <c r="H244" s="212"/>
      <c r="I244" s="212">
        <f>SUM(I245:I258)</f>
        <v>0</v>
      </c>
      <c r="J244" s="212"/>
      <c r="K244" s="212">
        <f>SUM(K245:K258)</f>
        <v>0</v>
      </c>
      <c r="L244" s="212"/>
      <c r="M244" s="212">
        <f>SUM(M245:M258)</f>
        <v>0</v>
      </c>
      <c r="N244" s="212"/>
      <c r="O244" s="212">
        <f>SUM(O245:O258)</f>
        <v>2.8899999999999997</v>
      </c>
      <c r="P244" s="212"/>
      <c r="Q244" s="212">
        <f>SUM(Q245:Q258)</f>
        <v>0</v>
      </c>
      <c r="R244" s="212"/>
      <c r="S244" s="212"/>
      <c r="AE244" t="s">
        <v>149</v>
      </c>
    </row>
    <row r="245" spans="1:60" ht="12.75" outlineLevel="1">
      <c r="A245" s="196">
        <v>77</v>
      </c>
      <c r="B245" s="196" t="s">
        <v>457</v>
      </c>
      <c r="C245" s="197" t="s">
        <v>458</v>
      </c>
      <c r="D245" s="198" t="s">
        <v>204</v>
      </c>
      <c r="E245" s="199">
        <v>21</v>
      </c>
      <c r="F245" s="200"/>
      <c r="G245" s="201">
        <f aca="true" t="shared" si="72" ref="G245:G246">ROUND(E245*F245,2)</f>
        <v>0</v>
      </c>
      <c r="H245" s="200"/>
      <c r="I245" s="201">
        <f aca="true" t="shared" si="73" ref="I245:I246">ROUND(E245*H245,2)</f>
        <v>0</v>
      </c>
      <c r="J245" s="200"/>
      <c r="K245" s="201">
        <f aca="true" t="shared" si="74" ref="K245:K246">ROUND(E245*J245,2)</f>
        <v>0</v>
      </c>
      <c r="L245" s="201">
        <v>21</v>
      </c>
      <c r="M245" s="201">
        <f aca="true" t="shared" si="75" ref="M245:M246">G245*(1+L245/100)</f>
        <v>0</v>
      </c>
      <c r="N245" s="201">
        <v>4E-05</v>
      </c>
      <c r="O245" s="201">
        <f aca="true" t="shared" si="76" ref="O245:O246">ROUND(E245*N245,2)</f>
        <v>0</v>
      </c>
      <c r="P245" s="201">
        <v>0</v>
      </c>
      <c r="Q245" s="201">
        <f aca="true" t="shared" si="77" ref="Q245:Q246">ROUND(E245*P245,2)</f>
        <v>0</v>
      </c>
      <c r="R245" s="201" t="s">
        <v>190</v>
      </c>
      <c r="S245" s="201" t="s">
        <v>154</v>
      </c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 t="s">
        <v>155</v>
      </c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ht="22.5" outlineLevel="1">
      <c r="A246" s="196">
        <v>78</v>
      </c>
      <c r="B246" s="196" t="s">
        <v>459</v>
      </c>
      <c r="C246" s="197" t="s">
        <v>460</v>
      </c>
      <c r="D246" s="198" t="s">
        <v>204</v>
      </c>
      <c r="E246" s="199">
        <v>180.16</v>
      </c>
      <c r="F246" s="200"/>
      <c r="G246" s="201">
        <f t="shared" si="72"/>
        <v>0</v>
      </c>
      <c r="H246" s="200"/>
      <c r="I246" s="201">
        <f t="shared" si="73"/>
        <v>0</v>
      </c>
      <c r="J246" s="200"/>
      <c r="K246" s="201">
        <f t="shared" si="74"/>
        <v>0</v>
      </c>
      <c r="L246" s="201">
        <v>21</v>
      </c>
      <c r="M246" s="201">
        <f t="shared" si="75"/>
        <v>0</v>
      </c>
      <c r="N246" s="201">
        <v>0.01598</v>
      </c>
      <c r="O246" s="201">
        <f t="shared" si="76"/>
        <v>2.88</v>
      </c>
      <c r="P246" s="201">
        <v>0</v>
      </c>
      <c r="Q246" s="201">
        <f t="shared" si="77"/>
        <v>0</v>
      </c>
      <c r="R246" s="201" t="s">
        <v>190</v>
      </c>
      <c r="S246" s="201" t="s">
        <v>154</v>
      </c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 t="s">
        <v>155</v>
      </c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ht="12.75" outlineLevel="1">
      <c r="A247" s="196"/>
      <c r="B247" s="196"/>
      <c r="C247" s="203" t="s">
        <v>461</v>
      </c>
      <c r="D247" s="204"/>
      <c r="E247" s="205">
        <v>95.05</v>
      </c>
      <c r="F247" s="206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 t="s">
        <v>157</v>
      </c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ht="12.75" outlineLevel="1">
      <c r="A248" s="196"/>
      <c r="B248" s="196"/>
      <c r="C248" s="203" t="s">
        <v>462</v>
      </c>
      <c r="D248" s="204"/>
      <c r="E248" s="205">
        <v>85.11</v>
      </c>
      <c r="F248" s="206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 t="s">
        <v>157</v>
      </c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ht="12.75" outlineLevel="1">
      <c r="A249" s="196">
        <v>79</v>
      </c>
      <c r="B249" s="196" t="s">
        <v>463</v>
      </c>
      <c r="C249" s="197" t="s">
        <v>464</v>
      </c>
      <c r="D249" s="198" t="s">
        <v>226</v>
      </c>
      <c r="E249" s="199">
        <v>20.8</v>
      </c>
      <c r="F249" s="200"/>
      <c r="G249" s="201">
        <f>ROUND(E249*F249,2)</f>
        <v>0</v>
      </c>
      <c r="H249" s="200"/>
      <c r="I249" s="201">
        <f>ROUND(E249*H249,2)</f>
        <v>0</v>
      </c>
      <c r="J249" s="200"/>
      <c r="K249" s="201">
        <f>ROUND(E249*J249,2)</f>
        <v>0</v>
      </c>
      <c r="L249" s="201">
        <v>21</v>
      </c>
      <c r="M249" s="201">
        <f>G249*(1+L249/100)</f>
        <v>0</v>
      </c>
      <c r="N249" s="201">
        <v>0.00018</v>
      </c>
      <c r="O249" s="201">
        <f>ROUND(E249*N249,2)</f>
        <v>0</v>
      </c>
      <c r="P249" s="201">
        <v>0</v>
      </c>
      <c r="Q249" s="201">
        <f>ROUND(E249*P249,2)</f>
        <v>0</v>
      </c>
      <c r="R249" s="201" t="s">
        <v>190</v>
      </c>
      <c r="S249" s="201" t="s">
        <v>154</v>
      </c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 t="s">
        <v>155</v>
      </c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ht="12.75" outlineLevel="1">
      <c r="A250" s="196"/>
      <c r="B250" s="196"/>
      <c r="C250" s="203" t="s">
        <v>465</v>
      </c>
      <c r="D250" s="204"/>
      <c r="E250" s="205">
        <v>8.5</v>
      </c>
      <c r="F250" s="206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 t="s">
        <v>157</v>
      </c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ht="12.75" outlineLevel="1">
      <c r="A251" s="196"/>
      <c r="B251" s="196"/>
      <c r="C251" s="203" t="s">
        <v>466</v>
      </c>
      <c r="D251" s="204"/>
      <c r="E251" s="205">
        <v>12.3</v>
      </c>
      <c r="F251" s="206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 t="s">
        <v>157</v>
      </c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ht="12.75" outlineLevel="1">
      <c r="A252" s="196">
        <v>80</v>
      </c>
      <c r="B252" s="196" t="s">
        <v>467</v>
      </c>
      <c r="C252" s="197" t="s">
        <v>468</v>
      </c>
      <c r="D252" s="198" t="s">
        <v>226</v>
      </c>
      <c r="E252" s="199">
        <v>98</v>
      </c>
      <c r="F252" s="200"/>
      <c r="G252" s="201">
        <f>ROUND(E252*F252,2)</f>
        <v>0</v>
      </c>
      <c r="H252" s="200"/>
      <c r="I252" s="201">
        <f>ROUND(E252*H252,2)</f>
        <v>0</v>
      </c>
      <c r="J252" s="200"/>
      <c r="K252" s="201">
        <f>ROUND(E252*J252,2)</f>
        <v>0</v>
      </c>
      <c r="L252" s="201">
        <v>21</v>
      </c>
      <c r="M252" s="201">
        <f>G252*(1+L252/100)</f>
        <v>0</v>
      </c>
      <c r="N252" s="201">
        <v>2E-05</v>
      </c>
      <c r="O252" s="201">
        <f>ROUND(E252*N252,2)</f>
        <v>0</v>
      </c>
      <c r="P252" s="201">
        <v>0</v>
      </c>
      <c r="Q252" s="201">
        <f>ROUND(E252*P252,2)</f>
        <v>0</v>
      </c>
      <c r="R252" s="201" t="s">
        <v>190</v>
      </c>
      <c r="S252" s="201" t="s">
        <v>154</v>
      </c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 t="s">
        <v>155</v>
      </c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ht="12.75" outlineLevel="1">
      <c r="A253" s="196"/>
      <c r="B253" s="196"/>
      <c r="C253" s="203" t="s">
        <v>469</v>
      </c>
      <c r="D253" s="204"/>
      <c r="E253" s="205">
        <v>58.2</v>
      </c>
      <c r="F253" s="206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 t="s">
        <v>157</v>
      </c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ht="12.75" outlineLevel="1">
      <c r="A254" s="196"/>
      <c r="B254" s="196"/>
      <c r="C254" s="203" t="s">
        <v>470</v>
      </c>
      <c r="D254" s="204"/>
      <c r="E254" s="205">
        <v>39.8</v>
      </c>
      <c r="F254" s="206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 t="s">
        <v>157</v>
      </c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ht="12.75" outlineLevel="1">
      <c r="A255" s="196">
        <v>81</v>
      </c>
      <c r="B255" s="196" t="s">
        <v>471</v>
      </c>
      <c r="C255" s="197" t="s">
        <v>472</v>
      </c>
      <c r="D255" s="198" t="s">
        <v>226</v>
      </c>
      <c r="E255" s="199">
        <v>58.2</v>
      </c>
      <c r="F255" s="200"/>
      <c r="G255" s="201">
        <f>ROUND(E255*F255,2)</f>
        <v>0</v>
      </c>
      <c r="H255" s="200"/>
      <c r="I255" s="201">
        <f>ROUND(E255*H255,2)</f>
        <v>0</v>
      </c>
      <c r="J255" s="200"/>
      <c r="K255" s="201">
        <f>ROUND(E255*J255,2)</f>
        <v>0</v>
      </c>
      <c r="L255" s="201">
        <v>21</v>
      </c>
      <c r="M255" s="201">
        <f>G255*(1+L255/100)</f>
        <v>0</v>
      </c>
      <c r="N255" s="201">
        <v>0.00011</v>
      </c>
      <c r="O255" s="201">
        <f>ROUND(E255*N255,2)</f>
        <v>0.01</v>
      </c>
      <c r="P255" s="201">
        <v>0</v>
      </c>
      <c r="Q255" s="201">
        <f>ROUND(E255*P255,2)</f>
        <v>0</v>
      </c>
      <c r="R255" s="201" t="s">
        <v>190</v>
      </c>
      <c r="S255" s="201" t="s">
        <v>154</v>
      </c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 t="s">
        <v>155</v>
      </c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ht="12.75" outlineLevel="1">
      <c r="A256" s="196"/>
      <c r="B256" s="196"/>
      <c r="C256" s="203" t="s">
        <v>469</v>
      </c>
      <c r="D256" s="204"/>
      <c r="E256" s="205">
        <v>58.2</v>
      </c>
      <c r="F256" s="206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 t="s">
        <v>157</v>
      </c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ht="12.75" outlineLevel="1">
      <c r="A257" s="196">
        <v>82</v>
      </c>
      <c r="B257" s="196" t="s">
        <v>473</v>
      </c>
      <c r="C257" s="197" t="s">
        <v>474</v>
      </c>
      <c r="D257" s="198" t="s">
        <v>226</v>
      </c>
      <c r="E257" s="199">
        <v>10</v>
      </c>
      <c r="F257" s="200"/>
      <c r="G257" s="201">
        <f>ROUND(E257*F257,2)</f>
        <v>0</v>
      </c>
      <c r="H257" s="200"/>
      <c r="I257" s="201">
        <f>ROUND(E257*H257,2)</f>
        <v>0</v>
      </c>
      <c r="J257" s="200"/>
      <c r="K257" s="201">
        <f>ROUND(E257*J257,2)</f>
        <v>0</v>
      </c>
      <c r="L257" s="201">
        <v>21</v>
      </c>
      <c r="M257" s="201">
        <f>G257*(1+L257/100)</f>
        <v>0</v>
      </c>
      <c r="N257" s="201">
        <v>7E-05</v>
      </c>
      <c r="O257" s="201">
        <f>ROUND(E257*N257,2)</f>
        <v>0</v>
      </c>
      <c r="P257" s="201">
        <v>0</v>
      </c>
      <c r="Q257" s="201">
        <f>ROUND(E257*P257,2)</f>
        <v>0</v>
      </c>
      <c r="R257" s="201" t="s">
        <v>190</v>
      </c>
      <c r="S257" s="201" t="s">
        <v>154</v>
      </c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 t="s">
        <v>155</v>
      </c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ht="12.75" outlineLevel="1">
      <c r="A258" s="196"/>
      <c r="B258" s="196"/>
      <c r="C258" s="203" t="s">
        <v>456</v>
      </c>
      <c r="D258" s="204"/>
      <c r="E258" s="205">
        <v>10</v>
      </c>
      <c r="F258" s="206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 t="s">
        <v>157</v>
      </c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31" ht="12.75">
      <c r="A259" s="207" t="s">
        <v>148</v>
      </c>
      <c r="B259" s="207" t="s">
        <v>66</v>
      </c>
      <c r="C259" s="208" t="s">
        <v>67</v>
      </c>
      <c r="D259" s="209"/>
      <c r="E259" s="210"/>
      <c r="F259" s="211"/>
      <c r="G259" s="212">
        <f>SUM(G260:G288)</f>
        <v>0</v>
      </c>
      <c r="H259" s="212"/>
      <c r="I259" s="212">
        <f>SUM(I260:I288)</f>
        <v>0</v>
      </c>
      <c r="J259" s="212"/>
      <c r="K259" s="212">
        <f>SUM(K260:K288)</f>
        <v>0</v>
      </c>
      <c r="L259" s="212"/>
      <c r="M259" s="212">
        <f>SUM(M260:M288)</f>
        <v>0</v>
      </c>
      <c r="N259" s="212"/>
      <c r="O259" s="212">
        <f>SUM(O260:O288)</f>
        <v>40.459999999999994</v>
      </c>
      <c r="P259" s="212"/>
      <c r="Q259" s="212">
        <f>SUM(Q260:Q288)</f>
        <v>0</v>
      </c>
      <c r="R259" s="212"/>
      <c r="S259" s="212"/>
      <c r="AE259" t="s">
        <v>149</v>
      </c>
    </row>
    <row r="260" spans="1:60" ht="12.75" outlineLevel="1">
      <c r="A260" s="196">
        <v>83</v>
      </c>
      <c r="B260" s="196" t="s">
        <v>475</v>
      </c>
      <c r="C260" s="197" t="s">
        <v>476</v>
      </c>
      <c r="D260" s="198" t="s">
        <v>152</v>
      </c>
      <c r="E260" s="199">
        <v>10.6117</v>
      </c>
      <c r="F260" s="200"/>
      <c r="G260" s="201">
        <f>ROUND(E260*F260,2)</f>
        <v>0</v>
      </c>
      <c r="H260" s="200"/>
      <c r="I260" s="201">
        <f>ROUND(E260*H260,2)</f>
        <v>0</v>
      </c>
      <c r="J260" s="200"/>
      <c r="K260" s="201">
        <f>ROUND(E260*J260,2)</f>
        <v>0</v>
      </c>
      <c r="L260" s="201">
        <v>21</v>
      </c>
      <c r="M260" s="201">
        <f>G260*(1+L260/100)</f>
        <v>0</v>
      </c>
      <c r="N260" s="201">
        <v>2.525</v>
      </c>
      <c r="O260" s="201">
        <f>ROUND(E260*N260,2)</f>
        <v>26.79</v>
      </c>
      <c r="P260" s="201">
        <v>0</v>
      </c>
      <c r="Q260" s="201">
        <f>ROUND(E260*P260,2)</f>
        <v>0</v>
      </c>
      <c r="R260" s="201" t="s">
        <v>190</v>
      </c>
      <c r="S260" s="201" t="s">
        <v>154</v>
      </c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 t="s">
        <v>155</v>
      </c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ht="12.75" outlineLevel="1">
      <c r="A261" s="196"/>
      <c r="B261" s="196"/>
      <c r="C261" s="203" t="s">
        <v>477</v>
      </c>
      <c r="D261" s="204"/>
      <c r="E261" s="205">
        <v>0.8442</v>
      </c>
      <c r="F261" s="206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 t="s">
        <v>157</v>
      </c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ht="33.75" outlineLevel="1">
      <c r="A262" s="196"/>
      <c r="B262" s="196"/>
      <c r="C262" s="203" t="s">
        <v>478</v>
      </c>
      <c r="D262" s="204"/>
      <c r="E262" s="205">
        <v>1.9911</v>
      </c>
      <c r="F262" s="206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 t="s">
        <v>157</v>
      </c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ht="12.75" outlineLevel="1">
      <c r="A263" s="196"/>
      <c r="B263" s="196"/>
      <c r="C263" s="203" t="s">
        <v>479</v>
      </c>
      <c r="D263" s="204"/>
      <c r="E263" s="205">
        <v>0.0783</v>
      </c>
      <c r="F263" s="206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 t="s">
        <v>157</v>
      </c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ht="33.75" outlineLevel="1">
      <c r="A264" s="196"/>
      <c r="B264" s="196"/>
      <c r="C264" s="203" t="s">
        <v>480</v>
      </c>
      <c r="D264" s="204"/>
      <c r="E264" s="205">
        <v>6.2091</v>
      </c>
      <c r="F264" s="206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 t="s">
        <v>157</v>
      </c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ht="12.75" outlineLevel="1">
      <c r="A265" s="196"/>
      <c r="B265" s="196"/>
      <c r="C265" s="203" t="s">
        <v>481</v>
      </c>
      <c r="D265" s="204"/>
      <c r="E265" s="205">
        <v>1.464</v>
      </c>
      <c r="F265" s="206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 t="s">
        <v>157</v>
      </c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ht="12.75" outlineLevel="1">
      <c r="A266" s="196"/>
      <c r="B266" s="196"/>
      <c r="C266" s="203" t="s">
        <v>482</v>
      </c>
      <c r="D266" s="204"/>
      <c r="E266" s="205">
        <v>0.025</v>
      </c>
      <c r="F266" s="206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 t="s">
        <v>157</v>
      </c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1:60" ht="12.75" outlineLevel="1">
      <c r="A267" s="196">
        <v>84</v>
      </c>
      <c r="B267" s="196" t="s">
        <v>483</v>
      </c>
      <c r="C267" s="197" t="s">
        <v>484</v>
      </c>
      <c r="D267" s="198" t="s">
        <v>152</v>
      </c>
      <c r="E267" s="199">
        <v>4.71</v>
      </c>
      <c r="F267" s="200"/>
      <c r="G267" s="201">
        <f>ROUND(E267*F267,2)</f>
        <v>0</v>
      </c>
      <c r="H267" s="200"/>
      <c r="I267" s="201">
        <f>ROUND(E267*H267,2)</f>
        <v>0</v>
      </c>
      <c r="J267" s="200"/>
      <c r="K267" s="201">
        <f>ROUND(E267*J267,2)</f>
        <v>0</v>
      </c>
      <c r="L267" s="201">
        <v>21</v>
      </c>
      <c r="M267" s="201">
        <f>G267*(1+L267/100)</f>
        <v>0</v>
      </c>
      <c r="N267" s="201">
        <v>2.5</v>
      </c>
      <c r="O267" s="201">
        <f>ROUND(E267*N267,2)</f>
        <v>11.78</v>
      </c>
      <c r="P267" s="201">
        <v>0</v>
      </c>
      <c r="Q267" s="201">
        <f>ROUND(E267*P267,2)</f>
        <v>0</v>
      </c>
      <c r="R267" s="201" t="s">
        <v>230</v>
      </c>
      <c r="S267" s="201" t="s">
        <v>154</v>
      </c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 t="s">
        <v>155</v>
      </c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ht="12.75" outlineLevel="1">
      <c r="A268" s="196"/>
      <c r="B268" s="196"/>
      <c r="C268" s="203" t="s">
        <v>485</v>
      </c>
      <c r="D268" s="204"/>
      <c r="E268" s="205">
        <v>3</v>
      </c>
      <c r="F268" s="206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 t="s">
        <v>157</v>
      </c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ht="12.75" outlineLevel="1">
      <c r="A269" s="196"/>
      <c r="B269" s="196"/>
      <c r="C269" s="203" t="s">
        <v>486</v>
      </c>
      <c r="D269" s="204"/>
      <c r="E269" s="205">
        <v>1.71</v>
      </c>
      <c r="F269" s="206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 t="s">
        <v>157</v>
      </c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ht="12.75" outlineLevel="1">
      <c r="A270" s="196">
        <v>85</v>
      </c>
      <c r="B270" s="196" t="s">
        <v>487</v>
      </c>
      <c r="C270" s="197" t="s">
        <v>488</v>
      </c>
      <c r="D270" s="198" t="s">
        <v>152</v>
      </c>
      <c r="E270" s="199">
        <v>10.6117</v>
      </c>
      <c r="F270" s="200"/>
      <c r="G270" s="201">
        <f aca="true" t="shared" si="78" ref="G270:G272">ROUND(E270*F270,2)</f>
        <v>0</v>
      </c>
      <c r="H270" s="200"/>
      <c r="I270" s="201">
        <f aca="true" t="shared" si="79" ref="I270:I272">ROUND(E270*H270,2)</f>
        <v>0</v>
      </c>
      <c r="J270" s="200"/>
      <c r="K270" s="201">
        <f aca="true" t="shared" si="80" ref="K270:K272">ROUND(E270*J270,2)</f>
        <v>0</v>
      </c>
      <c r="L270" s="201">
        <v>21</v>
      </c>
      <c r="M270" s="201">
        <f aca="true" t="shared" si="81" ref="M270:M272">G270*(1+L270/100)</f>
        <v>0</v>
      </c>
      <c r="N270" s="201">
        <v>0</v>
      </c>
      <c r="O270" s="201">
        <f aca="true" t="shared" si="82" ref="O270:O272">ROUND(E270*N270,2)</f>
        <v>0</v>
      </c>
      <c r="P270" s="201">
        <v>0</v>
      </c>
      <c r="Q270" s="201">
        <f aca="true" t="shared" si="83" ref="Q270:Q272">ROUND(E270*P270,2)</f>
        <v>0</v>
      </c>
      <c r="R270" s="201" t="s">
        <v>190</v>
      </c>
      <c r="S270" s="201" t="s">
        <v>154</v>
      </c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 t="s">
        <v>155</v>
      </c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ht="12.75" outlineLevel="1">
      <c r="A271" s="196">
        <v>86</v>
      </c>
      <c r="B271" s="196" t="s">
        <v>489</v>
      </c>
      <c r="C271" s="197" t="s">
        <v>490</v>
      </c>
      <c r="D271" s="198" t="s">
        <v>152</v>
      </c>
      <c r="E271" s="199">
        <v>10.6117</v>
      </c>
      <c r="F271" s="200"/>
      <c r="G271" s="201">
        <f t="shared" si="78"/>
        <v>0</v>
      </c>
      <c r="H271" s="200"/>
      <c r="I271" s="201">
        <f t="shared" si="79"/>
        <v>0</v>
      </c>
      <c r="J271" s="200"/>
      <c r="K271" s="201">
        <f t="shared" si="80"/>
        <v>0</v>
      </c>
      <c r="L271" s="201">
        <v>21</v>
      </c>
      <c r="M271" s="201">
        <f t="shared" si="81"/>
        <v>0</v>
      </c>
      <c r="N271" s="201">
        <v>0</v>
      </c>
      <c r="O271" s="201">
        <f t="shared" si="82"/>
        <v>0</v>
      </c>
      <c r="P271" s="201">
        <v>0</v>
      </c>
      <c r="Q271" s="201">
        <f t="shared" si="83"/>
        <v>0</v>
      </c>
      <c r="R271" s="201" t="s">
        <v>190</v>
      </c>
      <c r="S271" s="201" t="s">
        <v>154</v>
      </c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 t="s">
        <v>155</v>
      </c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ht="12.75" outlineLevel="1">
      <c r="A272" s="196">
        <v>87</v>
      </c>
      <c r="B272" s="196" t="s">
        <v>491</v>
      </c>
      <c r="C272" s="197" t="s">
        <v>492</v>
      </c>
      <c r="D272" s="198" t="s">
        <v>204</v>
      </c>
      <c r="E272" s="199">
        <v>0.4</v>
      </c>
      <c r="F272" s="200"/>
      <c r="G272" s="201">
        <f t="shared" si="78"/>
        <v>0</v>
      </c>
      <c r="H272" s="200"/>
      <c r="I272" s="201">
        <f t="shared" si="79"/>
        <v>0</v>
      </c>
      <c r="J272" s="200"/>
      <c r="K272" s="201">
        <f t="shared" si="80"/>
        <v>0</v>
      </c>
      <c r="L272" s="201">
        <v>21</v>
      </c>
      <c r="M272" s="201">
        <f t="shared" si="81"/>
        <v>0</v>
      </c>
      <c r="N272" s="201">
        <v>0.0141</v>
      </c>
      <c r="O272" s="201">
        <f t="shared" si="82"/>
        <v>0.01</v>
      </c>
      <c r="P272" s="201">
        <v>0</v>
      </c>
      <c r="Q272" s="201">
        <f t="shared" si="83"/>
        <v>0</v>
      </c>
      <c r="R272" s="201" t="s">
        <v>190</v>
      </c>
      <c r="S272" s="201" t="s">
        <v>154</v>
      </c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 t="s">
        <v>155</v>
      </c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ht="12.75" outlineLevel="1">
      <c r="A273" s="196"/>
      <c r="B273" s="196"/>
      <c r="C273" s="203" t="s">
        <v>493</v>
      </c>
      <c r="D273" s="204"/>
      <c r="E273" s="205">
        <v>0.4</v>
      </c>
      <c r="F273" s="206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 t="s">
        <v>157</v>
      </c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ht="12.75" outlineLevel="1">
      <c r="A274" s="196">
        <v>88</v>
      </c>
      <c r="B274" s="196" t="s">
        <v>494</v>
      </c>
      <c r="C274" s="197" t="s">
        <v>495</v>
      </c>
      <c r="D274" s="198" t="s">
        <v>204</v>
      </c>
      <c r="E274" s="199">
        <v>0.4</v>
      </c>
      <c r="F274" s="200"/>
      <c r="G274" s="201">
        <f aca="true" t="shared" si="84" ref="G274:G275">ROUND(E274*F274,2)</f>
        <v>0</v>
      </c>
      <c r="H274" s="200"/>
      <c r="I274" s="201">
        <f aca="true" t="shared" si="85" ref="I274:I275">ROUND(E274*H274,2)</f>
        <v>0</v>
      </c>
      <c r="J274" s="200"/>
      <c r="K274" s="201">
        <f aca="true" t="shared" si="86" ref="K274:K275">ROUND(E274*J274,2)</f>
        <v>0</v>
      </c>
      <c r="L274" s="201">
        <v>21</v>
      </c>
      <c r="M274" s="201">
        <f aca="true" t="shared" si="87" ref="M274:M275">G274*(1+L274/100)</f>
        <v>0</v>
      </c>
      <c r="N274" s="201">
        <v>0</v>
      </c>
      <c r="O274" s="201">
        <f aca="true" t="shared" si="88" ref="O274:O275">ROUND(E274*N274,2)</f>
        <v>0</v>
      </c>
      <c r="P274" s="201">
        <v>0</v>
      </c>
      <c r="Q274" s="201">
        <f aca="true" t="shared" si="89" ref="Q274:Q275">ROUND(E274*P274,2)</f>
        <v>0</v>
      </c>
      <c r="R274" s="201" t="s">
        <v>190</v>
      </c>
      <c r="S274" s="201" t="s">
        <v>154</v>
      </c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 t="s">
        <v>155</v>
      </c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ht="12.75" outlineLevel="1">
      <c r="A275" s="196">
        <v>89</v>
      </c>
      <c r="B275" s="196" t="s">
        <v>496</v>
      </c>
      <c r="C275" s="197" t="s">
        <v>497</v>
      </c>
      <c r="D275" s="198" t="s">
        <v>179</v>
      </c>
      <c r="E275" s="199">
        <v>0.57822</v>
      </c>
      <c r="F275" s="200"/>
      <c r="G275" s="201">
        <f t="shared" si="84"/>
        <v>0</v>
      </c>
      <c r="H275" s="200"/>
      <c r="I275" s="201">
        <f t="shared" si="85"/>
        <v>0</v>
      </c>
      <c r="J275" s="200"/>
      <c r="K275" s="201">
        <f t="shared" si="86"/>
        <v>0</v>
      </c>
      <c r="L275" s="201">
        <v>21</v>
      </c>
      <c r="M275" s="201">
        <f t="shared" si="87"/>
        <v>0</v>
      </c>
      <c r="N275" s="201">
        <v>1.06625</v>
      </c>
      <c r="O275" s="201">
        <f t="shared" si="88"/>
        <v>0.62</v>
      </c>
      <c r="P275" s="201">
        <v>0</v>
      </c>
      <c r="Q275" s="201">
        <f t="shared" si="89"/>
        <v>0</v>
      </c>
      <c r="R275" s="201" t="s">
        <v>190</v>
      </c>
      <c r="S275" s="201" t="s">
        <v>154</v>
      </c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 t="s">
        <v>155</v>
      </c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ht="12.75" outlineLevel="1">
      <c r="A276" s="196"/>
      <c r="B276" s="196"/>
      <c r="C276" s="203" t="s">
        <v>498</v>
      </c>
      <c r="D276" s="204"/>
      <c r="E276" s="205">
        <v>0.0492</v>
      </c>
      <c r="F276" s="206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 t="s">
        <v>157</v>
      </c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ht="33.75" outlineLevel="1">
      <c r="A277" s="196"/>
      <c r="B277" s="196"/>
      <c r="C277" s="203" t="s">
        <v>499</v>
      </c>
      <c r="D277" s="204"/>
      <c r="E277" s="205">
        <v>0.11605</v>
      </c>
      <c r="F277" s="206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 t="s">
        <v>157</v>
      </c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ht="12.75" outlineLevel="1">
      <c r="A278" s="196"/>
      <c r="B278" s="196"/>
      <c r="C278" s="203" t="s">
        <v>500</v>
      </c>
      <c r="D278" s="204"/>
      <c r="E278" s="205">
        <v>0.02389</v>
      </c>
      <c r="F278" s="206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 t="s">
        <v>157</v>
      </c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ht="33.75" outlineLevel="1">
      <c r="A279" s="196"/>
      <c r="B279" s="196"/>
      <c r="C279" s="203" t="s">
        <v>501</v>
      </c>
      <c r="D279" s="204"/>
      <c r="E279" s="205">
        <v>0.30374</v>
      </c>
      <c r="F279" s="206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 t="s">
        <v>157</v>
      </c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</row>
    <row r="280" spans="1:60" ht="12.75" outlineLevel="1">
      <c r="A280" s="196"/>
      <c r="B280" s="196"/>
      <c r="C280" s="203" t="s">
        <v>502</v>
      </c>
      <c r="D280" s="204"/>
      <c r="E280" s="205">
        <v>0.08533</v>
      </c>
      <c r="F280" s="206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 t="s">
        <v>157</v>
      </c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ht="22.5" outlineLevel="1">
      <c r="A281" s="196">
        <v>90</v>
      </c>
      <c r="B281" s="196" t="s">
        <v>503</v>
      </c>
      <c r="C281" s="197" t="s">
        <v>504</v>
      </c>
      <c r="D281" s="198" t="s">
        <v>204</v>
      </c>
      <c r="E281" s="199">
        <f>SUM(E283:E288)</f>
        <v>378.755</v>
      </c>
      <c r="F281" s="200"/>
      <c r="G281" s="201">
        <f>ROUND(E281*F281,2)</f>
        <v>0</v>
      </c>
      <c r="H281" s="200"/>
      <c r="I281" s="201">
        <f>ROUND(E281*H281,2)</f>
        <v>0</v>
      </c>
      <c r="J281" s="200"/>
      <c r="K281" s="201">
        <f>ROUND(E281*J281,2)</f>
        <v>0</v>
      </c>
      <c r="L281" s="201">
        <v>21</v>
      </c>
      <c r="M281" s="201">
        <f>G281*(1+L281/100)</f>
        <v>0</v>
      </c>
      <c r="N281" s="201">
        <v>0.00333</v>
      </c>
      <c r="O281" s="201">
        <f>ROUND(E281*N281,2)</f>
        <v>1.26</v>
      </c>
      <c r="P281" s="201">
        <v>0</v>
      </c>
      <c r="Q281" s="201">
        <f>ROUND(E281*P281,2)</f>
        <v>0</v>
      </c>
      <c r="R281" s="201" t="s">
        <v>190</v>
      </c>
      <c r="S281" s="201" t="s">
        <v>154</v>
      </c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 t="s">
        <v>155</v>
      </c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ht="12.75" outlineLevel="1">
      <c r="A282" s="196"/>
      <c r="B282" s="196"/>
      <c r="C282" s="203" t="s">
        <v>505</v>
      </c>
      <c r="D282" s="204"/>
      <c r="E282" s="205"/>
      <c r="F282" s="206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 t="s">
        <v>157</v>
      </c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ht="12.75" outlineLevel="1">
      <c r="A283" s="196"/>
      <c r="B283" s="196"/>
      <c r="C283" s="203" t="s">
        <v>506</v>
      </c>
      <c r="D283" s="204"/>
      <c r="E283" s="205">
        <v>14.07</v>
      </c>
      <c r="F283" s="206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 t="s">
        <v>157</v>
      </c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ht="33.75" outlineLevel="1">
      <c r="A284" s="196"/>
      <c r="B284" s="196"/>
      <c r="C284" s="203" t="s">
        <v>507</v>
      </c>
      <c r="D284" s="204"/>
      <c r="E284" s="205">
        <v>33.185</v>
      </c>
      <c r="F284" s="206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 t="s">
        <v>157</v>
      </c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ht="12.75" outlineLevel="1">
      <c r="A285" s="196"/>
      <c r="B285" s="196"/>
      <c r="C285" s="203" t="s">
        <v>508</v>
      </c>
      <c r="D285" s="204"/>
      <c r="E285" s="205">
        <v>1.305</v>
      </c>
      <c r="F285" s="206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 t="s">
        <v>157</v>
      </c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ht="33.75" outlineLevel="1">
      <c r="A286" s="196"/>
      <c r="B286" s="196"/>
      <c r="C286" s="203" t="s">
        <v>509</v>
      </c>
      <c r="D286" s="204"/>
      <c r="E286" s="205">
        <v>86.855</v>
      </c>
      <c r="F286" s="206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 t="s">
        <v>157</v>
      </c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</row>
    <row r="287" spans="1:60" ht="12.75" outlineLevel="1">
      <c r="A287" s="196"/>
      <c r="B287" s="196"/>
      <c r="C287" s="203" t="s">
        <v>510</v>
      </c>
      <c r="D287" s="204"/>
      <c r="E287" s="205">
        <v>24.4</v>
      </c>
      <c r="F287" s="206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 t="s">
        <v>157</v>
      </c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ht="12.75" outlineLevel="1">
      <c r="A288" s="196"/>
      <c r="B288" s="196"/>
      <c r="C288" s="203" t="s">
        <v>511</v>
      </c>
      <c r="D288" s="204"/>
      <c r="E288" s="205">
        <v>218.94</v>
      </c>
      <c r="F288" s="206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 t="s">
        <v>157</v>
      </c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31" ht="12.75">
      <c r="A289" s="207" t="s">
        <v>148</v>
      </c>
      <c r="B289" s="207" t="s">
        <v>68</v>
      </c>
      <c r="C289" s="208" t="s">
        <v>69</v>
      </c>
      <c r="D289" s="209"/>
      <c r="E289" s="210"/>
      <c r="F289" s="211"/>
      <c r="G289" s="212">
        <f>SUM(G290:G315)</f>
        <v>0</v>
      </c>
      <c r="H289" s="212"/>
      <c r="I289" s="212">
        <f>SUM(I290:I315)</f>
        <v>0</v>
      </c>
      <c r="J289" s="212"/>
      <c r="K289" s="212">
        <f>SUM(K290:K315)</f>
        <v>0</v>
      </c>
      <c r="L289" s="212"/>
      <c r="M289" s="212">
        <f>SUM(M290:M315)</f>
        <v>0</v>
      </c>
      <c r="N289" s="212"/>
      <c r="O289" s="212">
        <f>SUM(O290:O315)</f>
        <v>15.019999999999998</v>
      </c>
      <c r="P289" s="212"/>
      <c r="Q289" s="212">
        <f>SUM(Q290:Q315)</f>
        <v>0</v>
      </c>
      <c r="R289" s="212"/>
      <c r="S289" s="212"/>
      <c r="AE289" t="s">
        <v>149</v>
      </c>
    </row>
    <row r="290" spans="1:60" ht="12.75" outlineLevel="1">
      <c r="A290" s="196">
        <v>91</v>
      </c>
      <c r="B290" s="196" t="s">
        <v>512</v>
      </c>
      <c r="C290" s="197" t="s">
        <v>513</v>
      </c>
      <c r="D290" s="198" t="s">
        <v>204</v>
      </c>
      <c r="E290" s="199">
        <v>272.25</v>
      </c>
      <c r="F290" s="200"/>
      <c r="G290" s="201">
        <f>ROUND(E290*F290,2)</f>
        <v>0</v>
      </c>
      <c r="H290" s="200"/>
      <c r="I290" s="201">
        <f>ROUND(E290*H290,2)</f>
        <v>0</v>
      </c>
      <c r="J290" s="200"/>
      <c r="K290" s="201">
        <f>ROUND(E290*J290,2)</f>
        <v>0</v>
      </c>
      <c r="L290" s="201">
        <v>21</v>
      </c>
      <c r="M290" s="201">
        <f>G290*(1+L290/100)</f>
        <v>0</v>
      </c>
      <c r="N290" s="201">
        <v>0.02426</v>
      </c>
      <c r="O290" s="201">
        <f>ROUND(E290*N290,2)</f>
        <v>6.6</v>
      </c>
      <c r="P290" s="201">
        <v>0</v>
      </c>
      <c r="Q290" s="201">
        <f>ROUND(E290*P290,2)</f>
        <v>0</v>
      </c>
      <c r="R290" s="201" t="s">
        <v>514</v>
      </c>
      <c r="S290" s="201" t="s">
        <v>154</v>
      </c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 t="s">
        <v>155</v>
      </c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ht="12.75" outlineLevel="1">
      <c r="A291" s="196"/>
      <c r="B291" s="196"/>
      <c r="C291" s="203" t="s">
        <v>515</v>
      </c>
      <c r="D291" s="204"/>
      <c r="E291" s="205"/>
      <c r="F291" s="206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 t="s">
        <v>157</v>
      </c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ht="12.75" outlineLevel="1">
      <c r="A292" s="196"/>
      <c r="B292" s="196"/>
      <c r="C292" s="203" t="s">
        <v>516</v>
      </c>
      <c r="D292" s="204"/>
      <c r="E292" s="205">
        <v>132.25</v>
      </c>
      <c r="F292" s="206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 t="s">
        <v>157</v>
      </c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ht="12.75" outlineLevel="1">
      <c r="A293" s="196"/>
      <c r="B293" s="196"/>
      <c r="C293" s="203" t="s">
        <v>517</v>
      </c>
      <c r="D293" s="204"/>
      <c r="E293" s="205">
        <v>140</v>
      </c>
      <c r="F293" s="206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 t="s">
        <v>157</v>
      </c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ht="12.75" outlineLevel="1">
      <c r="A294" s="196">
        <v>92</v>
      </c>
      <c r="B294" s="196" t="s">
        <v>518</v>
      </c>
      <c r="C294" s="197" t="s">
        <v>519</v>
      </c>
      <c r="D294" s="198" t="s">
        <v>204</v>
      </c>
      <c r="E294" s="199">
        <v>816.75</v>
      </c>
      <c r="F294" s="200"/>
      <c r="G294" s="201">
        <f>ROUND(E294*F294,2)</f>
        <v>0</v>
      </c>
      <c r="H294" s="200"/>
      <c r="I294" s="201">
        <f>ROUND(E294*H294,2)</f>
        <v>0</v>
      </c>
      <c r="J294" s="200"/>
      <c r="K294" s="201">
        <f>ROUND(E294*J294,2)</f>
        <v>0</v>
      </c>
      <c r="L294" s="201">
        <v>21</v>
      </c>
      <c r="M294" s="201">
        <f>G294*(1+L294/100)</f>
        <v>0</v>
      </c>
      <c r="N294" s="201">
        <v>0.00109</v>
      </c>
      <c r="O294" s="201">
        <f>ROUND(E294*N294,2)</f>
        <v>0.89</v>
      </c>
      <c r="P294" s="201">
        <v>0</v>
      </c>
      <c r="Q294" s="201">
        <f>ROUND(E294*P294,2)</f>
        <v>0</v>
      </c>
      <c r="R294" s="201" t="s">
        <v>514</v>
      </c>
      <c r="S294" s="201" t="s">
        <v>154</v>
      </c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 t="s">
        <v>155</v>
      </c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ht="12.75" outlineLevel="1">
      <c r="A295" s="196"/>
      <c r="B295" s="196"/>
      <c r="C295" s="203" t="s">
        <v>520</v>
      </c>
      <c r="D295" s="204"/>
      <c r="E295" s="205">
        <v>816.75</v>
      </c>
      <c r="F295" s="206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 t="s">
        <v>157</v>
      </c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ht="12.75" outlineLevel="1">
      <c r="A296" s="196">
        <v>93</v>
      </c>
      <c r="B296" s="196" t="s">
        <v>521</v>
      </c>
      <c r="C296" s="197" t="s">
        <v>522</v>
      </c>
      <c r="D296" s="198" t="s">
        <v>204</v>
      </c>
      <c r="E296" s="199">
        <v>272.25</v>
      </c>
      <c r="F296" s="200"/>
      <c r="G296" s="201">
        <f aca="true" t="shared" si="90" ref="G296:G297">ROUND(E296*F296,2)</f>
        <v>0</v>
      </c>
      <c r="H296" s="200"/>
      <c r="I296" s="201">
        <f aca="true" t="shared" si="91" ref="I296:I297">ROUND(E296*H296,2)</f>
        <v>0</v>
      </c>
      <c r="J296" s="200"/>
      <c r="K296" s="201">
        <f aca="true" t="shared" si="92" ref="K296:K297">ROUND(E296*J296,2)</f>
        <v>0</v>
      </c>
      <c r="L296" s="201">
        <v>21</v>
      </c>
      <c r="M296" s="201">
        <f aca="true" t="shared" si="93" ref="M296:M297">G296*(1+L296/100)</f>
        <v>0</v>
      </c>
      <c r="N296" s="201">
        <v>0</v>
      </c>
      <c r="O296" s="201">
        <f aca="true" t="shared" si="94" ref="O296:O297">ROUND(E296*N296,2)</f>
        <v>0</v>
      </c>
      <c r="P296" s="201">
        <v>0</v>
      </c>
      <c r="Q296" s="201">
        <f aca="true" t="shared" si="95" ref="Q296:Q297">ROUND(E296*P296,2)</f>
        <v>0</v>
      </c>
      <c r="R296" s="201" t="s">
        <v>514</v>
      </c>
      <c r="S296" s="201" t="s">
        <v>154</v>
      </c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 t="s">
        <v>155</v>
      </c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ht="12.75" outlineLevel="1">
      <c r="A297" s="196">
        <v>94</v>
      </c>
      <c r="B297" s="196" t="s">
        <v>523</v>
      </c>
      <c r="C297" s="197" t="s">
        <v>524</v>
      </c>
      <c r="D297" s="198" t="s">
        <v>204</v>
      </c>
      <c r="E297" s="199">
        <v>165</v>
      </c>
      <c r="F297" s="200"/>
      <c r="G297" s="201">
        <f t="shared" si="90"/>
        <v>0</v>
      </c>
      <c r="H297" s="200"/>
      <c r="I297" s="201">
        <f t="shared" si="91"/>
        <v>0</v>
      </c>
      <c r="J297" s="200"/>
      <c r="K297" s="201">
        <f t="shared" si="92"/>
        <v>0</v>
      </c>
      <c r="L297" s="201">
        <v>21</v>
      </c>
      <c r="M297" s="201">
        <f t="shared" si="93"/>
        <v>0</v>
      </c>
      <c r="N297" s="201">
        <v>0.03459</v>
      </c>
      <c r="O297" s="201">
        <f t="shared" si="94"/>
        <v>5.71</v>
      </c>
      <c r="P297" s="201">
        <v>0</v>
      </c>
      <c r="Q297" s="201">
        <f t="shared" si="95"/>
        <v>0</v>
      </c>
      <c r="R297" s="201" t="s">
        <v>514</v>
      </c>
      <c r="S297" s="201" t="s">
        <v>154</v>
      </c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 t="s">
        <v>262</v>
      </c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ht="12.75" outlineLevel="1">
      <c r="A298" s="196"/>
      <c r="B298" s="196"/>
      <c r="C298" s="203" t="s">
        <v>525</v>
      </c>
      <c r="D298" s="204"/>
      <c r="E298" s="205">
        <v>165</v>
      </c>
      <c r="F298" s="206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 t="s">
        <v>157</v>
      </c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ht="12.75" outlineLevel="1">
      <c r="A299" s="196">
        <v>95</v>
      </c>
      <c r="B299" s="196" t="s">
        <v>526</v>
      </c>
      <c r="C299" s="197" t="s">
        <v>527</v>
      </c>
      <c r="D299" s="198" t="s">
        <v>152</v>
      </c>
      <c r="E299" s="199">
        <v>122.895</v>
      </c>
      <c r="F299" s="200"/>
      <c r="G299" s="201">
        <f>ROUND(E299*F299,2)</f>
        <v>0</v>
      </c>
      <c r="H299" s="200"/>
      <c r="I299" s="201">
        <f>ROUND(E299*H299,2)</f>
        <v>0</v>
      </c>
      <c r="J299" s="200"/>
      <c r="K299" s="201">
        <f>ROUND(E299*J299,2)</f>
        <v>0</v>
      </c>
      <c r="L299" s="201">
        <v>21</v>
      </c>
      <c r="M299" s="201">
        <f>G299*(1+L299/100)</f>
        <v>0</v>
      </c>
      <c r="N299" s="201">
        <v>0.00956</v>
      </c>
      <c r="O299" s="201">
        <f>ROUND(E299*N299,2)</f>
        <v>1.17</v>
      </c>
      <c r="P299" s="201">
        <v>0</v>
      </c>
      <c r="Q299" s="201">
        <f>ROUND(E299*P299,2)</f>
        <v>0</v>
      </c>
      <c r="R299" s="201" t="s">
        <v>514</v>
      </c>
      <c r="S299" s="201" t="s">
        <v>154</v>
      </c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 t="s">
        <v>155</v>
      </c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ht="12.75" outlineLevel="1">
      <c r="A300" s="196"/>
      <c r="B300" s="196"/>
      <c r="C300" s="203" t="s">
        <v>528</v>
      </c>
      <c r="D300" s="204"/>
      <c r="E300" s="205">
        <v>51.615</v>
      </c>
      <c r="F300" s="206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 t="s">
        <v>157</v>
      </c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ht="12.75" outlineLevel="1">
      <c r="A301" s="196"/>
      <c r="B301" s="196"/>
      <c r="C301" s="203" t="s">
        <v>529</v>
      </c>
      <c r="D301" s="204"/>
      <c r="E301" s="205">
        <v>30.36</v>
      </c>
      <c r="F301" s="206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 t="s">
        <v>157</v>
      </c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ht="12.75" outlineLevel="1">
      <c r="A302" s="196"/>
      <c r="B302" s="196"/>
      <c r="C302" s="203" t="s">
        <v>530</v>
      </c>
      <c r="D302" s="204"/>
      <c r="E302" s="205">
        <v>40.92</v>
      </c>
      <c r="F302" s="206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 t="s">
        <v>157</v>
      </c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ht="12.75" outlineLevel="1">
      <c r="A303" s="196">
        <v>96</v>
      </c>
      <c r="B303" s="196" t="s">
        <v>531</v>
      </c>
      <c r="C303" s="197" t="s">
        <v>532</v>
      </c>
      <c r="D303" s="198" t="s">
        <v>152</v>
      </c>
      <c r="E303" s="199">
        <v>368.955</v>
      </c>
      <c r="F303" s="200"/>
      <c r="G303" s="201">
        <f>ROUND(E303*F303,2)</f>
        <v>0</v>
      </c>
      <c r="H303" s="200"/>
      <c r="I303" s="201">
        <f>ROUND(E303*H303,2)</f>
        <v>0</v>
      </c>
      <c r="J303" s="200"/>
      <c r="K303" s="201">
        <f>ROUND(E303*J303,2)</f>
        <v>0</v>
      </c>
      <c r="L303" s="201">
        <v>21</v>
      </c>
      <c r="M303" s="201">
        <f>G303*(1+L303/100)</f>
        <v>0</v>
      </c>
      <c r="N303" s="201">
        <v>0.0002</v>
      </c>
      <c r="O303" s="201">
        <f>ROUND(E303*N303,2)</f>
        <v>0.07</v>
      </c>
      <c r="P303" s="201">
        <v>0</v>
      </c>
      <c r="Q303" s="201">
        <f>ROUND(E303*P303,2)</f>
        <v>0</v>
      </c>
      <c r="R303" s="201" t="s">
        <v>514</v>
      </c>
      <c r="S303" s="201" t="s">
        <v>154</v>
      </c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 t="s">
        <v>155</v>
      </c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</row>
    <row r="304" spans="1:60" ht="12.75" outlineLevel="1">
      <c r="A304" s="196"/>
      <c r="B304" s="196"/>
      <c r="C304" s="203" t="s">
        <v>533</v>
      </c>
      <c r="D304" s="204"/>
      <c r="E304" s="205">
        <v>368.955</v>
      </c>
      <c r="F304" s="206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 t="s">
        <v>157</v>
      </c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ht="12.75" outlineLevel="1">
      <c r="A305" s="196">
        <v>97</v>
      </c>
      <c r="B305" s="196" t="s">
        <v>534</v>
      </c>
      <c r="C305" s="197" t="s">
        <v>535</v>
      </c>
      <c r="D305" s="198" t="s">
        <v>152</v>
      </c>
      <c r="E305" s="199">
        <v>122.895</v>
      </c>
      <c r="F305" s="200"/>
      <c r="G305" s="201">
        <f aca="true" t="shared" si="96" ref="G305:G306">ROUND(E305*F305,2)</f>
        <v>0</v>
      </c>
      <c r="H305" s="200"/>
      <c r="I305" s="201">
        <f aca="true" t="shared" si="97" ref="I305:I306">ROUND(E305*H305,2)</f>
        <v>0</v>
      </c>
      <c r="J305" s="200"/>
      <c r="K305" s="201">
        <f aca="true" t="shared" si="98" ref="K305:K306">ROUND(E305*J305,2)</f>
        <v>0</v>
      </c>
      <c r="L305" s="201">
        <v>21</v>
      </c>
      <c r="M305" s="201">
        <f aca="true" t="shared" si="99" ref="M305:M306">G305*(1+L305/100)</f>
        <v>0</v>
      </c>
      <c r="N305" s="201">
        <v>0</v>
      </c>
      <c r="O305" s="201">
        <f aca="true" t="shared" si="100" ref="O305:O306">ROUND(E305*N305,2)</f>
        <v>0</v>
      </c>
      <c r="P305" s="201">
        <v>0</v>
      </c>
      <c r="Q305" s="201">
        <f aca="true" t="shared" si="101" ref="Q305:Q306">ROUND(E305*P305,2)</f>
        <v>0</v>
      </c>
      <c r="R305" s="201" t="s">
        <v>514</v>
      </c>
      <c r="S305" s="201" t="s">
        <v>154</v>
      </c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 t="s">
        <v>155</v>
      </c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ht="12.75" outlineLevel="1">
      <c r="A306" s="196">
        <v>98</v>
      </c>
      <c r="B306" s="196" t="s">
        <v>536</v>
      </c>
      <c r="C306" s="197" t="s">
        <v>537</v>
      </c>
      <c r="D306" s="198" t="s">
        <v>204</v>
      </c>
      <c r="E306" s="199">
        <v>31.8</v>
      </c>
      <c r="F306" s="200"/>
      <c r="G306" s="201">
        <f t="shared" si="96"/>
        <v>0</v>
      </c>
      <c r="H306" s="200"/>
      <c r="I306" s="201">
        <f t="shared" si="97"/>
        <v>0</v>
      </c>
      <c r="J306" s="200"/>
      <c r="K306" s="201">
        <f t="shared" si="98"/>
        <v>0</v>
      </c>
      <c r="L306" s="201">
        <v>21</v>
      </c>
      <c r="M306" s="201">
        <f t="shared" si="99"/>
        <v>0</v>
      </c>
      <c r="N306" s="201">
        <v>0.01691</v>
      </c>
      <c r="O306" s="201">
        <f t="shared" si="100"/>
        <v>0.54</v>
      </c>
      <c r="P306" s="201">
        <v>0</v>
      </c>
      <c r="Q306" s="201">
        <f t="shared" si="101"/>
        <v>0</v>
      </c>
      <c r="R306" s="201" t="s">
        <v>514</v>
      </c>
      <c r="S306" s="201" t="s">
        <v>154</v>
      </c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 t="s">
        <v>155</v>
      </c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ht="12.75" outlineLevel="1">
      <c r="A307" s="196"/>
      <c r="B307" s="196"/>
      <c r="C307" s="203" t="s">
        <v>538</v>
      </c>
      <c r="D307" s="204"/>
      <c r="E307" s="205">
        <v>13.32</v>
      </c>
      <c r="F307" s="206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 t="s">
        <v>157</v>
      </c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ht="12.75" outlineLevel="1">
      <c r="A308" s="196"/>
      <c r="B308" s="196"/>
      <c r="C308" s="203" t="s">
        <v>539</v>
      </c>
      <c r="D308" s="204"/>
      <c r="E308" s="205">
        <v>7.92</v>
      </c>
      <c r="F308" s="206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 t="s">
        <v>157</v>
      </c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ht="12.75" outlineLevel="1">
      <c r="A309" s="196"/>
      <c r="B309" s="196"/>
      <c r="C309" s="203" t="s">
        <v>540</v>
      </c>
      <c r="D309" s="204"/>
      <c r="E309" s="205">
        <v>10.56</v>
      </c>
      <c r="F309" s="206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 t="s">
        <v>157</v>
      </c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ht="12.75" outlineLevel="1">
      <c r="A310" s="196">
        <v>99</v>
      </c>
      <c r="B310" s="196" t="s">
        <v>541</v>
      </c>
      <c r="C310" s="197" t="s">
        <v>542</v>
      </c>
      <c r="D310" s="198" t="s">
        <v>204</v>
      </c>
      <c r="E310" s="199">
        <v>95.4</v>
      </c>
      <c r="F310" s="200"/>
      <c r="G310" s="201">
        <f>ROUND(E310*F310,2)</f>
        <v>0</v>
      </c>
      <c r="H310" s="200"/>
      <c r="I310" s="201">
        <f>ROUND(E310*H310,2)</f>
        <v>0</v>
      </c>
      <c r="J310" s="200"/>
      <c r="K310" s="201">
        <f>ROUND(E310*J310,2)</f>
        <v>0</v>
      </c>
      <c r="L310" s="201">
        <v>21</v>
      </c>
      <c r="M310" s="201">
        <f>G310*(1+L310/100)</f>
        <v>0</v>
      </c>
      <c r="N310" s="201">
        <v>0.0004</v>
      </c>
      <c r="O310" s="201">
        <f>ROUND(E310*N310,2)</f>
        <v>0.04</v>
      </c>
      <c r="P310" s="201">
        <v>0</v>
      </c>
      <c r="Q310" s="201">
        <f>ROUND(E310*P310,2)</f>
        <v>0</v>
      </c>
      <c r="R310" s="201" t="s">
        <v>514</v>
      </c>
      <c r="S310" s="201" t="s">
        <v>154</v>
      </c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 t="s">
        <v>155</v>
      </c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</row>
    <row r="311" spans="1:60" ht="12.75" outlineLevel="1">
      <c r="A311" s="196"/>
      <c r="B311" s="196"/>
      <c r="C311" s="203" t="s">
        <v>543</v>
      </c>
      <c r="D311" s="204"/>
      <c r="E311" s="205">
        <v>95.4</v>
      </c>
      <c r="F311" s="206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 t="s">
        <v>157</v>
      </c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ht="12.75" outlineLevel="1">
      <c r="A312" s="196">
        <v>100</v>
      </c>
      <c r="B312" s="196" t="s">
        <v>544</v>
      </c>
      <c r="C312" s="197" t="s">
        <v>545</v>
      </c>
      <c r="D312" s="198" t="s">
        <v>204</v>
      </c>
      <c r="E312" s="199">
        <v>31.8</v>
      </c>
      <c r="F312" s="200"/>
      <c r="G312" s="201">
        <f aca="true" t="shared" si="102" ref="G312:G315">ROUND(E312*F312,2)</f>
        <v>0</v>
      </c>
      <c r="H312" s="200"/>
      <c r="I312" s="201">
        <f aca="true" t="shared" si="103" ref="I312:I315">ROUND(E312*H312,2)</f>
        <v>0</v>
      </c>
      <c r="J312" s="200"/>
      <c r="K312" s="201">
        <f aca="true" t="shared" si="104" ref="K312:K315">ROUND(E312*J312,2)</f>
        <v>0</v>
      </c>
      <c r="L312" s="201">
        <v>21</v>
      </c>
      <c r="M312" s="201">
        <f aca="true" t="shared" si="105" ref="M312:M315">G312*(1+L312/100)</f>
        <v>0</v>
      </c>
      <c r="N312" s="201">
        <v>0</v>
      </c>
      <c r="O312" s="201">
        <f aca="true" t="shared" si="106" ref="O312:O315">ROUND(E312*N312,2)</f>
        <v>0</v>
      </c>
      <c r="P312" s="201">
        <v>0</v>
      </c>
      <c r="Q312" s="201">
        <f aca="true" t="shared" si="107" ref="Q312:Q315">ROUND(E312*P312,2)</f>
        <v>0</v>
      </c>
      <c r="R312" s="201" t="s">
        <v>514</v>
      </c>
      <c r="S312" s="201" t="s">
        <v>154</v>
      </c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 t="s">
        <v>155</v>
      </c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ht="12.75" outlineLevel="1">
      <c r="A313" s="196">
        <v>101</v>
      </c>
      <c r="B313" s="196" t="s">
        <v>546</v>
      </c>
      <c r="C313" s="197" t="s">
        <v>547</v>
      </c>
      <c r="D313" s="198" t="s">
        <v>204</v>
      </c>
      <c r="E313" s="199">
        <v>272.25</v>
      </c>
      <c r="F313" s="200"/>
      <c r="G313" s="201">
        <f t="shared" si="102"/>
        <v>0</v>
      </c>
      <c r="H313" s="200"/>
      <c r="I313" s="201">
        <f t="shared" si="103"/>
        <v>0</v>
      </c>
      <c r="J313" s="200"/>
      <c r="K313" s="201">
        <f t="shared" si="104"/>
        <v>0</v>
      </c>
      <c r="L313" s="201">
        <v>21</v>
      </c>
      <c r="M313" s="201">
        <f t="shared" si="105"/>
        <v>0</v>
      </c>
      <c r="N313" s="201">
        <v>0</v>
      </c>
      <c r="O313" s="201">
        <f t="shared" si="106"/>
        <v>0</v>
      </c>
      <c r="P313" s="201">
        <v>0</v>
      </c>
      <c r="Q313" s="201">
        <f t="shared" si="107"/>
        <v>0</v>
      </c>
      <c r="R313" s="201" t="s">
        <v>514</v>
      </c>
      <c r="S313" s="201" t="s">
        <v>154</v>
      </c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 t="s">
        <v>155</v>
      </c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ht="12.75" outlineLevel="1">
      <c r="A314" s="196">
        <v>102</v>
      </c>
      <c r="B314" s="196" t="s">
        <v>548</v>
      </c>
      <c r="C314" s="197" t="s">
        <v>549</v>
      </c>
      <c r="D314" s="198" t="s">
        <v>204</v>
      </c>
      <c r="E314" s="199">
        <v>816.75</v>
      </c>
      <c r="F314" s="200"/>
      <c r="G314" s="201">
        <f t="shared" si="102"/>
        <v>0</v>
      </c>
      <c r="H314" s="200"/>
      <c r="I314" s="201">
        <f t="shared" si="103"/>
        <v>0</v>
      </c>
      <c r="J314" s="200"/>
      <c r="K314" s="201">
        <f t="shared" si="104"/>
        <v>0</v>
      </c>
      <c r="L314" s="201">
        <v>21</v>
      </c>
      <c r="M314" s="201">
        <f t="shared" si="105"/>
        <v>0</v>
      </c>
      <c r="N314" s="201">
        <v>0</v>
      </c>
      <c r="O314" s="201">
        <f t="shared" si="106"/>
        <v>0</v>
      </c>
      <c r="P314" s="201">
        <v>0</v>
      </c>
      <c r="Q314" s="201">
        <f t="shared" si="107"/>
        <v>0</v>
      </c>
      <c r="R314" s="201" t="s">
        <v>514</v>
      </c>
      <c r="S314" s="201" t="s">
        <v>154</v>
      </c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 t="s">
        <v>155</v>
      </c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ht="12.75" outlineLevel="1">
      <c r="A315" s="196">
        <v>103</v>
      </c>
      <c r="B315" s="196" t="s">
        <v>550</v>
      </c>
      <c r="C315" s="197" t="s">
        <v>551</v>
      </c>
      <c r="D315" s="198" t="s">
        <v>204</v>
      </c>
      <c r="E315" s="199">
        <v>272.25</v>
      </c>
      <c r="F315" s="200"/>
      <c r="G315" s="201">
        <f t="shared" si="102"/>
        <v>0</v>
      </c>
      <c r="H315" s="200"/>
      <c r="I315" s="201">
        <f t="shared" si="103"/>
        <v>0</v>
      </c>
      <c r="J315" s="200"/>
      <c r="K315" s="201">
        <f t="shared" si="104"/>
        <v>0</v>
      </c>
      <c r="L315" s="201">
        <v>21</v>
      </c>
      <c r="M315" s="201">
        <f t="shared" si="105"/>
        <v>0</v>
      </c>
      <c r="N315" s="201">
        <v>0</v>
      </c>
      <c r="O315" s="201">
        <f t="shared" si="106"/>
        <v>0</v>
      </c>
      <c r="P315" s="201">
        <v>0</v>
      </c>
      <c r="Q315" s="201">
        <f t="shared" si="107"/>
        <v>0</v>
      </c>
      <c r="R315" s="201" t="s">
        <v>514</v>
      </c>
      <c r="S315" s="201" t="s">
        <v>154</v>
      </c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 t="s">
        <v>155</v>
      </c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31" ht="25.5">
      <c r="A316" s="207" t="s">
        <v>148</v>
      </c>
      <c r="B316" s="207" t="s">
        <v>70</v>
      </c>
      <c r="C316" s="208" t="s">
        <v>71</v>
      </c>
      <c r="D316" s="209"/>
      <c r="E316" s="210"/>
      <c r="F316" s="211"/>
      <c r="G316" s="212">
        <f>SUM(G317:G328)</f>
        <v>0</v>
      </c>
      <c r="H316" s="212"/>
      <c r="I316" s="212">
        <f>SUM(I317:I328)</f>
        <v>0</v>
      </c>
      <c r="J316" s="212"/>
      <c r="K316" s="212">
        <f>SUM(K317:K328)</f>
        <v>0</v>
      </c>
      <c r="L316" s="212"/>
      <c r="M316" s="212">
        <f>SUM(M317:M328)</f>
        <v>0</v>
      </c>
      <c r="N316" s="212"/>
      <c r="O316" s="212">
        <f>SUM(O317:O328)</f>
        <v>0.27</v>
      </c>
      <c r="P316" s="212"/>
      <c r="Q316" s="212">
        <f>SUM(Q317:Q328)</f>
        <v>0</v>
      </c>
      <c r="R316" s="212"/>
      <c r="S316" s="212"/>
      <c r="AE316" t="s">
        <v>149</v>
      </c>
    </row>
    <row r="317" spans="1:60" ht="12.75" outlineLevel="1">
      <c r="A317" s="196">
        <v>104</v>
      </c>
      <c r="B317" s="196" t="s">
        <v>552</v>
      </c>
      <c r="C317" s="197" t="s">
        <v>553</v>
      </c>
      <c r="D317" s="198" t="s">
        <v>204</v>
      </c>
      <c r="E317" s="199">
        <v>949.8195</v>
      </c>
      <c r="F317" s="200"/>
      <c r="G317" s="201">
        <f>ROUND(E317*F317,2)</f>
        <v>0</v>
      </c>
      <c r="H317" s="200"/>
      <c r="I317" s="201">
        <f>ROUND(E317*H317,2)</f>
        <v>0</v>
      </c>
      <c r="J317" s="200"/>
      <c r="K317" s="201">
        <f>ROUND(E317*J317,2)</f>
        <v>0</v>
      </c>
      <c r="L317" s="201">
        <v>21</v>
      </c>
      <c r="M317" s="201">
        <f>G317*(1+L317/100)</f>
        <v>0</v>
      </c>
      <c r="N317" s="201">
        <v>4E-05</v>
      </c>
      <c r="O317" s="201">
        <f>ROUND(E317*N317,2)</f>
        <v>0.04</v>
      </c>
      <c r="P317" s="201">
        <v>0</v>
      </c>
      <c r="Q317" s="201">
        <f>ROUND(E317*P317,2)</f>
        <v>0</v>
      </c>
      <c r="R317" s="201" t="s">
        <v>190</v>
      </c>
      <c r="S317" s="201" t="s">
        <v>154</v>
      </c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 t="s">
        <v>262</v>
      </c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ht="12.75" outlineLevel="1">
      <c r="A318" s="196"/>
      <c r="B318" s="196"/>
      <c r="C318" s="203" t="s">
        <v>554</v>
      </c>
      <c r="D318" s="204"/>
      <c r="E318" s="205">
        <v>550</v>
      </c>
      <c r="F318" s="206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 t="s">
        <v>157</v>
      </c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ht="22.5" outlineLevel="1">
      <c r="A319" s="196"/>
      <c r="B319" s="196"/>
      <c r="C319" s="203" t="s">
        <v>360</v>
      </c>
      <c r="D319" s="204"/>
      <c r="E319" s="205">
        <v>69.6</v>
      </c>
      <c r="F319" s="206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 t="s">
        <v>157</v>
      </c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ht="12.75" outlineLevel="1">
      <c r="A320" s="196"/>
      <c r="B320" s="196"/>
      <c r="C320" s="203" t="s">
        <v>362</v>
      </c>
      <c r="D320" s="204"/>
      <c r="E320" s="205">
        <v>129.7275</v>
      </c>
      <c r="F320" s="206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 t="s">
        <v>157</v>
      </c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ht="12.75" outlineLevel="1">
      <c r="A321" s="196"/>
      <c r="B321" s="196"/>
      <c r="C321" s="203" t="s">
        <v>363</v>
      </c>
      <c r="D321" s="204"/>
      <c r="E321" s="205">
        <v>64.3125</v>
      </c>
      <c r="F321" s="206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 t="s">
        <v>157</v>
      </c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ht="12.75" outlineLevel="1">
      <c r="A322" s="196"/>
      <c r="B322" s="196"/>
      <c r="C322" s="203" t="s">
        <v>364</v>
      </c>
      <c r="D322" s="204"/>
      <c r="E322" s="205">
        <v>90.977</v>
      </c>
      <c r="F322" s="206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 t="s">
        <v>157</v>
      </c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ht="12.75" outlineLevel="1">
      <c r="A323" s="196"/>
      <c r="B323" s="196"/>
      <c r="C323" s="203" t="s">
        <v>365</v>
      </c>
      <c r="D323" s="204"/>
      <c r="E323" s="205">
        <v>45.2025</v>
      </c>
      <c r="F323" s="206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 t="s">
        <v>157</v>
      </c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ht="12.75" outlineLevel="1">
      <c r="A324" s="196">
        <v>105</v>
      </c>
      <c r="B324" s="196" t="s">
        <v>555</v>
      </c>
      <c r="C324" s="197" t="s">
        <v>556</v>
      </c>
      <c r="D324" s="198" t="s">
        <v>226</v>
      </c>
      <c r="E324" s="199">
        <v>27.5</v>
      </c>
      <c r="F324" s="200"/>
      <c r="G324" s="201">
        <f>ROUND(E324*F324,2)</f>
        <v>0</v>
      </c>
      <c r="H324" s="200"/>
      <c r="I324" s="201">
        <f>ROUND(E324*H324,2)</f>
        <v>0</v>
      </c>
      <c r="J324" s="200"/>
      <c r="K324" s="201">
        <f>ROUND(E324*J324,2)</f>
        <v>0</v>
      </c>
      <c r="L324" s="201">
        <v>21</v>
      </c>
      <c r="M324" s="201">
        <f>G324*(1+L324/100)</f>
        <v>0</v>
      </c>
      <c r="N324" s="201">
        <v>0.00832</v>
      </c>
      <c r="O324" s="201">
        <f>ROUND(E324*N324,2)</f>
        <v>0.23</v>
      </c>
      <c r="P324" s="201">
        <v>0</v>
      </c>
      <c r="Q324" s="201">
        <f>ROUND(E324*P324,2)</f>
        <v>0</v>
      </c>
      <c r="R324" s="201" t="s">
        <v>190</v>
      </c>
      <c r="S324" s="201" t="s">
        <v>154</v>
      </c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 t="s">
        <v>155</v>
      </c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ht="12.75" outlineLevel="1">
      <c r="A325" s="196"/>
      <c r="B325" s="196"/>
      <c r="C325" s="203" t="s">
        <v>557</v>
      </c>
      <c r="D325" s="204"/>
      <c r="E325" s="205">
        <v>1.5</v>
      </c>
      <c r="F325" s="206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 t="s">
        <v>157</v>
      </c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ht="12.75" outlineLevel="1">
      <c r="A326" s="196"/>
      <c r="B326" s="196"/>
      <c r="C326" s="203" t="s">
        <v>558</v>
      </c>
      <c r="D326" s="204"/>
      <c r="E326" s="205">
        <v>20</v>
      </c>
      <c r="F326" s="206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 t="s">
        <v>157</v>
      </c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ht="12.75" outlineLevel="1">
      <c r="A327" s="196"/>
      <c r="B327" s="196"/>
      <c r="C327" s="203" t="s">
        <v>559</v>
      </c>
      <c r="D327" s="204"/>
      <c r="E327" s="205">
        <v>6</v>
      </c>
      <c r="F327" s="206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 t="s">
        <v>157</v>
      </c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ht="12.75" outlineLevel="1">
      <c r="A328" s="196">
        <v>106</v>
      </c>
      <c r="B328" s="196" t="s">
        <v>560</v>
      </c>
      <c r="C328" s="197" t="s">
        <v>561</v>
      </c>
      <c r="D328" s="198" t="s">
        <v>214</v>
      </c>
      <c r="E328" s="199">
        <v>4</v>
      </c>
      <c r="F328" s="200"/>
      <c r="G328" s="201">
        <f>ROUND(E328*F328,2)</f>
        <v>0</v>
      </c>
      <c r="H328" s="200"/>
      <c r="I328" s="201">
        <f>ROUND(E328*H328,2)</f>
        <v>0</v>
      </c>
      <c r="J328" s="200"/>
      <c r="K328" s="201">
        <f>ROUND(E328*J328,2)</f>
        <v>0</v>
      </c>
      <c r="L328" s="201">
        <v>21</v>
      </c>
      <c r="M328" s="201">
        <f>G328*(1+L328/100)</f>
        <v>0</v>
      </c>
      <c r="N328" s="201">
        <v>0</v>
      </c>
      <c r="O328" s="201">
        <f>ROUND(E328*N328,2)</f>
        <v>0</v>
      </c>
      <c r="P328" s="201">
        <v>0</v>
      </c>
      <c r="Q328" s="201">
        <f>ROUND(E328*P328,2)</f>
        <v>0</v>
      </c>
      <c r="R328" s="201"/>
      <c r="S328" s="201" t="s">
        <v>335</v>
      </c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 t="s">
        <v>155</v>
      </c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31" ht="12.75">
      <c r="A329" s="207" t="s">
        <v>148</v>
      </c>
      <c r="B329" s="207" t="s">
        <v>72</v>
      </c>
      <c r="C329" s="208" t="s">
        <v>73</v>
      </c>
      <c r="D329" s="209"/>
      <c r="E329" s="210"/>
      <c r="F329" s="211"/>
      <c r="G329" s="212">
        <f>SUM(G330:G394)</f>
        <v>0</v>
      </c>
      <c r="H329" s="212"/>
      <c r="I329" s="212">
        <f>SUM(I330:I394)</f>
        <v>0</v>
      </c>
      <c r="J329" s="212"/>
      <c r="K329" s="212">
        <f>SUM(K330:K394)</f>
        <v>0</v>
      </c>
      <c r="L329" s="212"/>
      <c r="M329" s="212">
        <f>SUM(M330:M394)</f>
        <v>0</v>
      </c>
      <c r="N329" s="212"/>
      <c r="O329" s="212">
        <f>SUM(O330:O394)</f>
        <v>0.8300000000000001</v>
      </c>
      <c r="P329" s="212"/>
      <c r="Q329" s="212">
        <f>SUM(Q330:Q394)</f>
        <v>47.67999999999999</v>
      </c>
      <c r="R329" s="212"/>
      <c r="S329" s="212"/>
      <c r="AE329" t="s">
        <v>149</v>
      </c>
    </row>
    <row r="330" spans="1:60" ht="12.75" outlineLevel="1">
      <c r="A330" s="196">
        <v>107</v>
      </c>
      <c r="B330" s="196" t="s">
        <v>562</v>
      </c>
      <c r="C330" s="197" t="s">
        <v>563</v>
      </c>
      <c r="D330" s="198" t="s">
        <v>204</v>
      </c>
      <c r="E330" s="199">
        <v>14.3</v>
      </c>
      <c r="F330" s="200"/>
      <c r="G330" s="201">
        <f>ROUND(E330*F330,2)</f>
        <v>0</v>
      </c>
      <c r="H330" s="200"/>
      <c r="I330" s="201">
        <f>ROUND(E330*H330,2)</f>
        <v>0</v>
      </c>
      <c r="J330" s="200"/>
      <c r="K330" s="201">
        <f>ROUND(E330*J330,2)</f>
        <v>0</v>
      </c>
      <c r="L330" s="201">
        <v>21</v>
      </c>
      <c r="M330" s="201">
        <f>G330*(1+L330/100)</f>
        <v>0</v>
      </c>
      <c r="N330" s="201">
        <v>0</v>
      </c>
      <c r="O330" s="201">
        <f>ROUND(E330*N330,2)</f>
        <v>0</v>
      </c>
      <c r="P330" s="201">
        <v>0.261</v>
      </c>
      <c r="Q330" s="201">
        <f>ROUND(E330*P330,2)</f>
        <v>3.73</v>
      </c>
      <c r="R330" s="201" t="s">
        <v>564</v>
      </c>
      <c r="S330" s="201" t="s">
        <v>154</v>
      </c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 t="s">
        <v>262</v>
      </c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ht="12.75" outlineLevel="1">
      <c r="A331" s="196"/>
      <c r="B331" s="196"/>
      <c r="C331" s="203" t="s">
        <v>565</v>
      </c>
      <c r="D331" s="204"/>
      <c r="E331" s="205">
        <v>14.3</v>
      </c>
      <c r="F331" s="206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 t="s">
        <v>157</v>
      </c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ht="12.75" outlineLevel="1">
      <c r="A332" s="196">
        <v>108</v>
      </c>
      <c r="B332" s="196" t="s">
        <v>566</v>
      </c>
      <c r="C332" s="197" t="s">
        <v>567</v>
      </c>
      <c r="D332" s="198" t="s">
        <v>152</v>
      </c>
      <c r="E332" s="199">
        <v>3.45</v>
      </c>
      <c r="F332" s="200"/>
      <c r="G332" s="201">
        <f>ROUND(E332*F332,2)</f>
        <v>0</v>
      </c>
      <c r="H332" s="200"/>
      <c r="I332" s="201">
        <f>ROUND(E332*H332,2)</f>
        <v>0</v>
      </c>
      <c r="J332" s="200"/>
      <c r="K332" s="201">
        <f>ROUND(E332*J332,2)</f>
        <v>0</v>
      </c>
      <c r="L332" s="201">
        <v>21</v>
      </c>
      <c r="M332" s="201">
        <f>G332*(1+L332/100)</f>
        <v>0</v>
      </c>
      <c r="N332" s="201">
        <v>0.00128</v>
      </c>
      <c r="O332" s="201">
        <f>ROUND(E332*N332,2)</f>
        <v>0</v>
      </c>
      <c r="P332" s="201">
        <v>1.8</v>
      </c>
      <c r="Q332" s="201">
        <f>ROUND(E332*P332,2)</f>
        <v>6.21</v>
      </c>
      <c r="R332" s="201" t="s">
        <v>564</v>
      </c>
      <c r="S332" s="201" t="s">
        <v>154</v>
      </c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 t="s">
        <v>155</v>
      </c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ht="12.75" outlineLevel="1">
      <c r="A333" s="196"/>
      <c r="B333" s="196"/>
      <c r="C333" s="203" t="s">
        <v>568</v>
      </c>
      <c r="D333" s="204"/>
      <c r="E333" s="205">
        <v>1.2</v>
      </c>
      <c r="F333" s="206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 t="s">
        <v>157</v>
      </c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ht="12.75" outlineLevel="1">
      <c r="A334" s="196"/>
      <c r="B334" s="196"/>
      <c r="C334" s="203" t="s">
        <v>569</v>
      </c>
      <c r="D334" s="204"/>
      <c r="E334" s="205">
        <v>2.25</v>
      </c>
      <c r="F334" s="206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 t="s">
        <v>157</v>
      </c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ht="12.75" outlineLevel="1">
      <c r="A335" s="196">
        <v>109</v>
      </c>
      <c r="B335" s="196" t="s">
        <v>570</v>
      </c>
      <c r="C335" s="197" t="s">
        <v>571</v>
      </c>
      <c r="D335" s="198" t="s">
        <v>152</v>
      </c>
      <c r="E335" s="199">
        <v>1.2024</v>
      </c>
      <c r="F335" s="200"/>
      <c r="G335" s="201">
        <f>ROUND(E335*F335,2)</f>
        <v>0</v>
      </c>
      <c r="H335" s="200"/>
      <c r="I335" s="201">
        <f>ROUND(E335*H335,2)</f>
        <v>0</v>
      </c>
      <c r="J335" s="200"/>
      <c r="K335" s="201">
        <f>ROUND(E335*J335,2)</f>
        <v>0</v>
      </c>
      <c r="L335" s="201">
        <v>21</v>
      </c>
      <c r="M335" s="201">
        <f>G335*(1+L335/100)</f>
        <v>0</v>
      </c>
      <c r="N335" s="201">
        <v>0</v>
      </c>
      <c r="O335" s="201">
        <f>ROUND(E335*N335,2)</f>
        <v>0</v>
      </c>
      <c r="P335" s="201">
        <v>2.2</v>
      </c>
      <c r="Q335" s="201">
        <f>ROUND(E335*P335,2)</f>
        <v>2.65</v>
      </c>
      <c r="R335" s="201" t="s">
        <v>564</v>
      </c>
      <c r="S335" s="201" t="s">
        <v>154</v>
      </c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 t="s">
        <v>155</v>
      </c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ht="12.75" outlineLevel="1">
      <c r="A336" s="196"/>
      <c r="B336" s="196"/>
      <c r="C336" s="203" t="s">
        <v>572</v>
      </c>
      <c r="D336" s="204"/>
      <c r="E336" s="205">
        <v>0.45</v>
      </c>
      <c r="F336" s="206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 t="s">
        <v>157</v>
      </c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ht="12.75" outlineLevel="1">
      <c r="A337" s="196"/>
      <c r="B337" s="196"/>
      <c r="C337" s="203" t="s">
        <v>573</v>
      </c>
      <c r="D337" s="204"/>
      <c r="E337" s="205">
        <v>0.3432</v>
      </c>
      <c r="F337" s="206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 t="s">
        <v>157</v>
      </c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ht="12.75" outlineLevel="1">
      <c r="A338" s="196"/>
      <c r="B338" s="196"/>
      <c r="C338" s="203" t="s">
        <v>574</v>
      </c>
      <c r="D338" s="204"/>
      <c r="E338" s="205">
        <v>0.4092</v>
      </c>
      <c r="F338" s="206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 t="s">
        <v>157</v>
      </c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ht="12.75" outlineLevel="1">
      <c r="A339" s="196">
        <v>110</v>
      </c>
      <c r="B339" s="196" t="s">
        <v>575</v>
      </c>
      <c r="C339" s="197" t="s">
        <v>576</v>
      </c>
      <c r="D339" s="198" t="s">
        <v>204</v>
      </c>
      <c r="E339" s="199">
        <v>65.04</v>
      </c>
      <c r="F339" s="200"/>
      <c r="G339" s="201">
        <f>ROUND(E339*F339,2)</f>
        <v>0</v>
      </c>
      <c r="H339" s="200"/>
      <c r="I339" s="201">
        <f>ROUND(E339*H339,2)</f>
        <v>0</v>
      </c>
      <c r="J339" s="200"/>
      <c r="K339" s="201">
        <f>ROUND(E339*J339,2)</f>
        <v>0</v>
      </c>
      <c r="L339" s="201">
        <v>21</v>
      </c>
      <c r="M339" s="201">
        <f>G339*(1+L339/100)</f>
        <v>0</v>
      </c>
      <c r="N339" s="201">
        <v>0</v>
      </c>
      <c r="O339" s="201">
        <f>ROUND(E339*N339,2)</f>
        <v>0</v>
      </c>
      <c r="P339" s="201">
        <v>0.02</v>
      </c>
      <c r="Q339" s="201">
        <f>ROUND(E339*P339,2)</f>
        <v>1.3</v>
      </c>
      <c r="R339" s="201" t="s">
        <v>564</v>
      </c>
      <c r="S339" s="201" t="s">
        <v>154</v>
      </c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 t="s">
        <v>155</v>
      </c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ht="12.75" outlineLevel="1">
      <c r="A340" s="196"/>
      <c r="B340" s="196"/>
      <c r="C340" s="203" t="s">
        <v>577</v>
      </c>
      <c r="D340" s="204"/>
      <c r="E340" s="205">
        <v>65.04</v>
      </c>
      <c r="F340" s="206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 t="s">
        <v>157</v>
      </c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ht="12.75" outlineLevel="1">
      <c r="A341" s="196">
        <v>111</v>
      </c>
      <c r="B341" s="196" t="s">
        <v>578</v>
      </c>
      <c r="C341" s="197" t="s">
        <v>579</v>
      </c>
      <c r="D341" s="198" t="s">
        <v>204</v>
      </c>
      <c r="E341" s="199">
        <v>1.8</v>
      </c>
      <c r="F341" s="200"/>
      <c r="G341" s="201">
        <f>ROUND(E341*F341,2)</f>
        <v>0</v>
      </c>
      <c r="H341" s="200"/>
      <c r="I341" s="201">
        <f>ROUND(E341*H341,2)</f>
        <v>0</v>
      </c>
      <c r="J341" s="200"/>
      <c r="K341" s="201">
        <f>ROUND(E341*J341,2)</f>
        <v>0</v>
      </c>
      <c r="L341" s="201">
        <v>21</v>
      </c>
      <c r="M341" s="201">
        <f>G341*(1+L341/100)</f>
        <v>0</v>
      </c>
      <c r="N341" s="201">
        <v>0</v>
      </c>
      <c r="O341" s="201">
        <f>ROUND(E341*N341,2)</f>
        <v>0</v>
      </c>
      <c r="P341" s="201">
        <v>0.076</v>
      </c>
      <c r="Q341" s="201">
        <f>ROUND(E341*P341,2)</f>
        <v>0.14</v>
      </c>
      <c r="R341" s="201" t="s">
        <v>564</v>
      </c>
      <c r="S341" s="201" t="s">
        <v>154</v>
      </c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 t="s">
        <v>262</v>
      </c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ht="12.75" outlineLevel="1">
      <c r="A342" s="196"/>
      <c r="B342" s="196"/>
      <c r="C342" s="203" t="s">
        <v>580</v>
      </c>
      <c r="D342" s="204"/>
      <c r="E342" s="205">
        <v>1.8</v>
      </c>
      <c r="F342" s="206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 t="s">
        <v>157</v>
      </c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</row>
    <row r="343" spans="1:60" ht="12.75" outlineLevel="1">
      <c r="A343" s="196">
        <v>112</v>
      </c>
      <c r="B343" s="196" t="s">
        <v>581</v>
      </c>
      <c r="C343" s="197" t="s">
        <v>582</v>
      </c>
      <c r="D343" s="198" t="s">
        <v>204</v>
      </c>
      <c r="E343" s="199">
        <v>27.37</v>
      </c>
      <c r="F343" s="200"/>
      <c r="G343" s="201">
        <f>ROUND(E343*F343,2)</f>
        <v>0</v>
      </c>
      <c r="H343" s="200"/>
      <c r="I343" s="201">
        <f>ROUND(E343*H343,2)</f>
        <v>0</v>
      </c>
      <c r="J343" s="200"/>
      <c r="K343" s="201">
        <f>ROUND(E343*J343,2)</f>
        <v>0</v>
      </c>
      <c r="L343" s="201">
        <v>21</v>
      </c>
      <c r="M343" s="201">
        <f>G343*(1+L343/100)</f>
        <v>0</v>
      </c>
      <c r="N343" s="201">
        <v>0.00092</v>
      </c>
      <c r="O343" s="201">
        <f>ROUND(E343*N343,2)</f>
        <v>0.03</v>
      </c>
      <c r="P343" s="201">
        <v>0.04</v>
      </c>
      <c r="Q343" s="201">
        <f>ROUND(E343*P343,2)</f>
        <v>1.09</v>
      </c>
      <c r="R343" s="201" t="s">
        <v>564</v>
      </c>
      <c r="S343" s="201" t="s">
        <v>154</v>
      </c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 t="s">
        <v>155</v>
      </c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ht="12.75" outlineLevel="1">
      <c r="A344" s="196"/>
      <c r="B344" s="196"/>
      <c r="C344" s="203" t="s">
        <v>583</v>
      </c>
      <c r="D344" s="204"/>
      <c r="E344" s="205">
        <v>15.87</v>
      </c>
      <c r="F344" s="206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 t="s">
        <v>157</v>
      </c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ht="12.75" outlineLevel="1">
      <c r="A345" s="196"/>
      <c r="B345" s="196"/>
      <c r="C345" s="203" t="s">
        <v>584</v>
      </c>
      <c r="D345" s="204"/>
      <c r="E345" s="205">
        <v>11.5</v>
      </c>
      <c r="F345" s="206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 t="s">
        <v>157</v>
      </c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ht="12.75" outlineLevel="1">
      <c r="A346" s="196">
        <v>113</v>
      </c>
      <c r="B346" s="196" t="s">
        <v>585</v>
      </c>
      <c r="C346" s="197" t="s">
        <v>586</v>
      </c>
      <c r="D346" s="198" t="s">
        <v>226</v>
      </c>
      <c r="E346" s="199">
        <v>25.5</v>
      </c>
      <c r="F346" s="200"/>
      <c r="G346" s="201">
        <f>ROUND(E346*F346,2)</f>
        <v>0</v>
      </c>
      <c r="H346" s="200"/>
      <c r="I346" s="201">
        <f>ROUND(E346*H346,2)</f>
        <v>0</v>
      </c>
      <c r="J346" s="200"/>
      <c r="K346" s="201">
        <f>ROUND(E346*J346,2)</f>
        <v>0</v>
      </c>
      <c r="L346" s="201">
        <v>21</v>
      </c>
      <c r="M346" s="201">
        <f>G346*(1+L346/100)</f>
        <v>0</v>
      </c>
      <c r="N346" s="201">
        <v>0</v>
      </c>
      <c r="O346" s="201">
        <f>ROUND(E346*N346,2)</f>
        <v>0</v>
      </c>
      <c r="P346" s="201">
        <v>0.00046</v>
      </c>
      <c r="Q346" s="201">
        <f>ROUND(E346*P346,2)</f>
        <v>0.01</v>
      </c>
      <c r="R346" s="201" t="s">
        <v>564</v>
      </c>
      <c r="S346" s="201" t="s">
        <v>154</v>
      </c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 t="s">
        <v>155</v>
      </c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ht="12.75" outlineLevel="1">
      <c r="A347" s="196"/>
      <c r="B347" s="196"/>
      <c r="C347" s="203" t="s">
        <v>587</v>
      </c>
      <c r="D347" s="204"/>
      <c r="E347" s="205"/>
      <c r="F347" s="206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 t="s">
        <v>157</v>
      </c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ht="12.75" outlineLevel="1">
      <c r="A348" s="196"/>
      <c r="B348" s="196"/>
      <c r="C348" s="203" t="s">
        <v>588</v>
      </c>
      <c r="D348" s="204"/>
      <c r="E348" s="205">
        <v>8.9</v>
      </c>
      <c r="F348" s="206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 t="s">
        <v>157</v>
      </c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ht="12.75" outlineLevel="1">
      <c r="A349" s="196"/>
      <c r="B349" s="196"/>
      <c r="C349" s="203" t="s">
        <v>589</v>
      </c>
      <c r="D349" s="204"/>
      <c r="E349" s="205">
        <v>8.2</v>
      </c>
      <c r="F349" s="206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 t="s">
        <v>157</v>
      </c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ht="12.75" outlineLevel="1">
      <c r="A350" s="196"/>
      <c r="B350" s="196"/>
      <c r="C350" s="203" t="s">
        <v>590</v>
      </c>
      <c r="D350" s="204"/>
      <c r="E350" s="205">
        <v>8.4</v>
      </c>
      <c r="F350" s="206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 t="s">
        <v>157</v>
      </c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</row>
    <row r="351" spans="1:60" ht="12.75" outlineLevel="1">
      <c r="A351" s="196">
        <v>114</v>
      </c>
      <c r="B351" s="196" t="s">
        <v>591</v>
      </c>
      <c r="C351" s="197" t="s">
        <v>592</v>
      </c>
      <c r="D351" s="198" t="s">
        <v>152</v>
      </c>
      <c r="E351" s="199">
        <v>7.568</v>
      </c>
      <c r="F351" s="200"/>
      <c r="G351" s="201">
        <f>ROUND(E351*F351,2)</f>
        <v>0</v>
      </c>
      <c r="H351" s="200"/>
      <c r="I351" s="201">
        <f>ROUND(E351*H351,2)</f>
        <v>0</v>
      </c>
      <c r="J351" s="200"/>
      <c r="K351" s="201">
        <f>ROUND(E351*J351,2)</f>
        <v>0</v>
      </c>
      <c r="L351" s="201">
        <v>21</v>
      </c>
      <c r="M351" s="201">
        <f>G351*(1+L351/100)</f>
        <v>0</v>
      </c>
      <c r="N351" s="201">
        <v>0.00182</v>
      </c>
      <c r="O351" s="201">
        <f>ROUND(E351*N351,2)</f>
        <v>0.01</v>
      </c>
      <c r="P351" s="201">
        <v>1.8</v>
      </c>
      <c r="Q351" s="201">
        <f>ROUND(E351*P351,2)</f>
        <v>13.62</v>
      </c>
      <c r="R351" s="201" t="s">
        <v>564</v>
      </c>
      <c r="S351" s="201" t="s">
        <v>154</v>
      </c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 t="s">
        <v>262</v>
      </c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ht="12.75" outlineLevel="1">
      <c r="A352" s="196"/>
      <c r="B352" s="196"/>
      <c r="C352" s="203" t="s">
        <v>593</v>
      </c>
      <c r="D352" s="204"/>
      <c r="E352" s="205">
        <v>2.664</v>
      </c>
      <c r="F352" s="206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 t="s">
        <v>157</v>
      </c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</row>
    <row r="353" spans="1:60" ht="12.75" outlineLevel="1">
      <c r="A353" s="196"/>
      <c r="B353" s="196"/>
      <c r="C353" s="203" t="s">
        <v>594</v>
      </c>
      <c r="D353" s="204"/>
      <c r="E353" s="205">
        <v>2.565</v>
      </c>
      <c r="F353" s="206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 t="s">
        <v>157</v>
      </c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ht="12.75" outlineLevel="1">
      <c r="A354" s="196"/>
      <c r="B354" s="196"/>
      <c r="C354" s="203" t="s">
        <v>595</v>
      </c>
      <c r="D354" s="204"/>
      <c r="E354" s="205">
        <v>0.2565</v>
      </c>
      <c r="F354" s="206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 t="s">
        <v>157</v>
      </c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ht="12.75" outlineLevel="1">
      <c r="A355" s="196"/>
      <c r="B355" s="196"/>
      <c r="C355" s="203" t="s">
        <v>596</v>
      </c>
      <c r="D355" s="204"/>
      <c r="E355" s="205">
        <v>2.0825</v>
      </c>
      <c r="F355" s="206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 t="s">
        <v>157</v>
      </c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</row>
    <row r="356" spans="1:60" ht="12.75" outlineLevel="1">
      <c r="A356" s="196">
        <v>115</v>
      </c>
      <c r="B356" s="196" t="s">
        <v>597</v>
      </c>
      <c r="C356" s="197" t="s">
        <v>598</v>
      </c>
      <c r="D356" s="198" t="s">
        <v>204</v>
      </c>
      <c r="E356" s="199">
        <v>20.78</v>
      </c>
      <c r="F356" s="200"/>
      <c r="G356" s="201">
        <f>ROUND(E356*F356,2)</f>
        <v>0</v>
      </c>
      <c r="H356" s="200"/>
      <c r="I356" s="201">
        <f>ROUND(E356*H356,2)</f>
        <v>0</v>
      </c>
      <c r="J356" s="200"/>
      <c r="K356" s="201">
        <f>ROUND(E356*J356,2)</f>
        <v>0</v>
      </c>
      <c r="L356" s="201">
        <v>21</v>
      </c>
      <c r="M356" s="201">
        <f>G356*(1+L356/100)</f>
        <v>0</v>
      </c>
      <c r="N356" s="201">
        <v>0.00054</v>
      </c>
      <c r="O356" s="201">
        <f>ROUND(E356*N356,2)</f>
        <v>0.01</v>
      </c>
      <c r="P356" s="201">
        <v>0.27</v>
      </c>
      <c r="Q356" s="201">
        <f>ROUND(E356*P356,2)</f>
        <v>5.61</v>
      </c>
      <c r="R356" s="201" t="s">
        <v>564</v>
      </c>
      <c r="S356" s="201" t="s">
        <v>154</v>
      </c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 t="s">
        <v>155</v>
      </c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ht="12.75" outlineLevel="1">
      <c r="A357" s="196"/>
      <c r="B357" s="196"/>
      <c r="C357" s="203" t="s">
        <v>599</v>
      </c>
      <c r="D357" s="204"/>
      <c r="E357" s="205">
        <v>6.65</v>
      </c>
      <c r="F357" s="206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 t="s">
        <v>157</v>
      </c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</row>
    <row r="358" spans="1:60" ht="12.75" outlineLevel="1">
      <c r="A358" s="196"/>
      <c r="B358" s="196"/>
      <c r="C358" s="203" t="s">
        <v>600</v>
      </c>
      <c r="D358" s="204"/>
      <c r="E358" s="205">
        <v>14.13</v>
      </c>
      <c r="F358" s="206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 t="s">
        <v>157</v>
      </c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ht="12.75" outlineLevel="1">
      <c r="A359" s="196">
        <v>116</v>
      </c>
      <c r="B359" s="196" t="s">
        <v>601</v>
      </c>
      <c r="C359" s="197" t="s">
        <v>602</v>
      </c>
      <c r="D359" s="198" t="s">
        <v>214</v>
      </c>
      <c r="E359" s="199">
        <v>3</v>
      </c>
      <c r="F359" s="200"/>
      <c r="G359" s="201">
        <f>ROUND(E359*F359,2)</f>
        <v>0</v>
      </c>
      <c r="H359" s="200"/>
      <c r="I359" s="201">
        <f>ROUND(E359*H359,2)</f>
        <v>0</v>
      </c>
      <c r="J359" s="200"/>
      <c r="K359" s="201">
        <f>ROUND(E359*J359,2)</f>
        <v>0</v>
      </c>
      <c r="L359" s="201">
        <v>21</v>
      </c>
      <c r="M359" s="201">
        <f>G359*(1+L359/100)</f>
        <v>0</v>
      </c>
      <c r="N359" s="201">
        <v>0.00067</v>
      </c>
      <c r="O359" s="201">
        <f>ROUND(E359*N359,2)</f>
        <v>0</v>
      </c>
      <c r="P359" s="201">
        <v>0.025</v>
      </c>
      <c r="Q359" s="201">
        <f>ROUND(E359*P359,2)</f>
        <v>0.08</v>
      </c>
      <c r="R359" s="201" t="s">
        <v>564</v>
      </c>
      <c r="S359" s="201" t="s">
        <v>154</v>
      </c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 t="s">
        <v>155</v>
      </c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ht="12.75" outlineLevel="1">
      <c r="A360" s="196"/>
      <c r="B360" s="196"/>
      <c r="C360" s="203" t="s">
        <v>603</v>
      </c>
      <c r="D360" s="204"/>
      <c r="E360" s="205">
        <v>2</v>
      </c>
      <c r="F360" s="206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 t="s">
        <v>157</v>
      </c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</row>
    <row r="361" spans="1:60" ht="12.75" outlineLevel="1">
      <c r="A361" s="196"/>
      <c r="B361" s="196"/>
      <c r="C361" s="203" t="s">
        <v>604</v>
      </c>
      <c r="D361" s="204"/>
      <c r="E361" s="205">
        <v>1</v>
      </c>
      <c r="F361" s="206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 t="s">
        <v>157</v>
      </c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</row>
    <row r="362" spans="1:60" ht="12.75" outlineLevel="1">
      <c r="A362" s="196">
        <v>117</v>
      </c>
      <c r="B362" s="196" t="s">
        <v>605</v>
      </c>
      <c r="C362" s="197" t="s">
        <v>606</v>
      </c>
      <c r="D362" s="198" t="s">
        <v>152</v>
      </c>
      <c r="E362" s="199">
        <v>4.7425</v>
      </c>
      <c r="F362" s="200"/>
      <c r="G362" s="201">
        <f>ROUND(E362*F362,2)</f>
        <v>0</v>
      </c>
      <c r="H362" s="200"/>
      <c r="I362" s="201">
        <f>ROUND(E362*H362,2)</f>
        <v>0</v>
      </c>
      <c r="J362" s="200"/>
      <c r="K362" s="201">
        <f>ROUND(E362*J362,2)</f>
        <v>0</v>
      </c>
      <c r="L362" s="201">
        <v>21</v>
      </c>
      <c r="M362" s="201">
        <f>G362*(1+L362/100)</f>
        <v>0</v>
      </c>
      <c r="N362" s="201">
        <v>0</v>
      </c>
      <c r="O362" s="201">
        <f>ROUND(E362*N362,2)</f>
        <v>0</v>
      </c>
      <c r="P362" s="201">
        <v>0</v>
      </c>
      <c r="Q362" s="201">
        <f>ROUND(E362*P362,2)</f>
        <v>0</v>
      </c>
      <c r="R362" s="201" t="s">
        <v>564</v>
      </c>
      <c r="S362" s="201" t="s">
        <v>154</v>
      </c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 t="s">
        <v>155</v>
      </c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</row>
    <row r="363" spans="1:60" ht="12.75" outlineLevel="1">
      <c r="A363" s="196"/>
      <c r="B363" s="196"/>
      <c r="C363" s="203" t="s">
        <v>607</v>
      </c>
      <c r="D363" s="204"/>
      <c r="E363" s="205">
        <v>1.7325</v>
      </c>
      <c r="F363" s="206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 t="s">
        <v>157</v>
      </c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</row>
    <row r="364" spans="1:60" ht="12.75" outlineLevel="1">
      <c r="A364" s="196"/>
      <c r="B364" s="196"/>
      <c r="C364" s="203" t="s">
        <v>608</v>
      </c>
      <c r="D364" s="204"/>
      <c r="E364" s="205">
        <v>1.47</v>
      </c>
      <c r="F364" s="206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 t="s">
        <v>157</v>
      </c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</row>
    <row r="365" spans="1:60" ht="12.75" outlineLevel="1">
      <c r="A365" s="196"/>
      <c r="B365" s="196"/>
      <c r="C365" s="203" t="s">
        <v>609</v>
      </c>
      <c r="D365" s="204"/>
      <c r="E365" s="205">
        <v>1.54</v>
      </c>
      <c r="F365" s="206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 t="s">
        <v>157</v>
      </c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</row>
    <row r="366" spans="1:60" ht="12.75" outlineLevel="1">
      <c r="A366" s="196">
        <v>118</v>
      </c>
      <c r="B366" s="196" t="s">
        <v>610</v>
      </c>
      <c r="C366" s="197" t="s">
        <v>611</v>
      </c>
      <c r="D366" s="198" t="s">
        <v>214</v>
      </c>
      <c r="E366" s="199">
        <v>2</v>
      </c>
      <c r="F366" s="200"/>
      <c r="G366" s="201">
        <f>ROUND(E366*F366,2)</f>
        <v>0</v>
      </c>
      <c r="H366" s="200"/>
      <c r="I366" s="201">
        <f>ROUND(E366*H366,2)</f>
        <v>0</v>
      </c>
      <c r="J366" s="200"/>
      <c r="K366" s="201">
        <f>ROUND(E366*J366,2)</f>
        <v>0</v>
      </c>
      <c r="L366" s="201">
        <v>21</v>
      </c>
      <c r="M366" s="201">
        <f>G366*(1+L366/100)</f>
        <v>0</v>
      </c>
      <c r="N366" s="201">
        <v>0.00049</v>
      </c>
      <c r="O366" s="201">
        <f>ROUND(E366*N366,2)</f>
        <v>0</v>
      </c>
      <c r="P366" s="201">
        <v>0.062</v>
      </c>
      <c r="Q366" s="201">
        <f>ROUND(E366*P366,2)</f>
        <v>0.12</v>
      </c>
      <c r="R366" s="201" t="s">
        <v>564</v>
      </c>
      <c r="S366" s="201" t="s">
        <v>154</v>
      </c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 t="s">
        <v>155</v>
      </c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</row>
    <row r="367" spans="1:60" ht="12.75" outlineLevel="1">
      <c r="A367" s="196"/>
      <c r="B367" s="196"/>
      <c r="C367" s="203" t="s">
        <v>612</v>
      </c>
      <c r="D367" s="204"/>
      <c r="E367" s="205">
        <v>2</v>
      </c>
      <c r="F367" s="206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 t="s">
        <v>157</v>
      </c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</row>
    <row r="368" spans="1:60" ht="12.75" outlineLevel="1">
      <c r="A368" s="196">
        <v>119</v>
      </c>
      <c r="B368" s="196" t="s">
        <v>613</v>
      </c>
      <c r="C368" s="197" t="s">
        <v>614</v>
      </c>
      <c r="D368" s="198" t="s">
        <v>226</v>
      </c>
      <c r="E368" s="199">
        <v>19.8</v>
      </c>
      <c r="F368" s="200"/>
      <c r="G368" s="201">
        <f>ROUND(E368*F368,2)</f>
        <v>0</v>
      </c>
      <c r="H368" s="200"/>
      <c r="I368" s="201">
        <f>ROUND(E368*H368,2)</f>
        <v>0</v>
      </c>
      <c r="J368" s="200"/>
      <c r="K368" s="201">
        <f>ROUND(E368*J368,2)</f>
        <v>0</v>
      </c>
      <c r="L368" s="201">
        <v>21</v>
      </c>
      <c r="M368" s="201">
        <f>G368*(1+L368/100)</f>
        <v>0</v>
      </c>
      <c r="N368" s="201">
        <v>0</v>
      </c>
      <c r="O368" s="201">
        <f>ROUND(E368*N368,2)</f>
        <v>0</v>
      </c>
      <c r="P368" s="201">
        <v>0.009</v>
      </c>
      <c r="Q368" s="201">
        <f>ROUND(E368*P368,2)</f>
        <v>0.18</v>
      </c>
      <c r="R368" s="201" t="s">
        <v>564</v>
      </c>
      <c r="S368" s="201" t="s">
        <v>154</v>
      </c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 t="s">
        <v>155</v>
      </c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</row>
    <row r="369" spans="1:60" ht="12.75" outlineLevel="1">
      <c r="A369" s="196"/>
      <c r="B369" s="196"/>
      <c r="C369" s="203" t="s">
        <v>615</v>
      </c>
      <c r="D369" s="204"/>
      <c r="E369" s="205">
        <v>13.2</v>
      </c>
      <c r="F369" s="206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 t="s">
        <v>157</v>
      </c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</row>
    <row r="370" spans="1:60" ht="12.75" outlineLevel="1">
      <c r="A370" s="196"/>
      <c r="B370" s="196"/>
      <c r="C370" s="203" t="s">
        <v>616</v>
      </c>
      <c r="D370" s="204"/>
      <c r="E370" s="205">
        <v>6.6</v>
      </c>
      <c r="F370" s="206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 t="s">
        <v>157</v>
      </c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</row>
    <row r="371" spans="1:60" ht="12.75" outlineLevel="1">
      <c r="A371" s="196">
        <v>120</v>
      </c>
      <c r="B371" s="196" t="s">
        <v>617</v>
      </c>
      <c r="C371" s="197" t="s">
        <v>618</v>
      </c>
      <c r="D371" s="198" t="s">
        <v>226</v>
      </c>
      <c r="E371" s="199">
        <v>8.2</v>
      </c>
      <c r="F371" s="200"/>
      <c r="G371" s="201">
        <f>ROUND(E371*F371,2)</f>
        <v>0</v>
      </c>
      <c r="H371" s="200"/>
      <c r="I371" s="201">
        <f>ROUND(E371*H371,2)</f>
        <v>0</v>
      </c>
      <c r="J371" s="200"/>
      <c r="K371" s="201">
        <f>ROUND(E371*J371,2)</f>
        <v>0</v>
      </c>
      <c r="L371" s="201">
        <v>21</v>
      </c>
      <c r="M371" s="201">
        <f>G371*(1+L371/100)</f>
        <v>0</v>
      </c>
      <c r="N371" s="201">
        <v>0</v>
      </c>
      <c r="O371" s="201">
        <f>ROUND(E371*N371,2)</f>
        <v>0</v>
      </c>
      <c r="P371" s="201">
        <v>0.042</v>
      </c>
      <c r="Q371" s="201">
        <f>ROUND(E371*P371,2)</f>
        <v>0.34</v>
      </c>
      <c r="R371" s="201" t="s">
        <v>564</v>
      </c>
      <c r="S371" s="201" t="s">
        <v>154</v>
      </c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 t="s">
        <v>155</v>
      </c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</row>
    <row r="372" spans="1:60" ht="12.75" outlineLevel="1">
      <c r="A372" s="196"/>
      <c r="B372" s="196"/>
      <c r="C372" s="203" t="s">
        <v>619</v>
      </c>
      <c r="D372" s="204"/>
      <c r="E372" s="205">
        <v>2.1</v>
      </c>
      <c r="F372" s="206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 t="s">
        <v>157</v>
      </c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</row>
    <row r="373" spans="1:60" ht="12.75" outlineLevel="1">
      <c r="A373" s="196"/>
      <c r="B373" s="196"/>
      <c r="C373" s="203" t="s">
        <v>620</v>
      </c>
      <c r="D373" s="204"/>
      <c r="E373" s="205">
        <v>6.1</v>
      </c>
      <c r="F373" s="206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 t="s">
        <v>157</v>
      </c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</row>
    <row r="374" spans="1:60" ht="12.75" outlineLevel="1">
      <c r="A374" s="196">
        <v>121</v>
      </c>
      <c r="B374" s="196" t="s">
        <v>621</v>
      </c>
      <c r="C374" s="197" t="s">
        <v>622</v>
      </c>
      <c r="D374" s="198" t="s">
        <v>226</v>
      </c>
      <c r="E374" s="199">
        <v>8.3</v>
      </c>
      <c r="F374" s="200"/>
      <c r="G374" s="201">
        <f>ROUND(E374*F374,2)</f>
        <v>0</v>
      </c>
      <c r="H374" s="200"/>
      <c r="I374" s="201">
        <f>ROUND(E374*H374,2)</f>
        <v>0</v>
      </c>
      <c r="J374" s="200"/>
      <c r="K374" s="201">
        <f>ROUND(E374*J374,2)</f>
        <v>0</v>
      </c>
      <c r="L374" s="201">
        <v>21</v>
      </c>
      <c r="M374" s="201">
        <f>G374*(1+L374/100)</f>
        <v>0</v>
      </c>
      <c r="N374" s="201">
        <v>0</v>
      </c>
      <c r="O374" s="201">
        <f>ROUND(E374*N374,2)</f>
        <v>0</v>
      </c>
      <c r="P374" s="201">
        <v>0.129</v>
      </c>
      <c r="Q374" s="201">
        <f>ROUND(E374*P374,2)</f>
        <v>1.07</v>
      </c>
      <c r="R374" s="201" t="s">
        <v>564</v>
      </c>
      <c r="S374" s="201" t="s">
        <v>154</v>
      </c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 t="s">
        <v>155</v>
      </c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</row>
    <row r="375" spans="1:60" ht="12.75" outlineLevel="1">
      <c r="A375" s="196"/>
      <c r="B375" s="196"/>
      <c r="C375" s="203" t="s">
        <v>623</v>
      </c>
      <c r="D375" s="204"/>
      <c r="E375" s="205">
        <v>8.3</v>
      </c>
      <c r="F375" s="206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 t="s">
        <v>157</v>
      </c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</row>
    <row r="376" spans="1:60" ht="22.5" outlineLevel="1">
      <c r="A376" s="196">
        <v>122</v>
      </c>
      <c r="B376" s="196" t="s">
        <v>624</v>
      </c>
      <c r="C376" s="197" t="s">
        <v>625</v>
      </c>
      <c r="D376" s="198" t="s">
        <v>226</v>
      </c>
      <c r="E376" s="199">
        <v>28.5</v>
      </c>
      <c r="F376" s="200"/>
      <c r="G376" s="201">
        <f>ROUND(E376*F376,2)</f>
        <v>0</v>
      </c>
      <c r="H376" s="200"/>
      <c r="I376" s="201">
        <f>ROUND(E376*H376,2)</f>
        <v>0</v>
      </c>
      <c r="J376" s="200"/>
      <c r="K376" s="201">
        <f>ROUND(E376*J376,2)</f>
        <v>0</v>
      </c>
      <c r="L376" s="201">
        <v>21</v>
      </c>
      <c r="M376" s="201">
        <f>G376*(1+L376/100)</f>
        <v>0</v>
      </c>
      <c r="N376" s="201">
        <v>0</v>
      </c>
      <c r="O376" s="201">
        <f>ROUND(E376*N376,2)</f>
        <v>0</v>
      </c>
      <c r="P376" s="201">
        <v>0.099</v>
      </c>
      <c r="Q376" s="201">
        <f>ROUND(E376*P376,2)</f>
        <v>2.82</v>
      </c>
      <c r="R376" s="201" t="s">
        <v>564</v>
      </c>
      <c r="S376" s="201" t="s">
        <v>154</v>
      </c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 t="s">
        <v>155</v>
      </c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</row>
    <row r="377" spans="1:60" ht="12.75" outlineLevel="1">
      <c r="A377" s="196"/>
      <c r="B377" s="196"/>
      <c r="C377" s="203" t="s">
        <v>626</v>
      </c>
      <c r="D377" s="204"/>
      <c r="E377" s="205">
        <v>28.5</v>
      </c>
      <c r="F377" s="206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 t="s">
        <v>157</v>
      </c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</row>
    <row r="378" spans="1:60" ht="12.75" outlineLevel="1">
      <c r="A378" s="196">
        <v>123</v>
      </c>
      <c r="B378" s="196" t="s">
        <v>627</v>
      </c>
      <c r="C378" s="197" t="s">
        <v>628</v>
      </c>
      <c r="D378" s="198" t="s">
        <v>226</v>
      </c>
      <c r="E378" s="199">
        <v>33</v>
      </c>
      <c r="F378" s="200"/>
      <c r="G378" s="201">
        <f>ROUND(E378*F378,2)</f>
        <v>0</v>
      </c>
      <c r="H378" s="200"/>
      <c r="I378" s="201">
        <f>ROUND(E378*H378,2)</f>
        <v>0</v>
      </c>
      <c r="J378" s="200"/>
      <c r="K378" s="201">
        <f>ROUND(E378*J378,2)</f>
        <v>0</v>
      </c>
      <c r="L378" s="201">
        <v>21</v>
      </c>
      <c r="M378" s="201">
        <f>G378*(1+L378/100)</f>
        <v>0</v>
      </c>
      <c r="N378" s="201">
        <v>0.02365</v>
      </c>
      <c r="O378" s="201">
        <f>ROUND(E378*N378,2)</f>
        <v>0.78</v>
      </c>
      <c r="P378" s="201">
        <v>0</v>
      </c>
      <c r="Q378" s="201">
        <f>ROUND(E378*P378,2)</f>
        <v>0</v>
      </c>
      <c r="R378" s="201" t="s">
        <v>564</v>
      </c>
      <c r="S378" s="201" t="s">
        <v>154</v>
      </c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 t="s">
        <v>155</v>
      </c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</row>
    <row r="379" spans="1:60" ht="12.75" outlineLevel="1">
      <c r="A379" s="196"/>
      <c r="B379" s="196"/>
      <c r="C379" s="203" t="s">
        <v>629</v>
      </c>
      <c r="D379" s="204"/>
      <c r="E379" s="205">
        <v>33</v>
      </c>
      <c r="F379" s="206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 t="s">
        <v>157</v>
      </c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</row>
    <row r="380" spans="1:60" ht="12.75" outlineLevel="1">
      <c r="A380" s="196">
        <v>124</v>
      </c>
      <c r="B380" s="196" t="s">
        <v>630</v>
      </c>
      <c r="C380" s="197" t="s">
        <v>631</v>
      </c>
      <c r="D380" s="198" t="s">
        <v>204</v>
      </c>
      <c r="E380" s="199">
        <v>55</v>
      </c>
      <c r="F380" s="200"/>
      <c r="G380" s="201">
        <f aca="true" t="shared" si="108" ref="G380:G381">ROUND(E380*F380,2)</f>
        <v>0</v>
      </c>
      <c r="H380" s="200"/>
      <c r="I380" s="201">
        <f aca="true" t="shared" si="109" ref="I380:I381">ROUND(E380*H380,2)</f>
        <v>0</v>
      </c>
      <c r="J380" s="200"/>
      <c r="K380" s="201">
        <f aca="true" t="shared" si="110" ref="K380:K381">ROUND(E380*J380,2)</f>
        <v>0</v>
      </c>
      <c r="L380" s="201">
        <v>21</v>
      </c>
      <c r="M380" s="201">
        <f aca="true" t="shared" si="111" ref="M380:M381">G380*(1+L380/100)</f>
        <v>0</v>
      </c>
      <c r="N380" s="201">
        <v>0</v>
      </c>
      <c r="O380" s="201">
        <f aca="true" t="shared" si="112" ref="O380:O381">ROUND(E380*N380,2)</f>
        <v>0</v>
      </c>
      <c r="P380" s="201">
        <v>0.046</v>
      </c>
      <c r="Q380" s="201">
        <f aca="true" t="shared" si="113" ref="Q380:Q381">ROUND(E380*P380,2)</f>
        <v>2.53</v>
      </c>
      <c r="R380" s="201" t="s">
        <v>564</v>
      </c>
      <c r="S380" s="201" t="s">
        <v>154</v>
      </c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 t="s">
        <v>155</v>
      </c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</row>
    <row r="381" spans="1:60" ht="12.75" outlineLevel="1">
      <c r="A381" s="196">
        <v>125</v>
      </c>
      <c r="B381" s="196" t="s">
        <v>632</v>
      </c>
      <c r="C381" s="197" t="s">
        <v>633</v>
      </c>
      <c r="D381" s="198" t="s">
        <v>204</v>
      </c>
      <c r="E381" s="199">
        <v>2.77</v>
      </c>
      <c r="F381" s="200"/>
      <c r="G381" s="201">
        <f t="shared" si="108"/>
        <v>0</v>
      </c>
      <c r="H381" s="200"/>
      <c r="I381" s="201">
        <f t="shared" si="109"/>
        <v>0</v>
      </c>
      <c r="J381" s="200"/>
      <c r="K381" s="201">
        <f t="shared" si="110"/>
        <v>0</v>
      </c>
      <c r="L381" s="201">
        <v>21</v>
      </c>
      <c r="M381" s="201">
        <f t="shared" si="111"/>
        <v>0</v>
      </c>
      <c r="N381" s="201">
        <v>0</v>
      </c>
      <c r="O381" s="201">
        <f t="shared" si="112"/>
        <v>0</v>
      </c>
      <c r="P381" s="201">
        <v>0.068</v>
      </c>
      <c r="Q381" s="201">
        <f t="shared" si="113"/>
        <v>0.19</v>
      </c>
      <c r="R381" s="201" t="s">
        <v>564</v>
      </c>
      <c r="S381" s="201" t="s">
        <v>154</v>
      </c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 t="s">
        <v>155</v>
      </c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</row>
    <row r="382" spans="1:60" ht="12.75" outlineLevel="1">
      <c r="A382" s="196"/>
      <c r="B382" s="196"/>
      <c r="C382" s="203" t="s">
        <v>634</v>
      </c>
      <c r="D382" s="204"/>
      <c r="E382" s="205">
        <v>2.77</v>
      </c>
      <c r="F382" s="206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 t="s">
        <v>157</v>
      </c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</row>
    <row r="383" spans="1:60" ht="12.75" outlineLevel="1">
      <c r="A383" s="196">
        <v>126</v>
      </c>
      <c r="B383" s="196" t="s">
        <v>635</v>
      </c>
      <c r="C383" s="197" t="s">
        <v>636</v>
      </c>
      <c r="D383" s="198" t="s">
        <v>204</v>
      </c>
      <c r="E383" s="199">
        <v>25</v>
      </c>
      <c r="F383" s="200"/>
      <c r="G383" s="201">
        <f aca="true" t="shared" si="114" ref="G383:G384">ROUND(E383*F383,2)</f>
        <v>0</v>
      </c>
      <c r="H383" s="200"/>
      <c r="I383" s="201">
        <f aca="true" t="shared" si="115" ref="I383:I384">ROUND(E383*H383,2)</f>
        <v>0</v>
      </c>
      <c r="J383" s="200"/>
      <c r="K383" s="201">
        <f aca="true" t="shared" si="116" ref="K383:K384">ROUND(E383*J383,2)</f>
        <v>0</v>
      </c>
      <c r="L383" s="201">
        <v>21</v>
      </c>
      <c r="M383" s="201">
        <f aca="true" t="shared" si="117" ref="M383:M384">G383*(1+L383/100)</f>
        <v>0</v>
      </c>
      <c r="N383" s="201">
        <v>0</v>
      </c>
      <c r="O383" s="201">
        <f aca="true" t="shared" si="118" ref="O383:O384">ROUND(E383*N383,2)</f>
        <v>0</v>
      </c>
      <c r="P383" s="201">
        <v>0.068</v>
      </c>
      <c r="Q383" s="201">
        <f aca="true" t="shared" si="119" ref="Q383:Q384">ROUND(E383*P383,2)</f>
        <v>1.7</v>
      </c>
      <c r="R383" s="201" t="s">
        <v>564</v>
      </c>
      <c r="S383" s="201" t="s">
        <v>154</v>
      </c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 t="s">
        <v>262</v>
      </c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</row>
    <row r="384" spans="1:60" ht="12.75" outlineLevel="1">
      <c r="A384" s="196">
        <v>127</v>
      </c>
      <c r="B384" s="196" t="s">
        <v>637</v>
      </c>
      <c r="C384" s="197" t="s">
        <v>638</v>
      </c>
      <c r="D384" s="198" t="s">
        <v>204</v>
      </c>
      <c r="E384" s="199">
        <v>41.33</v>
      </c>
      <c r="F384" s="200"/>
      <c r="G384" s="201">
        <f t="shared" si="114"/>
        <v>0</v>
      </c>
      <c r="H384" s="200"/>
      <c r="I384" s="201">
        <f t="shared" si="115"/>
        <v>0</v>
      </c>
      <c r="J384" s="200"/>
      <c r="K384" s="201">
        <f t="shared" si="116"/>
        <v>0</v>
      </c>
      <c r="L384" s="201">
        <v>21</v>
      </c>
      <c r="M384" s="201">
        <f t="shared" si="117"/>
        <v>0</v>
      </c>
      <c r="N384" s="201">
        <v>0</v>
      </c>
      <c r="O384" s="201">
        <f t="shared" si="118"/>
        <v>0</v>
      </c>
      <c r="P384" s="201">
        <v>0.089</v>
      </c>
      <c r="Q384" s="201">
        <f t="shared" si="119"/>
        <v>3.68</v>
      </c>
      <c r="R384" s="201" t="s">
        <v>564</v>
      </c>
      <c r="S384" s="201" t="s">
        <v>154</v>
      </c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 t="s">
        <v>155</v>
      </c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</row>
    <row r="385" spans="1:60" ht="12.75" outlineLevel="1">
      <c r="A385" s="196"/>
      <c r="B385" s="196"/>
      <c r="C385" s="203" t="s">
        <v>639</v>
      </c>
      <c r="D385" s="204"/>
      <c r="E385" s="205">
        <v>13.63</v>
      </c>
      <c r="F385" s="206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 t="s">
        <v>157</v>
      </c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</row>
    <row r="386" spans="1:60" ht="12.75" outlineLevel="1">
      <c r="A386" s="196"/>
      <c r="B386" s="196"/>
      <c r="C386" s="203" t="s">
        <v>640</v>
      </c>
      <c r="D386" s="204"/>
      <c r="E386" s="205">
        <v>27.7</v>
      </c>
      <c r="F386" s="206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 t="s">
        <v>157</v>
      </c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</row>
    <row r="387" spans="1:60" ht="12.75" outlineLevel="1">
      <c r="A387" s="196">
        <v>128</v>
      </c>
      <c r="B387" s="196" t="s">
        <v>641</v>
      </c>
      <c r="C387" s="197" t="s">
        <v>642</v>
      </c>
      <c r="D387" s="198" t="s">
        <v>204</v>
      </c>
      <c r="E387" s="199">
        <v>609.8195</v>
      </c>
      <c r="F387" s="200"/>
      <c r="G387" s="201">
        <f>ROUND(E387*F387,2)</f>
        <v>0</v>
      </c>
      <c r="H387" s="200"/>
      <c r="I387" s="201">
        <f>ROUND(E387*H387,2)</f>
        <v>0</v>
      </c>
      <c r="J387" s="200"/>
      <c r="K387" s="201">
        <f>ROUND(E387*J387,2)</f>
        <v>0</v>
      </c>
      <c r="L387" s="201">
        <v>21</v>
      </c>
      <c r="M387" s="201">
        <f>G387*(1+L387/100)</f>
        <v>0</v>
      </c>
      <c r="N387" s="201">
        <v>0</v>
      </c>
      <c r="O387" s="201">
        <f>ROUND(E387*N387,2)</f>
        <v>0</v>
      </c>
      <c r="P387" s="201">
        <v>0.001</v>
      </c>
      <c r="Q387" s="201">
        <f>ROUND(E387*P387,2)</f>
        <v>0.61</v>
      </c>
      <c r="R387" s="201" t="s">
        <v>643</v>
      </c>
      <c r="S387" s="201" t="s">
        <v>154</v>
      </c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 t="s">
        <v>155</v>
      </c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</row>
    <row r="388" spans="1:60" ht="12.75" outlineLevel="1">
      <c r="A388" s="196"/>
      <c r="B388" s="196"/>
      <c r="C388" s="203" t="s">
        <v>644</v>
      </c>
      <c r="D388" s="204"/>
      <c r="E388" s="205">
        <v>210</v>
      </c>
      <c r="F388" s="206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 t="s">
        <v>157</v>
      </c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</row>
    <row r="389" spans="1:60" ht="22.5" outlineLevel="1">
      <c r="A389" s="196"/>
      <c r="B389" s="196"/>
      <c r="C389" s="203" t="s">
        <v>360</v>
      </c>
      <c r="D389" s="204"/>
      <c r="E389" s="205">
        <v>69.6</v>
      </c>
      <c r="F389" s="206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 t="s">
        <v>157</v>
      </c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</row>
    <row r="390" spans="1:60" ht="12.75" outlineLevel="1">
      <c r="A390" s="196"/>
      <c r="B390" s="196"/>
      <c r="C390" s="203" t="s">
        <v>362</v>
      </c>
      <c r="D390" s="204"/>
      <c r="E390" s="205">
        <v>129.7275</v>
      </c>
      <c r="F390" s="206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 t="s">
        <v>157</v>
      </c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</row>
    <row r="391" spans="1:60" ht="12.75" outlineLevel="1">
      <c r="A391" s="196"/>
      <c r="B391" s="196"/>
      <c r="C391" s="203" t="s">
        <v>363</v>
      </c>
      <c r="D391" s="204"/>
      <c r="E391" s="205">
        <v>64.3125</v>
      </c>
      <c r="F391" s="206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 t="s">
        <v>157</v>
      </c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</row>
    <row r="392" spans="1:60" ht="12.75" outlineLevel="1">
      <c r="A392" s="196"/>
      <c r="B392" s="196"/>
      <c r="C392" s="203" t="s">
        <v>364</v>
      </c>
      <c r="D392" s="204"/>
      <c r="E392" s="205">
        <v>90.977</v>
      </c>
      <c r="F392" s="206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 t="s">
        <v>157</v>
      </c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</row>
    <row r="393" spans="1:60" ht="12.75" outlineLevel="1">
      <c r="A393" s="196"/>
      <c r="B393" s="196"/>
      <c r="C393" s="203" t="s">
        <v>365</v>
      </c>
      <c r="D393" s="204"/>
      <c r="E393" s="205">
        <v>45.2025</v>
      </c>
      <c r="F393" s="206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 t="s">
        <v>157</v>
      </c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</row>
    <row r="394" spans="1:60" ht="12.75" outlineLevel="1">
      <c r="A394" s="196">
        <v>129</v>
      </c>
      <c r="B394" s="196" t="s">
        <v>645</v>
      </c>
      <c r="C394" s="197" t="s">
        <v>646</v>
      </c>
      <c r="D394" s="198" t="s">
        <v>204</v>
      </c>
      <c r="E394" s="199">
        <v>85</v>
      </c>
      <c r="F394" s="200"/>
      <c r="G394" s="201">
        <f>ROUND(E394*F394,2)</f>
        <v>0</v>
      </c>
      <c r="H394" s="200"/>
      <c r="I394" s="201">
        <f>ROUND(E394*H394,2)</f>
        <v>0</v>
      </c>
      <c r="J394" s="200"/>
      <c r="K394" s="201">
        <f>ROUND(E394*J394,2)</f>
        <v>0</v>
      </c>
      <c r="L394" s="201">
        <v>21</v>
      </c>
      <c r="M394" s="201">
        <f>G394*(1+L394/100)</f>
        <v>0</v>
      </c>
      <c r="N394" s="201">
        <v>0</v>
      </c>
      <c r="O394" s="201">
        <f>ROUND(E394*N394,2)</f>
        <v>0</v>
      </c>
      <c r="P394" s="201">
        <v>0</v>
      </c>
      <c r="Q394" s="201">
        <f>ROUND(E394*P394,2)</f>
        <v>0</v>
      </c>
      <c r="R394" s="201" t="s">
        <v>647</v>
      </c>
      <c r="S394" s="201" t="s">
        <v>154</v>
      </c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 t="s">
        <v>155</v>
      </c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</row>
    <row r="395" spans="1:31" ht="12.75">
      <c r="A395" s="207" t="s">
        <v>148</v>
      </c>
      <c r="B395" s="207" t="s">
        <v>74</v>
      </c>
      <c r="C395" s="208" t="s">
        <v>75</v>
      </c>
      <c r="D395" s="209"/>
      <c r="E395" s="210"/>
      <c r="F395" s="211"/>
      <c r="G395" s="212">
        <f>SUM(G396:G396)</f>
        <v>0</v>
      </c>
      <c r="H395" s="212"/>
      <c r="I395" s="212">
        <f>SUM(I396:I396)</f>
        <v>0</v>
      </c>
      <c r="J395" s="212"/>
      <c r="K395" s="212">
        <f>SUM(K396:K396)</f>
        <v>0</v>
      </c>
      <c r="L395" s="212"/>
      <c r="M395" s="212">
        <f>SUM(M396:M396)</f>
        <v>0</v>
      </c>
      <c r="N395" s="212"/>
      <c r="O395" s="212">
        <f>SUM(O396:O396)</f>
        <v>0</v>
      </c>
      <c r="P395" s="212"/>
      <c r="Q395" s="212">
        <f>SUM(Q396:Q396)</f>
        <v>0</v>
      </c>
      <c r="R395" s="212"/>
      <c r="S395" s="212"/>
      <c r="AE395" t="s">
        <v>149</v>
      </c>
    </row>
    <row r="396" spans="1:60" ht="12.75" outlineLevel="1">
      <c r="A396" s="196">
        <v>130</v>
      </c>
      <c r="B396" s="196" t="s">
        <v>648</v>
      </c>
      <c r="C396" s="197" t="s">
        <v>649</v>
      </c>
      <c r="D396" s="198" t="s">
        <v>179</v>
      </c>
      <c r="E396" s="199">
        <v>459.6885</v>
      </c>
      <c r="F396" s="200"/>
      <c r="G396" s="201">
        <f>ROUND(E396*F396,2)</f>
        <v>0</v>
      </c>
      <c r="H396" s="200"/>
      <c r="I396" s="201">
        <f>ROUND(E396*H396,2)</f>
        <v>0</v>
      </c>
      <c r="J396" s="200"/>
      <c r="K396" s="201">
        <f>ROUND(E396*J396,2)</f>
        <v>0</v>
      </c>
      <c r="L396" s="201">
        <v>21</v>
      </c>
      <c r="M396" s="201">
        <f>G396*(1+L396/100)</f>
        <v>0</v>
      </c>
      <c r="N396" s="201">
        <v>0</v>
      </c>
      <c r="O396" s="201">
        <f>ROUND(E396*N396,2)</f>
        <v>0</v>
      </c>
      <c r="P396" s="201">
        <v>0</v>
      </c>
      <c r="Q396" s="201">
        <f>ROUND(E396*P396,2)</f>
        <v>0</v>
      </c>
      <c r="R396" s="201" t="s">
        <v>230</v>
      </c>
      <c r="S396" s="201" t="s">
        <v>154</v>
      </c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 t="s">
        <v>650</v>
      </c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</row>
    <row r="397" spans="1:31" ht="12.75">
      <c r="A397" s="207" t="s">
        <v>148</v>
      </c>
      <c r="B397" s="207" t="s">
        <v>76</v>
      </c>
      <c r="C397" s="208" t="s">
        <v>77</v>
      </c>
      <c r="D397" s="209"/>
      <c r="E397" s="210"/>
      <c r="F397" s="211"/>
      <c r="G397" s="212">
        <f>SUM(G398:G430)</f>
        <v>0</v>
      </c>
      <c r="H397" s="212"/>
      <c r="I397" s="212">
        <f>SUM(I398:I430)</f>
        <v>0</v>
      </c>
      <c r="J397" s="212"/>
      <c r="K397" s="212">
        <f>SUM(K398:K430)</f>
        <v>0</v>
      </c>
      <c r="L397" s="212"/>
      <c r="M397" s="212">
        <f>SUM(M398:M430)</f>
        <v>0</v>
      </c>
      <c r="N397" s="212"/>
      <c r="O397" s="212">
        <f>SUM(O398:O430)</f>
        <v>1.48</v>
      </c>
      <c r="P397" s="212"/>
      <c r="Q397" s="212">
        <f>SUM(Q398:Q430)</f>
        <v>0</v>
      </c>
      <c r="R397" s="212"/>
      <c r="S397" s="212"/>
      <c r="AE397" t="s">
        <v>149</v>
      </c>
    </row>
    <row r="398" spans="1:60" ht="22.5" outlineLevel="1">
      <c r="A398" s="196">
        <v>131</v>
      </c>
      <c r="B398" s="196" t="s">
        <v>651</v>
      </c>
      <c r="C398" s="197" t="s">
        <v>652</v>
      </c>
      <c r="D398" s="198" t="s">
        <v>204</v>
      </c>
      <c r="E398" s="199">
        <v>105.58</v>
      </c>
      <c r="F398" s="200"/>
      <c r="G398" s="201">
        <f>ROUND(E398*F398,2)</f>
        <v>0</v>
      </c>
      <c r="H398" s="200"/>
      <c r="I398" s="201">
        <f>ROUND(E398*H398,2)</f>
        <v>0</v>
      </c>
      <c r="J398" s="200"/>
      <c r="K398" s="201">
        <f>ROUND(E398*J398,2)</f>
        <v>0</v>
      </c>
      <c r="L398" s="201">
        <v>21</v>
      </c>
      <c r="M398" s="201">
        <f>G398*(1+L398/100)</f>
        <v>0</v>
      </c>
      <c r="N398" s="201">
        <v>0.0003</v>
      </c>
      <c r="O398" s="201">
        <f>ROUND(E398*N398,2)</f>
        <v>0.03</v>
      </c>
      <c r="P398" s="201">
        <v>0</v>
      </c>
      <c r="Q398" s="201">
        <f>ROUND(E398*P398,2)</f>
        <v>0</v>
      </c>
      <c r="R398" s="201" t="s">
        <v>653</v>
      </c>
      <c r="S398" s="201" t="s">
        <v>154</v>
      </c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 t="s">
        <v>155</v>
      </c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</row>
    <row r="399" spans="1:60" ht="12.75" outlineLevel="1">
      <c r="A399" s="196"/>
      <c r="B399" s="196"/>
      <c r="C399" s="203" t="s">
        <v>654</v>
      </c>
      <c r="D399" s="204"/>
      <c r="E399" s="205"/>
      <c r="F399" s="206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 t="s">
        <v>157</v>
      </c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</row>
    <row r="400" spans="1:60" ht="12.75" outlineLevel="1">
      <c r="A400" s="196"/>
      <c r="B400" s="196"/>
      <c r="C400" s="203" t="s">
        <v>655</v>
      </c>
      <c r="D400" s="204"/>
      <c r="E400" s="205">
        <v>5.5</v>
      </c>
      <c r="F400" s="206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 t="s">
        <v>157</v>
      </c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</row>
    <row r="401" spans="1:60" ht="12.75" outlineLevel="1">
      <c r="A401" s="196"/>
      <c r="B401" s="196"/>
      <c r="C401" s="203" t="s">
        <v>656</v>
      </c>
      <c r="D401" s="204"/>
      <c r="E401" s="205">
        <v>5</v>
      </c>
      <c r="F401" s="206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 t="s">
        <v>157</v>
      </c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</row>
    <row r="402" spans="1:60" ht="12.75" outlineLevel="1">
      <c r="A402" s="196"/>
      <c r="B402" s="196"/>
      <c r="C402" s="203" t="s">
        <v>657</v>
      </c>
      <c r="D402" s="204"/>
      <c r="E402" s="205">
        <v>7</v>
      </c>
      <c r="F402" s="206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 t="s">
        <v>157</v>
      </c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</row>
    <row r="403" spans="1:60" ht="12.75" outlineLevel="1">
      <c r="A403" s="196"/>
      <c r="B403" s="196"/>
      <c r="C403" s="203" t="s">
        <v>658</v>
      </c>
      <c r="D403" s="204"/>
      <c r="E403" s="205">
        <v>88.08</v>
      </c>
      <c r="F403" s="206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 t="s">
        <v>157</v>
      </c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</row>
    <row r="404" spans="1:60" ht="22.5" outlineLevel="1">
      <c r="A404" s="196">
        <v>132</v>
      </c>
      <c r="B404" s="196" t="s">
        <v>659</v>
      </c>
      <c r="C404" s="197" t="s">
        <v>660</v>
      </c>
      <c r="D404" s="198" t="s">
        <v>204</v>
      </c>
      <c r="E404" s="199">
        <v>43.8</v>
      </c>
      <c r="F404" s="200"/>
      <c r="G404" s="201">
        <f>ROUND(E404*F404,2)</f>
        <v>0</v>
      </c>
      <c r="H404" s="200"/>
      <c r="I404" s="201">
        <f>ROUND(E404*H404,2)</f>
        <v>0</v>
      </c>
      <c r="J404" s="200"/>
      <c r="K404" s="201">
        <f>ROUND(E404*J404,2)</f>
        <v>0</v>
      </c>
      <c r="L404" s="201">
        <v>21</v>
      </c>
      <c r="M404" s="201">
        <f>G404*(1+L404/100)</f>
        <v>0</v>
      </c>
      <c r="N404" s="201">
        <v>0.00052</v>
      </c>
      <c r="O404" s="201">
        <f>ROUND(E404*N404,2)</f>
        <v>0.02</v>
      </c>
      <c r="P404" s="201">
        <v>0</v>
      </c>
      <c r="Q404" s="201">
        <f>ROUND(E404*P404,2)</f>
        <v>0</v>
      </c>
      <c r="R404" s="201" t="s">
        <v>653</v>
      </c>
      <c r="S404" s="201" t="s">
        <v>154</v>
      </c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 t="s">
        <v>155</v>
      </c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</row>
    <row r="405" spans="1:60" ht="12.75" outlineLevel="1">
      <c r="A405" s="196"/>
      <c r="B405" s="196"/>
      <c r="C405" s="203" t="s">
        <v>281</v>
      </c>
      <c r="D405" s="204"/>
      <c r="E405" s="205"/>
      <c r="F405" s="206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 t="s">
        <v>157</v>
      </c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</row>
    <row r="406" spans="1:60" ht="12.75" outlineLevel="1">
      <c r="A406" s="196"/>
      <c r="B406" s="196"/>
      <c r="C406" s="203" t="s">
        <v>661</v>
      </c>
      <c r="D406" s="204"/>
      <c r="E406" s="205">
        <v>15.6</v>
      </c>
      <c r="F406" s="206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 t="s">
        <v>157</v>
      </c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</row>
    <row r="407" spans="1:60" ht="12.75" outlineLevel="1">
      <c r="A407" s="196"/>
      <c r="B407" s="196"/>
      <c r="C407" s="203" t="s">
        <v>662</v>
      </c>
      <c r="D407" s="204"/>
      <c r="E407" s="205">
        <v>14.1</v>
      </c>
      <c r="F407" s="206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 t="s">
        <v>157</v>
      </c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</row>
    <row r="408" spans="1:60" ht="12.75" outlineLevel="1">
      <c r="A408" s="196"/>
      <c r="B408" s="196"/>
      <c r="C408" s="203" t="s">
        <v>663</v>
      </c>
      <c r="D408" s="204"/>
      <c r="E408" s="205">
        <v>14.1</v>
      </c>
      <c r="F408" s="206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 t="s">
        <v>157</v>
      </c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</row>
    <row r="409" spans="1:60" ht="22.5" outlineLevel="1">
      <c r="A409" s="196">
        <v>133</v>
      </c>
      <c r="B409" s="196" t="s">
        <v>664</v>
      </c>
      <c r="C409" s="197" t="s">
        <v>665</v>
      </c>
      <c r="D409" s="198" t="s">
        <v>204</v>
      </c>
      <c r="E409" s="199">
        <v>123.08</v>
      </c>
      <c r="F409" s="200"/>
      <c r="G409" s="201">
        <f>ROUND(E409*F409,2)</f>
        <v>0</v>
      </c>
      <c r="H409" s="200"/>
      <c r="I409" s="201">
        <f>ROUND(E409*H409,2)</f>
        <v>0</v>
      </c>
      <c r="J409" s="200"/>
      <c r="K409" s="201">
        <f>ROUND(E409*J409,2)</f>
        <v>0</v>
      </c>
      <c r="L409" s="201">
        <v>21</v>
      </c>
      <c r="M409" s="201">
        <f>G409*(1+L409/100)</f>
        <v>0</v>
      </c>
      <c r="N409" s="201">
        <v>0.0057</v>
      </c>
      <c r="O409" s="201">
        <f>ROUND(E409*N409,2)</f>
        <v>0.7</v>
      </c>
      <c r="P409" s="201">
        <v>0</v>
      </c>
      <c r="Q409" s="201">
        <f>ROUND(E409*P409,2)</f>
        <v>0</v>
      </c>
      <c r="R409" s="201" t="s">
        <v>653</v>
      </c>
      <c r="S409" s="201" t="s">
        <v>154</v>
      </c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 t="s">
        <v>155</v>
      </c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</row>
    <row r="410" spans="1:60" ht="12.75" outlineLevel="1">
      <c r="A410" s="196"/>
      <c r="B410" s="196"/>
      <c r="C410" s="203" t="s">
        <v>654</v>
      </c>
      <c r="D410" s="204"/>
      <c r="E410" s="205"/>
      <c r="F410" s="206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 t="s">
        <v>157</v>
      </c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</row>
    <row r="411" spans="1:60" ht="12.75" outlineLevel="1">
      <c r="A411" s="196"/>
      <c r="B411" s="196"/>
      <c r="C411" s="203" t="s">
        <v>666</v>
      </c>
      <c r="D411" s="204"/>
      <c r="E411" s="205">
        <v>11</v>
      </c>
      <c r="F411" s="206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 t="s">
        <v>157</v>
      </c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</row>
    <row r="412" spans="1:60" ht="12.75" outlineLevel="1">
      <c r="A412" s="196"/>
      <c r="B412" s="196"/>
      <c r="C412" s="203" t="s">
        <v>667</v>
      </c>
      <c r="D412" s="204"/>
      <c r="E412" s="205">
        <v>10</v>
      </c>
      <c r="F412" s="206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 t="s">
        <v>157</v>
      </c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</row>
    <row r="413" spans="1:60" ht="12.75" outlineLevel="1">
      <c r="A413" s="196"/>
      <c r="B413" s="196"/>
      <c r="C413" s="203" t="s">
        <v>668</v>
      </c>
      <c r="D413" s="204"/>
      <c r="E413" s="205">
        <v>14</v>
      </c>
      <c r="F413" s="206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 t="s">
        <v>157</v>
      </c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</row>
    <row r="414" spans="1:60" ht="12.75" outlineLevel="1">
      <c r="A414" s="196"/>
      <c r="B414" s="196"/>
      <c r="C414" s="203" t="s">
        <v>658</v>
      </c>
      <c r="D414" s="204"/>
      <c r="E414" s="205">
        <v>88.08</v>
      </c>
      <c r="F414" s="206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 t="s">
        <v>157</v>
      </c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</row>
    <row r="415" spans="1:60" ht="22.5" outlineLevel="1">
      <c r="A415" s="196">
        <v>134</v>
      </c>
      <c r="B415" s="196" t="s">
        <v>669</v>
      </c>
      <c r="C415" s="197" t="s">
        <v>670</v>
      </c>
      <c r="D415" s="198" t="s">
        <v>204</v>
      </c>
      <c r="E415" s="199">
        <v>87.6</v>
      </c>
      <c r="F415" s="200"/>
      <c r="G415" s="201">
        <f>ROUND(E415*F415,2)</f>
        <v>0</v>
      </c>
      <c r="H415" s="200"/>
      <c r="I415" s="201">
        <f>ROUND(E415*H415,2)</f>
        <v>0</v>
      </c>
      <c r="J415" s="200"/>
      <c r="K415" s="201">
        <f>ROUND(E415*J415,2)</f>
        <v>0</v>
      </c>
      <c r="L415" s="201">
        <v>21</v>
      </c>
      <c r="M415" s="201">
        <f>G415*(1+L415/100)</f>
        <v>0</v>
      </c>
      <c r="N415" s="201">
        <v>0.0061</v>
      </c>
      <c r="O415" s="201">
        <f>ROUND(E415*N415,2)</f>
        <v>0.53</v>
      </c>
      <c r="P415" s="201">
        <v>0</v>
      </c>
      <c r="Q415" s="201">
        <f>ROUND(E415*P415,2)</f>
        <v>0</v>
      </c>
      <c r="R415" s="201" t="s">
        <v>653</v>
      </c>
      <c r="S415" s="201" t="s">
        <v>154</v>
      </c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 t="s">
        <v>155</v>
      </c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</row>
    <row r="416" spans="1:60" ht="12.75" outlineLevel="1">
      <c r="A416" s="196"/>
      <c r="B416" s="196"/>
      <c r="C416" s="203" t="s">
        <v>281</v>
      </c>
      <c r="D416" s="204"/>
      <c r="E416" s="205"/>
      <c r="F416" s="206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 t="s">
        <v>157</v>
      </c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</row>
    <row r="417" spans="1:60" ht="12.75" outlineLevel="1">
      <c r="A417" s="196"/>
      <c r="B417" s="196"/>
      <c r="C417" s="203" t="s">
        <v>671</v>
      </c>
      <c r="D417" s="204"/>
      <c r="E417" s="205">
        <v>31.2</v>
      </c>
      <c r="F417" s="206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 t="s">
        <v>157</v>
      </c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</row>
    <row r="418" spans="1:60" ht="12.75" outlineLevel="1">
      <c r="A418" s="196"/>
      <c r="B418" s="196"/>
      <c r="C418" s="203" t="s">
        <v>672</v>
      </c>
      <c r="D418" s="204"/>
      <c r="E418" s="205">
        <v>28.2</v>
      </c>
      <c r="F418" s="206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 t="s">
        <v>157</v>
      </c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</row>
    <row r="419" spans="1:60" ht="12.75" outlineLevel="1">
      <c r="A419" s="196"/>
      <c r="B419" s="196"/>
      <c r="C419" s="203" t="s">
        <v>673</v>
      </c>
      <c r="D419" s="204"/>
      <c r="E419" s="205">
        <v>28.2</v>
      </c>
      <c r="F419" s="206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 t="s">
        <v>157</v>
      </c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</row>
    <row r="420" spans="1:60" ht="22.5" outlineLevel="1">
      <c r="A420" s="196">
        <v>135</v>
      </c>
      <c r="B420" s="196" t="s">
        <v>674</v>
      </c>
      <c r="C420" s="197" t="s">
        <v>675</v>
      </c>
      <c r="D420" s="198" t="s">
        <v>204</v>
      </c>
      <c r="E420" s="199">
        <v>39.14</v>
      </c>
      <c r="F420" s="200"/>
      <c r="G420" s="201">
        <f>ROUND(E420*F420,2)</f>
        <v>0</v>
      </c>
      <c r="H420" s="200"/>
      <c r="I420" s="201">
        <f>ROUND(E420*H420,2)</f>
        <v>0</v>
      </c>
      <c r="J420" s="200"/>
      <c r="K420" s="201">
        <f>ROUND(E420*J420,2)</f>
        <v>0</v>
      </c>
      <c r="L420" s="201">
        <v>21</v>
      </c>
      <c r="M420" s="201">
        <f>G420*(1+L420/100)</f>
        <v>0</v>
      </c>
      <c r="N420" s="201">
        <v>0.00473</v>
      </c>
      <c r="O420" s="201">
        <f>ROUND(E420*N420,2)</f>
        <v>0.19</v>
      </c>
      <c r="P420" s="201">
        <v>0</v>
      </c>
      <c r="Q420" s="201">
        <f>ROUND(E420*P420,2)</f>
        <v>0</v>
      </c>
      <c r="R420" s="201" t="s">
        <v>653</v>
      </c>
      <c r="S420" s="201" t="s">
        <v>154</v>
      </c>
      <c r="T420" s="202"/>
      <c r="U420" s="202"/>
      <c r="V420" s="202"/>
      <c r="W420" s="202"/>
      <c r="X420" s="202"/>
      <c r="Y420" s="202"/>
      <c r="Z420" s="202"/>
      <c r="AA420" s="202"/>
      <c r="AB420" s="202"/>
      <c r="AC420" s="202"/>
      <c r="AD420" s="202"/>
      <c r="AE420" s="202" t="s">
        <v>155</v>
      </c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</row>
    <row r="421" spans="1:60" ht="12.75" outlineLevel="1">
      <c r="A421" s="196"/>
      <c r="B421" s="196"/>
      <c r="C421" s="203" t="s">
        <v>676</v>
      </c>
      <c r="D421" s="204"/>
      <c r="E421" s="205"/>
      <c r="F421" s="206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 t="s">
        <v>157</v>
      </c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</row>
    <row r="422" spans="1:60" ht="12.75" outlineLevel="1">
      <c r="A422" s="196"/>
      <c r="B422" s="196"/>
      <c r="C422" s="203" t="s">
        <v>677</v>
      </c>
      <c r="D422" s="204"/>
      <c r="E422" s="205">
        <v>14.52</v>
      </c>
      <c r="F422" s="206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 t="s">
        <v>157</v>
      </c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</row>
    <row r="423" spans="1:60" ht="12.75" outlineLevel="1">
      <c r="A423" s="196"/>
      <c r="B423" s="196"/>
      <c r="C423" s="203" t="s">
        <v>678</v>
      </c>
      <c r="D423" s="204"/>
      <c r="E423" s="205">
        <v>12</v>
      </c>
      <c r="F423" s="206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 t="s">
        <v>157</v>
      </c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</row>
    <row r="424" spans="1:60" ht="12.75" outlineLevel="1">
      <c r="A424" s="196"/>
      <c r="B424" s="196"/>
      <c r="C424" s="203" t="s">
        <v>679</v>
      </c>
      <c r="D424" s="204"/>
      <c r="E424" s="205">
        <v>12.62</v>
      </c>
      <c r="F424" s="206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 t="s">
        <v>157</v>
      </c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</row>
    <row r="425" spans="1:60" ht="12.75" outlineLevel="1">
      <c r="A425" s="196">
        <v>136</v>
      </c>
      <c r="B425" s="196" t="s">
        <v>680</v>
      </c>
      <c r="C425" s="197" t="s">
        <v>681</v>
      </c>
      <c r="D425" s="198" t="s">
        <v>226</v>
      </c>
      <c r="E425" s="199">
        <v>38.4</v>
      </c>
      <c r="F425" s="200"/>
      <c r="G425" s="201">
        <f>ROUND(E425*F425,2)</f>
        <v>0</v>
      </c>
      <c r="H425" s="200"/>
      <c r="I425" s="201">
        <f>ROUND(E425*H425,2)</f>
        <v>0</v>
      </c>
      <c r="J425" s="200"/>
      <c r="K425" s="201">
        <f>ROUND(E425*J425,2)</f>
        <v>0</v>
      </c>
      <c r="L425" s="201">
        <v>21</v>
      </c>
      <c r="M425" s="201">
        <f>G425*(1+L425/100)</f>
        <v>0</v>
      </c>
      <c r="N425" s="201">
        <v>0.00032</v>
      </c>
      <c r="O425" s="201">
        <f>ROUND(E425*N425,2)</f>
        <v>0.01</v>
      </c>
      <c r="P425" s="201">
        <v>0</v>
      </c>
      <c r="Q425" s="201">
        <f>ROUND(E425*P425,2)</f>
        <v>0</v>
      </c>
      <c r="R425" s="201" t="s">
        <v>653</v>
      </c>
      <c r="S425" s="201" t="s">
        <v>154</v>
      </c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 t="s">
        <v>155</v>
      </c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</row>
    <row r="426" spans="1:60" ht="12.75" outlineLevel="1">
      <c r="A426" s="196"/>
      <c r="B426" s="196"/>
      <c r="C426" s="203" t="s">
        <v>676</v>
      </c>
      <c r="D426" s="204"/>
      <c r="E426" s="205"/>
      <c r="F426" s="206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 t="s">
        <v>157</v>
      </c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</row>
    <row r="427" spans="1:60" ht="12.75" outlineLevel="1">
      <c r="A427" s="196"/>
      <c r="B427" s="196"/>
      <c r="C427" s="203" t="s">
        <v>682</v>
      </c>
      <c r="D427" s="204"/>
      <c r="E427" s="205">
        <v>13.4</v>
      </c>
      <c r="F427" s="206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 t="s">
        <v>157</v>
      </c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</row>
    <row r="428" spans="1:60" ht="12.75" outlineLevel="1">
      <c r="A428" s="196"/>
      <c r="B428" s="196"/>
      <c r="C428" s="203" t="s">
        <v>683</v>
      </c>
      <c r="D428" s="204"/>
      <c r="E428" s="205">
        <v>12.4</v>
      </c>
      <c r="F428" s="206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 t="s">
        <v>157</v>
      </c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</row>
    <row r="429" spans="1:60" ht="12.75" outlineLevel="1">
      <c r="A429" s="196"/>
      <c r="B429" s="196"/>
      <c r="C429" s="203" t="s">
        <v>684</v>
      </c>
      <c r="D429" s="204"/>
      <c r="E429" s="205">
        <v>12.6</v>
      </c>
      <c r="F429" s="206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 t="s">
        <v>157</v>
      </c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</row>
    <row r="430" spans="1:60" ht="12.75" outlineLevel="1">
      <c r="A430" s="196">
        <v>137</v>
      </c>
      <c r="B430" s="196" t="s">
        <v>685</v>
      </c>
      <c r="C430" s="197" t="s">
        <v>686</v>
      </c>
      <c r="D430" s="198" t="s">
        <v>29</v>
      </c>
      <c r="E430" s="213"/>
      <c r="F430" s="200"/>
      <c r="G430" s="201">
        <f>ROUND(E430*F430,2)</f>
        <v>0</v>
      </c>
      <c r="H430" s="200"/>
      <c r="I430" s="201">
        <f>ROUND(E430*H430,2)</f>
        <v>0</v>
      </c>
      <c r="J430" s="200"/>
      <c r="K430" s="201">
        <f>ROUND(E430*J430,2)</f>
        <v>0</v>
      </c>
      <c r="L430" s="201">
        <v>21</v>
      </c>
      <c r="M430" s="201">
        <f>G430*(1+L430/100)</f>
        <v>0</v>
      </c>
      <c r="N430" s="201">
        <v>0</v>
      </c>
      <c r="O430" s="201">
        <f>ROUND(E430*N430,2)</f>
        <v>0</v>
      </c>
      <c r="P430" s="201">
        <v>0</v>
      </c>
      <c r="Q430" s="201">
        <f>ROUND(E430*P430,2)</f>
        <v>0</v>
      </c>
      <c r="R430" s="201" t="s">
        <v>653</v>
      </c>
      <c r="S430" s="201" t="s">
        <v>154</v>
      </c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 t="s">
        <v>650</v>
      </c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</row>
    <row r="431" spans="1:31" ht="12.75">
      <c r="A431" s="207" t="s">
        <v>148</v>
      </c>
      <c r="B431" s="207" t="s">
        <v>78</v>
      </c>
      <c r="C431" s="208" t="s">
        <v>79</v>
      </c>
      <c r="D431" s="209"/>
      <c r="E431" s="210"/>
      <c r="F431" s="211"/>
      <c r="G431" s="212">
        <f>SUM(G432:G455)</f>
        <v>0</v>
      </c>
      <c r="H431" s="212"/>
      <c r="I431" s="212">
        <f>SUM(I432:I455)</f>
        <v>0</v>
      </c>
      <c r="J431" s="212"/>
      <c r="K431" s="212">
        <f>SUM(K432:K455)</f>
        <v>0</v>
      </c>
      <c r="L431" s="212"/>
      <c r="M431" s="212">
        <f>SUM(M432:M455)</f>
        <v>0</v>
      </c>
      <c r="N431" s="212"/>
      <c r="O431" s="212">
        <f>SUM(O432:O455)</f>
        <v>1.31</v>
      </c>
      <c r="P431" s="212"/>
      <c r="Q431" s="212">
        <f>SUM(Q432:Q455)</f>
        <v>0</v>
      </c>
      <c r="R431" s="212"/>
      <c r="S431" s="212"/>
      <c r="AE431" t="s">
        <v>149</v>
      </c>
    </row>
    <row r="432" spans="1:60" ht="22.5" outlineLevel="1">
      <c r="A432" s="196">
        <v>138</v>
      </c>
      <c r="B432" s="196" t="s">
        <v>687</v>
      </c>
      <c r="C432" s="197" t="s">
        <v>688</v>
      </c>
      <c r="D432" s="198" t="s">
        <v>204</v>
      </c>
      <c r="E432" s="199">
        <v>26.04</v>
      </c>
      <c r="F432" s="200"/>
      <c r="G432" s="201">
        <f>ROUND(E432*F432,2)</f>
        <v>0</v>
      </c>
      <c r="H432" s="200"/>
      <c r="I432" s="201">
        <f>ROUND(E432*H432,2)</f>
        <v>0</v>
      </c>
      <c r="J432" s="200"/>
      <c r="K432" s="201">
        <f>ROUND(E432*J432,2)</f>
        <v>0</v>
      </c>
      <c r="L432" s="201">
        <v>21</v>
      </c>
      <c r="M432" s="201">
        <f>G432*(1+L432/100)</f>
        <v>0</v>
      </c>
      <c r="N432" s="201">
        <v>0</v>
      </c>
      <c r="O432" s="201">
        <f>ROUND(E432*N432,2)</f>
        <v>0</v>
      </c>
      <c r="P432" s="201">
        <v>0</v>
      </c>
      <c r="Q432" s="201">
        <f>ROUND(E432*P432,2)</f>
        <v>0</v>
      </c>
      <c r="R432" s="201"/>
      <c r="S432" s="201" t="s">
        <v>335</v>
      </c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 t="s">
        <v>155</v>
      </c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</row>
    <row r="433" spans="1:60" ht="12.75" outlineLevel="1">
      <c r="A433" s="196"/>
      <c r="B433" s="196"/>
      <c r="C433" s="203" t="s">
        <v>689</v>
      </c>
      <c r="D433" s="204"/>
      <c r="E433" s="205">
        <v>7.8</v>
      </c>
      <c r="F433" s="206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2"/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 t="s">
        <v>157</v>
      </c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</row>
    <row r="434" spans="1:60" ht="12.75" outlineLevel="1">
      <c r="A434" s="196"/>
      <c r="B434" s="196"/>
      <c r="C434" s="203" t="s">
        <v>690</v>
      </c>
      <c r="D434" s="204"/>
      <c r="E434" s="205">
        <v>18.24</v>
      </c>
      <c r="F434" s="206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 t="s">
        <v>157</v>
      </c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</row>
    <row r="435" spans="1:60" ht="12.75" outlineLevel="1">
      <c r="A435" s="196">
        <v>139</v>
      </c>
      <c r="B435" s="196" t="s">
        <v>691</v>
      </c>
      <c r="C435" s="197" t="s">
        <v>692</v>
      </c>
      <c r="D435" s="198" t="s">
        <v>226</v>
      </c>
      <c r="E435" s="199">
        <v>20.9</v>
      </c>
      <c r="F435" s="200"/>
      <c r="G435" s="201">
        <f>ROUND(E435*F435,2)</f>
        <v>0</v>
      </c>
      <c r="H435" s="200"/>
      <c r="I435" s="201">
        <f>ROUND(E435*H435,2)</f>
        <v>0</v>
      </c>
      <c r="J435" s="200"/>
      <c r="K435" s="201">
        <f>ROUND(E435*J435,2)</f>
        <v>0</v>
      </c>
      <c r="L435" s="201">
        <v>21</v>
      </c>
      <c r="M435" s="201">
        <f>G435*(1+L435/100)</f>
        <v>0</v>
      </c>
      <c r="N435" s="201">
        <v>0</v>
      </c>
      <c r="O435" s="201">
        <f>ROUND(E435*N435,2)</f>
        <v>0</v>
      </c>
      <c r="P435" s="201">
        <v>0</v>
      </c>
      <c r="Q435" s="201">
        <f>ROUND(E435*P435,2)</f>
        <v>0</v>
      </c>
      <c r="R435" s="201"/>
      <c r="S435" s="201" t="s">
        <v>335</v>
      </c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 t="s">
        <v>155</v>
      </c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</row>
    <row r="436" spans="1:60" ht="12.75" outlineLevel="1">
      <c r="A436" s="196"/>
      <c r="B436" s="196"/>
      <c r="C436" s="203" t="s">
        <v>693</v>
      </c>
      <c r="D436" s="204"/>
      <c r="E436" s="205">
        <v>8.6</v>
      </c>
      <c r="F436" s="206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 t="s">
        <v>157</v>
      </c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</row>
    <row r="437" spans="1:60" ht="12.75" outlineLevel="1">
      <c r="A437" s="196"/>
      <c r="B437" s="196"/>
      <c r="C437" s="203" t="s">
        <v>466</v>
      </c>
      <c r="D437" s="204"/>
      <c r="E437" s="205">
        <v>12.3</v>
      </c>
      <c r="F437" s="206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2"/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 t="s">
        <v>157</v>
      </c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</row>
    <row r="438" spans="1:60" ht="12.75" outlineLevel="1">
      <c r="A438" s="196">
        <v>140</v>
      </c>
      <c r="B438" s="196" t="s">
        <v>694</v>
      </c>
      <c r="C438" s="197" t="s">
        <v>695</v>
      </c>
      <c r="D438" s="198" t="s">
        <v>214</v>
      </c>
      <c r="E438" s="199">
        <v>4</v>
      </c>
      <c r="F438" s="200"/>
      <c r="G438" s="201">
        <f aca="true" t="shared" si="120" ref="G438:G440">ROUND(E438*F438,2)</f>
        <v>0</v>
      </c>
      <c r="H438" s="200"/>
      <c r="I438" s="201">
        <f aca="true" t="shared" si="121" ref="I438:I440">ROUND(E438*H438,2)</f>
        <v>0</v>
      </c>
      <c r="J438" s="200"/>
      <c r="K438" s="201">
        <f aca="true" t="shared" si="122" ref="K438:K440">ROUND(E438*J438,2)</f>
        <v>0</v>
      </c>
      <c r="L438" s="201">
        <v>21</v>
      </c>
      <c r="M438" s="201">
        <f aca="true" t="shared" si="123" ref="M438:M440">G438*(1+L438/100)</f>
        <v>0</v>
      </c>
      <c r="N438" s="201">
        <v>0</v>
      </c>
      <c r="O438" s="201">
        <f aca="true" t="shared" si="124" ref="O438:O440">ROUND(E438*N438,2)</f>
        <v>0</v>
      </c>
      <c r="P438" s="201">
        <v>0</v>
      </c>
      <c r="Q438" s="201">
        <f aca="true" t="shared" si="125" ref="Q438:Q440">ROUND(E438*P438,2)</f>
        <v>0</v>
      </c>
      <c r="R438" s="201"/>
      <c r="S438" s="201" t="s">
        <v>335</v>
      </c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 t="s">
        <v>155</v>
      </c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</row>
    <row r="439" spans="1:60" ht="22.5" outlineLevel="1">
      <c r="A439" s="196">
        <v>141</v>
      </c>
      <c r="B439" s="196" t="s">
        <v>696</v>
      </c>
      <c r="C439" s="197" t="s">
        <v>697</v>
      </c>
      <c r="D439" s="198" t="s">
        <v>214</v>
      </c>
      <c r="E439" s="199">
        <v>1</v>
      </c>
      <c r="F439" s="200"/>
      <c r="G439" s="201">
        <f t="shared" si="120"/>
        <v>0</v>
      </c>
      <c r="H439" s="200"/>
      <c r="I439" s="201">
        <f t="shared" si="121"/>
        <v>0</v>
      </c>
      <c r="J439" s="200"/>
      <c r="K439" s="201">
        <f t="shared" si="122"/>
        <v>0</v>
      </c>
      <c r="L439" s="201">
        <v>21</v>
      </c>
      <c r="M439" s="201">
        <f t="shared" si="123"/>
        <v>0</v>
      </c>
      <c r="N439" s="201">
        <v>0</v>
      </c>
      <c r="O439" s="201">
        <f t="shared" si="124"/>
        <v>0</v>
      </c>
      <c r="P439" s="201">
        <v>0</v>
      </c>
      <c r="Q439" s="201">
        <f t="shared" si="125"/>
        <v>0</v>
      </c>
      <c r="R439" s="201"/>
      <c r="S439" s="201" t="s">
        <v>335</v>
      </c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 t="s">
        <v>155</v>
      </c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</row>
    <row r="440" spans="1:60" ht="22.5" outlineLevel="1">
      <c r="A440" s="196">
        <v>142</v>
      </c>
      <c r="B440" s="196" t="s">
        <v>698</v>
      </c>
      <c r="C440" s="197" t="s">
        <v>699</v>
      </c>
      <c r="D440" s="198" t="s">
        <v>204</v>
      </c>
      <c r="E440" s="199">
        <v>26.35</v>
      </c>
      <c r="F440" s="200"/>
      <c r="G440" s="201">
        <f t="shared" si="120"/>
        <v>0</v>
      </c>
      <c r="H440" s="200"/>
      <c r="I440" s="201">
        <f t="shared" si="121"/>
        <v>0</v>
      </c>
      <c r="J440" s="200"/>
      <c r="K440" s="201">
        <f t="shared" si="122"/>
        <v>0</v>
      </c>
      <c r="L440" s="201">
        <v>21</v>
      </c>
      <c r="M440" s="201">
        <f t="shared" si="123"/>
        <v>0</v>
      </c>
      <c r="N440" s="201">
        <v>0.00711</v>
      </c>
      <c r="O440" s="201">
        <f t="shared" si="124"/>
        <v>0.19</v>
      </c>
      <c r="P440" s="201">
        <v>0</v>
      </c>
      <c r="Q440" s="201">
        <f t="shared" si="125"/>
        <v>0</v>
      </c>
      <c r="R440" s="201" t="s">
        <v>700</v>
      </c>
      <c r="S440" s="201" t="s">
        <v>154</v>
      </c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 t="s">
        <v>346</v>
      </c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</row>
    <row r="441" spans="1:60" ht="12.75" outlineLevel="1">
      <c r="A441" s="196"/>
      <c r="B441" s="196"/>
      <c r="C441" s="203" t="s">
        <v>701</v>
      </c>
      <c r="D441" s="204"/>
      <c r="E441" s="205"/>
      <c r="F441" s="206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 t="s">
        <v>157</v>
      </c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2"/>
      <c r="AT441" s="202"/>
      <c r="AU441" s="202"/>
      <c r="AV441" s="202"/>
      <c r="AW441" s="202"/>
      <c r="AX441" s="202"/>
      <c r="AY441" s="202"/>
      <c r="AZ441" s="202"/>
      <c r="BA441" s="202"/>
      <c r="BB441" s="202"/>
      <c r="BC441" s="202"/>
      <c r="BD441" s="202"/>
      <c r="BE441" s="202"/>
      <c r="BF441" s="202"/>
      <c r="BG441" s="202"/>
      <c r="BH441" s="202"/>
    </row>
    <row r="442" spans="1:60" ht="12.75" outlineLevel="1">
      <c r="A442" s="196"/>
      <c r="B442" s="196"/>
      <c r="C442" s="203" t="s">
        <v>702</v>
      </c>
      <c r="D442" s="204"/>
      <c r="E442" s="205">
        <v>7</v>
      </c>
      <c r="F442" s="206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 t="s">
        <v>157</v>
      </c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  <c r="BD442" s="202"/>
      <c r="BE442" s="202"/>
      <c r="BF442" s="202"/>
      <c r="BG442" s="202"/>
      <c r="BH442" s="202"/>
    </row>
    <row r="443" spans="1:60" ht="12.75" outlineLevel="1">
      <c r="A443" s="196"/>
      <c r="B443" s="196"/>
      <c r="C443" s="203" t="s">
        <v>703</v>
      </c>
      <c r="D443" s="204"/>
      <c r="E443" s="205">
        <v>19.35</v>
      </c>
      <c r="F443" s="206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 t="s">
        <v>157</v>
      </c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2"/>
      <c r="AT443" s="202"/>
      <c r="AU443" s="202"/>
      <c r="AV443" s="202"/>
      <c r="AW443" s="202"/>
      <c r="AX443" s="202"/>
      <c r="AY443" s="202"/>
      <c r="AZ443" s="202"/>
      <c r="BA443" s="202"/>
      <c r="BB443" s="202"/>
      <c r="BC443" s="202"/>
      <c r="BD443" s="202"/>
      <c r="BE443" s="202"/>
      <c r="BF443" s="202"/>
      <c r="BG443" s="202"/>
      <c r="BH443" s="202"/>
    </row>
    <row r="444" spans="1:60" ht="22.5" outlineLevel="1">
      <c r="A444" s="196">
        <v>143</v>
      </c>
      <c r="B444" s="196" t="s">
        <v>704</v>
      </c>
      <c r="C444" s="197" t="s">
        <v>705</v>
      </c>
      <c r="D444" s="198" t="s">
        <v>204</v>
      </c>
      <c r="E444" s="199">
        <v>65.75</v>
      </c>
      <c r="F444" s="200"/>
      <c r="G444" s="201">
        <f>ROUND(E444*F444,2)</f>
        <v>0</v>
      </c>
      <c r="H444" s="200"/>
      <c r="I444" s="201">
        <f>ROUND(E444*H444,2)</f>
        <v>0</v>
      </c>
      <c r="J444" s="200"/>
      <c r="K444" s="201">
        <f>ROUND(E444*J444,2)</f>
        <v>0</v>
      </c>
      <c r="L444" s="201">
        <v>21</v>
      </c>
      <c r="M444" s="201">
        <f>G444*(1+L444/100)</f>
        <v>0</v>
      </c>
      <c r="N444" s="201">
        <v>0.01401</v>
      </c>
      <c r="O444" s="201">
        <f>ROUND(E444*N444,2)</f>
        <v>0.92</v>
      </c>
      <c r="P444" s="201">
        <v>0</v>
      </c>
      <c r="Q444" s="201">
        <f>ROUND(E444*P444,2)</f>
        <v>0</v>
      </c>
      <c r="R444" s="201" t="s">
        <v>700</v>
      </c>
      <c r="S444" s="201" t="s">
        <v>154</v>
      </c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 t="s">
        <v>346</v>
      </c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  <c r="BD444" s="202"/>
      <c r="BE444" s="202"/>
      <c r="BF444" s="202"/>
      <c r="BG444" s="202"/>
      <c r="BH444" s="202"/>
    </row>
    <row r="445" spans="1:60" ht="12.75" outlineLevel="1">
      <c r="A445" s="196"/>
      <c r="B445" s="196"/>
      <c r="C445" s="203" t="s">
        <v>706</v>
      </c>
      <c r="D445" s="204"/>
      <c r="E445" s="205">
        <v>27.25</v>
      </c>
      <c r="F445" s="206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 t="s">
        <v>157</v>
      </c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2"/>
      <c r="AT445" s="202"/>
      <c r="AU445" s="202"/>
      <c r="AV445" s="202"/>
      <c r="AW445" s="202"/>
      <c r="AX445" s="202"/>
      <c r="AY445" s="202"/>
      <c r="AZ445" s="202"/>
      <c r="BA445" s="202"/>
      <c r="BB445" s="202"/>
      <c r="BC445" s="202"/>
      <c r="BD445" s="202"/>
      <c r="BE445" s="202"/>
      <c r="BF445" s="202"/>
      <c r="BG445" s="202"/>
      <c r="BH445" s="202"/>
    </row>
    <row r="446" spans="1:60" ht="12.75" outlineLevel="1">
      <c r="A446" s="196"/>
      <c r="B446" s="196"/>
      <c r="C446" s="203" t="s">
        <v>707</v>
      </c>
      <c r="D446" s="204"/>
      <c r="E446" s="205">
        <v>10.5</v>
      </c>
      <c r="F446" s="206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 t="s">
        <v>157</v>
      </c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2"/>
      <c r="AT446" s="202"/>
      <c r="AU446" s="202"/>
      <c r="AV446" s="202"/>
      <c r="AW446" s="202"/>
      <c r="AX446" s="202"/>
      <c r="AY446" s="202"/>
      <c r="AZ446" s="202"/>
      <c r="BA446" s="202"/>
      <c r="BB446" s="202"/>
      <c r="BC446" s="202"/>
      <c r="BD446" s="202"/>
      <c r="BE446" s="202"/>
      <c r="BF446" s="202"/>
      <c r="BG446" s="202"/>
      <c r="BH446" s="202"/>
    </row>
    <row r="447" spans="1:60" ht="12.75" outlineLevel="1">
      <c r="A447" s="196"/>
      <c r="B447" s="196"/>
      <c r="C447" s="203" t="s">
        <v>708</v>
      </c>
      <c r="D447" s="204"/>
      <c r="E447" s="205">
        <v>28</v>
      </c>
      <c r="F447" s="206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 t="s">
        <v>157</v>
      </c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2"/>
      <c r="AT447" s="202"/>
      <c r="AU447" s="202"/>
      <c r="AV447" s="202"/>
      <c r="AW447" s="202"/>
      <c r="AX447" s="202"/>
      <c r="AY447" s="202"/>
      <c r="AZ447" s="202"/>
      <c r="BA447" s="202"/>
      <c r="BB447" s="202"/>
      <c r="BC447" s="202"/>
      <c r="BD447" s="202"/>
      <c r="BE447" s="202"/>
      <c r="BF447" s="202"/>
      <c r="BG447" s="202"/>
      <c r="BH447" s="202"/>
    </row>
    <row r="448" spans="1:60" ht="22.5" outlineLevel="1">
      <c r="A448" s="196">
        <v>144</v>
      </c>
      <c r="B448" s="196" t="s">
        <v>709</v>
      </c>
      <c r="C448" s="197" t="s">
        <v>710</v>
      </c>
      <c r="D448" s="198" t="s">
        <v>204</v>
      </c>
      <c r="E448" s="199">
        <v>11.96</v>
      </c>
      <c r="F448" s="200"/>
      <c r="G448" s="201">
        <f>ROUND(E448*F448,2)</f>
        <v>0</v>
      </c>
      <c r="H448" s="200"/>
      <c r="I448" s="201">
        <f>ROUND(E448*H448,2)</f>
        <v>0</v>
      </c>
      <c r="J448" s="200"/>
      <c r="K448" s="201">
        <f>ROUND(E448*J448,2)</f>
        <v>0</v>
      </c>
      <c r="L448" s="201">
        <v>21</v>
      </c>
      <c r="M448" s="201">
        <f>G448*(1+L448/100)</f>
        <v>0</v>
      </c>
      <c r="N448" s="201">
        <v>0.00717</v>
      </c>
      <c r="O448" s="201">
        <f>ROUND(E448*N448,2)</f>
        <v>0.09</v>
      </c>
      <c r="P448" s="201">
        <v>0</v>
      </c>
      <c r="Q448" s="201">
        <f>ROUND(E448*P448,2)</f>
        <v>0</v>
      </c>
      <c r="R448" s="201" t="s">
        <v>700</v>
      </c>
      <c r="S448" s="201" t="s">
        <v>154</v>
      </c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 t="s">
        <v>346</v>
      </c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2"/>
      <c r="AT448" s="202"/>
      <c r="AU448" s="202"/>
      <c r="AV448" s="202"/>
      <c r="AW448" s="202"/>
      <c r="AX448" s="202"/>
      <c r="AY448" s="202"/>
      <c r="AZ448" s="202"/>
      <c r="BA448" s="202"/>
      <c r="BB448" s="202"/>
      <c r="BC448" s="202"/>
      <c r="BD448" s="202"/>
      <c r="BE448" s="202"/>
      <c r="BF448" s="202"/>
      <c r="BG448" s="202"/>
      <c r="BH448" s="202"/>
    </row>
    <row r="449" spans="1:60" ht="12.75" outlineLevel="1">
      <c r="A449" s="196"/>
      <c r="B449" s="196"/>
      <c r="C449" s="203" t="s">
        <v>711</v>
      </c>
      <c r="D449" s="204"/>
      <c r="E449" s="205"/>
      <c r="F449" s="206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 t="s">
        <v>157</v>
      </c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2"/>
      <c r="AT449" s="202"/>
      <c r="AU449" s="202"/>
      <c r="AV449" s="202"/>
      <c r="AW449" s="202"/>
      <c r="AX449" s="202"/>
      <c r="AY449" s="202"/>
      <c r="AZ449" s="202"/>
      <c r="BA449" s="202"/>
      <c r="BB449" s="202"/>
      <c r="BC449" s="202"/>
      <c r="BD449" s="202"/>
      <c r="BE449" s="202"/>
      <c r="BF449" s="202"/>
      <c r="BG449" s="202"/>
      <c r="BH449" s="202"/>
    </row>
    <row r="450" spans="1:60" ht="12.75" outlineLevel="1">
      <c r="A450" s="196"/>
      <c r="B450" s="196"/>
      <c r="C450" s="203" t="s">
        <v>712</v>
      </c>
      <c r="D450" s="204"/>
      <c r="E450" s="205">
        <v>4.1</v>
      </c>
      <c r="F450" s="206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 t="s">
        <v>157</v>
      </c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  <c r="BD450" s="202"/>
      <c r="BE450" s="202"/>
      <c r="BF450" s="202"/>
      <c r="BG450" s="202"/>
      <c r="BH450" s="202"/>
    </row>
    <row r="451" spans="1:60" ht="12.75" outlineLevel="1">
      <c r="A451" s="196"/>
      <c r="B451" s="196"/>
      <c r="C451" s="203" t="s">
        <v>713</v>
      </c>
      <c r="D451" s="204"/>
      <c r="E451" s="205">
        <v>7.86</v>
      </c>
      <c r="F451" s="206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 t="s">
        <v>157</v>
      </c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2"/>
      <c r="AT451" s="202"/>
      <c r="AU451" s="202"/>
      <c r="AV451" s="202"/>
      <c r="AW451" s="202"/>
      <c r="AX451" s="202"/>
      <c r="AY451" s="202"/>
      <c r="AZ451" s="202"/>
      <c r="BA451" s="202"/>
      <c r="BB451" s="202"/>
      <c r="BC451" s="202"/>
      <c r="BD451" s="202"/>
      <c r="BE451" s="202"/>
      <c r="BF451" s="202"/>
      <c r="BG451" s="202"/>
      <c r="BH451" s="202"/>
    </row>
    <row r="452" spans="1:60" ht="22.5" outlineLevel="1">
      <c r="A452" s="196">
        <v>145</v>
      </c>
      <c r="B452" s="196" t="s">
        <v>714</v>
      </c>
      <c r="C452" s="197" t="s">
        <v>715</v>
      </c>
      <c r="D452" s="198" t="s">
        <v>204</v>
      </c>
      <c r="E452" s="199">
        <v>7.78</v>
      </c>
      <c r="F452" s="200"/>
      <c r="G452" s="201">
        <f>ROUND(E452*F452,2)</f>
        <v>0</v>
      </c>
      <c r="H452" s="200"/>
      <c r="I452" s="201">
        <f>ROUND(E452*H452,2)</f>
        <v>0</v>
      </c>
      <c r="J452" s="200"/>
      <c r="K452" s="201">
        <f>ROUND(E452*J452,2)</f>
        <v>0</v>
      </c>
      <c r="L452" s="201">
        <v>21</v>
      </c>
      <c r="M452" s="201">
        <f>G452*(1+L452/100)</f>
        <v>0</v>
      </c>
      <c r="N452" s="201">
        <v>0.01413</v>
      </c>
      <c r="O452" s="201">
        <f>ROUND(E452*N452,2)</f>
        <v>0.11</v>
      </c>
      <c r="P452" s="201">
        <v>0</v>
      </c>
      <c r="Q452" s="201">
        <f>ROUND(E452*P452,2)</f>
        <v>0</v>
      </c>
      <c r="R452" s="201" t="s">
        <v>700</v>
      </c>
      <c r="S452" s="201" t="s">
        <v>154</v>
      </c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 t="s">
        <v>346</v>
      </c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  <c r="BE452" s="202"/>
      <c r="BF452" s="202"/>
      <c r="BG452" s="202"/>
      <c r="BH452" s="202"/>
    </row>
    <row r="453" spans="1:60" ht="12.75" outlineLevel="1">
      <c r="A453" s="196"/>
      <c r="B453" s="196"/>
      <c r="C453" s="203" t="s">
        <v>716</v>
      </c>
      <c r="D453" s="204"/>
      <c r="E453" s="205"/>
      <c r="F453" s="206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2"/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 t="s">
        <v>157</v>
      </c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</row>
    <row r="454" spans="1:60" ht="12.75" outlineLevel="1">
      <c r="A454" s="196"/>
      <c r="B454" s="196"/>
      <c r="C454" s="203" t="s">
        <v>717</v>
      </c>
      <c r="D454" s="204"/>
      <c r="E454" s="205">
        <v>5.08</v>
      </c>
      <c r="F454" s="206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 t="s">
        <v>157</v>
      </c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</row>
    <row r="455" spans="1:60" ht="12.75" outlineLevel="1">
      <c r="A455" s="196"/>
      <c r="B455" s="196"/>
      <c r="C455" s="203" t="s">
        <v>718</v>
      </c>
      <c r="D455" s="204"/>
      <c r="E455" s="205">
        <v>2.7</v>
      </c>
      <c r="F455" s="206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 t="s">
        <v>157</v>
      </c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</row>
    <row r="456" spans="1:31" ht="12.75">
      <c r="A456" s="207" t="s">
        <v>148</v>
      </c>
      <c r="B456" s="207" t="s">
        <v>80</v>
      </c>
      <c r="C456" s="208" t="s">
        <v>81</v>
      </c>
      <c r="D456" s="209"/>
      <c r="E456" s="210"/>
      <c r="F456" s="211"/>
      <c r="G456" s="212">
        <f>SUM(G457:G486)</f>
        <v>0</v>
      </c>
      <c r="H456" s="212"/>
      <c r="I456" s="212">
        <f>SUM(I457:I486)</f>
        <v>0</v>
      </c>
      <c r="J456" s="212"/>
      <c r="K456" s="212">
        <f>SUM(K457:K486)</f>
        <v>0</v>
      </c>
      <c r="L456" s="212"/>
      <c r="M456" s="212">
        <f>SUM(M457:M486)</f>
        <v>0</v>
      </c>
      <c r="N456" s="212"/>
      <c r="O456" s="212">
        <f>SUM(O457:O486)</f>
        <v>0.84</v>
      </c>
      <c r="P456" s="212"/>
      <c r="Q456" s="212">
        <f>SUM(Q457:Q486)</f>
        <v>0</v>
      </c>
      <c r="R456" s="212"/>
      <c r="S456" s="212"/>
      <c r="AE456" t="s">
        <v>149</v>
      </c>
    </row>
    <row r="457" spans="1:60" ht="22.5" outlineLevel="1">
      <c r="A457" s="196">
        <v>146</v>
      </c>
      <c r="B457" s="196" t="s">
        <v>719</v>
      </c>
      <c r="C457" s="197" t="s">
        <v>720</v>
      </c>
      <c r="D457" s="198" t="s">
        <v>204</v>
      </c>
      <c r="E457" s="199">
        <v>23.16</v>
      </c>
      <c r="F457" s="200"/>
      <c r="G457" s="201">
        <f>ROUND(E457*F457,2)</f>
        <v>0</v>
      </c>
      <c r="H457" s="200"/>
      <c r="I457" s="201">
        <f>ROUND(E457*H457,2)</f>
        <v>0</v>
      </c>
      <c r="J457" s="200"/>
      <c r="K457" s="201">
        <f>ROUND(E457*J457,2)</f>
        <v>0</v>
      </c>
      <c r="L457" s="201">
        <v>21</v>
      </c>
      <c r="M457" s="201">
        <f>G457*(1+L457/100)</f>
        <v>0</v>
      </c>
      <c r="N457" s="201">
        <v>0.00053</v>
      </c>
      <c r="O457" s="201">
        <f>ROUND(E457*N457,2)</f>
        <v>0.01</v>
      </c>
      <c r="P457" s="201">
        <v>0</v>
      </c>
      <c r="Q457" s="201">
        <f>ROUND(E457*P457,2)</f>
        <v>0</v>
      </c>
      <c r="R457" s="201" t="s">
        <v>721</v>
      </c>
      <c r="S457" s="201" t="s">
        <v>154</v>
      </c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 t="s">
        <v>155</v>
      </c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</row>
    <row r="458" spans="1:60" ht="12.75" outlineLevel="1">
      <c r="A458" s="196"/>
      <c r="B458" s="196"/>
      <c r="C458" s="203" t="s">
        <v>353</v>
      </c>
      <c r="D458" s="204"/>
      <c r="E458" s="205">
        <v>23.16</v>
      </c>
      <c r="F458" s="206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 t="s">
        <v>157</v>
      </c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</row>
    <row r="459" spans="1:60" ht="22.5" outlineLevel="1">
      <c r="A459" s="196">
        <v>147</v>
      </c>
      <c r="B459" s="196" t="s">
        <v>722</v>
      </c>
      <c r="C459" s="197" t="s">
        <v>723</v>
      </c>
      <c r="D459" s="198" t="s">
        <v>204</v>
      </c>
      <c r="E459" s="199">
        <v>38.475</v>
      </c>
      <c r="F459" s="200"/>
      <c r="G459" s="201">
        <f>ROUND(E459*F459,2)</f>
        <v>0</v>
      </c>
      <c r="H459" s="200"/>
      <c r="I459" s="201">
        <f>ROUND(E459*H459,2)</f>
        <v>0</v>
      </c>
      <c r="J459" s="200"/>
      <c r="K459" s="201">
        <f>ROUND(E459*J459,2)</f>
        <v>0</v>
      </c>
      <c r="L459" s="201">
        <v>21</v>
      </c>
      <c r="M459" s="201">
        <f>G459*(1+L459/100)</f>
        <v>0</v>
      </c>
      <c r="N459" s="201">
        <v>0.00017</v>
      </c>
      <c r="O459" s="201">
        <f>ROUND(E459*N459,2)</f>
        <v>0.01</v>
      </c>
      <c r="P459" s="201">
        <v>0</v>
      </c>
      <c r="Q459" s="201">
        <f>ROUND(E459*P459,2)</f>
        <v>0</v>
      </c>
      <c r="R459" s="201" t="s">
        <v>721</v>
      </c>
      <c r="S459" s="201" t="s">
        <v>154</v>
      </c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 t="s">
        <v>155</v>
      </c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  <c r="BE459" s="202"/>
      <c r="BF459" s="202"/>
      <c r="BG459" s="202"/>
      <c r="BH459" s="202"/>
    </row>
    <row r="460" spans="1:60" ht="12.75" outlineLevel="1">
      <c r="A460" s="196"/>
      <c r="B460" s="196"/>
      <c r="C460" s="203" t="s">
        <v>724</v>
      </c>
      <c r="D460" s="204"/>
      <c r="E460" s="205"/>
      <c r="F460" s="206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 t="s">
        <v>157</v>
      </c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  <c r="BE460" s="202"/>
      <c r="BF460" s="202"/>
      <c r="BG460" s="202"/>
      <c r="BH460" s="202"/>
    </row>
    <row r="461" spans="1:60" ht="12.75" outlineLevel="1">
      <c r="A461" s="196"/>
      <c r="B461" s="196"/>
      <c r="C461" s="203" t="s">
        <v>304</v>
      </c>
      <c r="D461" s="204"/>
      <c r="E461" s="205">
        <v>17.7975</v>
      </c>
      <c r="F461" s="206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 t="s">
        <v>157</v>
      </c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2"/>
      <c r="AT461" s="202"/>
      <c r="AU461" s="202"/>
      <c r="AV461" s="202"/>
      <c r="AW461" s="202"/>
      <c r="AX461" s="202"/>
      <c r="AY461" s="202"/>
      <c r="AZ461" s="202"/>
      <c r="BA461" s="202"/>
      <c r="BB461" s="202"/>
      <c r="BC461" s="202"/>
      <c r="BD461" s="202"/>
      <c r="BE461" s="202"/>
      <c r="BF461" s="202"/>
      <c r="BG461" s="202"/>
      <c r="BH461" s="202"/>
    </row>
    <row r="462" spans="1:60" ht="12.75" outlineLevel="1">
      <c r="A462" s="196"/>
      <c r="B462" s="196"/>
      <c r="C462" s="203" t="s">
        <v>305</v>
      </c>
      <c r="D462" s="204"/>
      <c r="E462" s="205">
        <v>20.6775</v>
      </c>
      <c r="F462" s="206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 t="s">
        <v>157</v>
      </c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2"/>
      <c r="AT462" s="202"/>
      <c r="AU462" s="202"/>
      <c r="AV462" s="202"/>
      <c r="AW462" s="202"/>
      <c r="AX462" s="202"/>
      <c r="AY462" s="202"/>
      <c r="AZ462" s="202"/>
      <c r="BA462" s="202"/>
      <c r="BB462" s="202"/>
      <c r="BC462" s="202"/>
      <c r="BD462" s="202"/>
      <c r="BE462" s="202"/>
      <c r="BF462" s="202"/>
      <c r="BG462" s="202"/>
      <c r="BH462" s="202"/>
    </row>
    <row r="463" spans="1:60" ht="12.75" outlineLevel="1">
      <c r="A463" s="196">
        <v>148</v>
      </c>
      <c r="B463" s="196" t="s">
        <v>725</v>
      </c>
      <c r="C463" s="197" t="s">
        <v>726</v>
      </c>
      <c r="D463" s="198" t="s">
        <v>204</v>
      </c>
      <c r="E463" s="199">
        <v>159.315</v>
      </c>
      <c r="F463" s="200"/>
      <c r="G463" s="201">
        <f>ROUND(E463*F463,2)</f>
        <v>0</v>
      </c>
      <c r="H463" s="200"/>
      <c r="I463" s="201">
        <f>ROUND(E463*H463,2)</f>
        <v>0</v>
      </c>
      <c r="J463" s="200"/>
      <c r="K463" s="201">
        <f>ROUND(E463*J463,2)</f>
        <v>0</v>
      </c>
      <c r="L463" s="201">
        <v>21</v>
      </c>
      <c r="M463" s="201">
        <f>G463*(1+L463/100)</f>
        <v>0</v>
      </c>
      <c r="N463" s="201">
        <v>0</v>
      </c>
      <c r="O463" s="201">
        <f>ROUND(E463*N463,2)</f>
        <v>0</v>
      </c>
      <c r="P463" s="201">
        <v>0</v>
      </c>
      <c r="Q463" s="201">
        <f>ROUND(E463*P463,2)</f>
        <v>0</v>
      </c>
      <c r="R463" s="201" t="s">
        <v>721</v>
      </c>
      <c r="S463" s="201" t="s">
        <v>154</v>
      </c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 t="s">
        <v>155</v>
      </c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  <c r="BD463" s="202"/>
      <c r="BE463" s="202"/>
      <c r="BF463" s="202"/>
      <c r="BG463" s="202"/>
      <c r="BH463" s="202"/>
    </row>
    <row r="464" spans="1:60" ht="12.75" outlineLevel="1">
      <c r="A464" s="196"/>
      <c r="B464" s="196"/>
      <c r="C464" s="203" t="s">
        <v>727</v>
      </c>
      <c r="D464" s="204"/>
      <c r="E464" s="205"/>
      <c r="F464" s="206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 t="s">
        <v>157</v>
      </c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  <c r="BD464" s="202"/>
      <c r="BE464" s="202"/>
      <c r="BF464" s="202"/>
      <c r="BG464" s="202"/>
      <c r="BH464" s="202"/>
    </row>
    <row r="465" spans="1:60" ht="12.75" outlineLevel="1">
      <c r="A465" s="196"/>
      <c r="B465" s="196"/>
      <c r="C465" s="203" t="s">
        <v>506</v>
      </c>
      <c r="D465" s="204"/>
      <c r="E465" s="205">
        <v>14.07</v>
      </c>
      <c r="F465" s="206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 t="s">
        <v>157</v>
      </c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202"/>
      <c r="AU465" s="202"/>
      <c r="AV465" s="202"/>
      <c r="AW465" s="202"/>
      <c r="AX465" s="202"/>
      <c r="AY465" s="202"/>
      <c r="AZ465" s="202"/>
      <c r="BA465" s="202"/>
      <c r="BB465" s="202"/>
      <c r="BC465" s="202"/>
      <c r="BD465" s="202"/>
      <c r="BE465" s="202"/>
      <c r="BF465" s="202"/>
      <c r="BG465" s="202"/>
      <c r="BH465" s="202"/>
    </row>
    <row r="466" spans="1:60" ht="33.75" outlineLevel="1">
      <c r="A466" s="196"/>
      <c r="B466" s="196"/>
      <c r="C466" s="203" t="s">
        <v>507</v>
      </c>
      <c r="D466" s="204"/>
      <c r="E466" s="205">
        <v>33.185</v>
      </c>
      <c r="F466" s="206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 t="s">
        <v>157</v>
      </c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  <c r="BD466" s="202"/>
      <c r="BE466" s="202"/>
      <c r="BF466" s="202"/>
      <c r="BG466" s="202"/>
      <c r="BH466" s="202"/>
    </row>
    <row r="467" spans="1:60" ht="12.75" outlineLevel="1">
      <c r="A467" s="196"/>
      <c r="B467" s="196"/>
      <c r="C467" s="203" t="s">
        <v>508</v>
      </c>
      <c r="D467" s="204"/>
      <c r="E467" s="205">
        <v>1.305</v>
      </c>
      <c r="F467" s="206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 t="s">
        <v>157</v>
      </c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2"/>
      <c r="AT467" s="202"/>
      <c r="AU467" s="202"/>
      <c r="AV467" s="202"/>
      <c r="AW467" s="202"/>
      <c r="AX467" s="202"/>
      <c r="AY467" s="202"/>
      <c r="AZ467" s="202"/>
      <c r="BA467" s="202"/>
      <c r="BB467" s="202"/>
      <c r="BC467" s="202"/>
      <c r="BD467" s="202"/>
      <c r="BE467" s="202"/>
      <c r="BF467" s="202"/>
      <c r="BG467" s="202"/>
      <c r="BH467" s="202"/>
    </row>
    <row r="468" spans="1:60" ht="33.75" outlineLevel="1">
      <c r="A468" s="196"/>
      <c r="B468" s="196"/>
      <c r="C468" s="203" t="s">
        <v>728</v>
      </c>
      <c r="D468" s="204"/>
      <c r="E468" s="205">
        <v>86.355</v>
      </c>
      <c r="F468" s="206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 t="s">
        <v>157</v>
      </c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  <c r="BD468" s="202"/>
      <c r="BE468" s="202"/>
      <c r="BF468" s="202"/>
      <c r="BG468" s="202"/>
      <c r="BH468" s="202"/>
    </row>
    <row r="469" spans="1:60" ht="12.75" outlineLevel="1">
      <c r="A469" s="196"/>
      <c r="B469" s="196"/>
      <c r="C469" s="203" t="s">
        <v>510</v>
      </c>
      <c r="D469" s="204"/>
      <c r="E469" s="205">
        <v>24.4</v>
      </c>
      <c r="F469" s="206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 t="s">
        <v>157</v>
      </c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  <c r="BD469" s="202"/>
      <c r="BE469" s="202"/>
      <c r="BF469" s="202"/>
      <c r="BG469" s="202"/>
      <c r="BH469" s="202"/>
    </row>
    <row r="470" spans="1:60" ht="12.75" outlineLevel="1">
      <c r="A470" s="196">
        <v>149</v>
      </c>
      <c r="B470" s="196" t="s">
        <v>729</v>
      </c>
      <c r="C470" s="197" t="s">
        <v>730</v>
      </c>
      <c r="D470" s="198" t="s">
        <v>226</v>
      </c>
      <c r="E470" s="199">
        <v>160</v>
      </c>
      <c r="F470" s="200"/>
      <c r="G470" s="201">
        <f aca="true" t="shared" si="126" ref="G470:G471">ROUND(E470*F470,2)</f>
        <v>0</v>
      </c>
      <c r="H470" s="200"/>
      <c r="I470" s="201">
        <f aca="true" t="shared" si="127" ref="I470:I471">ROUND(E470*H470,2)</f>
        <v>0</v>
      </c>
      <c r="J470" s="200"/>
      <c r="K470" s="201">
        <f aca="true" t="shared" si="128" ref="K470:K471">ROUND(E470*J470,2)</f>
        <v>0</v>
      </c>
      <c r="L470" s="201">
        <v>21</v>
      </c>
      <c r="M470" s="201">
        <f aca="true" t="shared" si="129" ref="M470:M471">G470*(1+L470/100)</f>
        <v>0</v>
      </c>
      <c r="N470" s="201">
        <v>0</v>
      </c>
      <c r="O470" s="201">
        <f aca="true" t="shared" si="130" ref="O470:O471">ROUND(E470*N470,2)</f>
        <v>0</v>
      </c>
      <c r="P470" s="201">
        <v>0</v>
      </c>
      <c r="Q470" s="201">
        <f aca="true" t="shared" si="131" ref="Q470:Q471">ROUND(E470*P470,2)</f>
        <v>0</v>
      </c>
      <c r="R470" s="201" t="s">
        <v>721</v>
      </c>
      <c r="S470" s="201" t="s">
        <v>154</v>
      </c>
      <c r="T470" s="202"/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 t="s">
        <v>155</v>
      </c>
      <c r="AF470" s="202"/>
      <c r="AG470" s="202"/>
      <c r="AH470" s="202"/>
      <c r="AI470" s="202"/>
      <c r="AJ470" s="202"/>
      <c r="AK470" s="202"/>
      <c r="AL470" s="202"/>
      <c r="AM470" s="202"/>
      <c r="AN470" s="202"/>
      <c r="AO470" s="202"/>
      <c r="AP470" s="202"/>
      <c r="AQ470" s="202"/>
      <c r="AR470" s="202"/>
      <c r="AS470" s="202"/>
      <c r="AT470" s="202"/>
      <c r="AU470" s="202"/>
      <c r="AV470" s="202"/>
      <c r="AW470" s="202"/>
      <c r="AX470" s="202"/>
      <c r="AY470" s="202"/>
      <c r="AZ470" s="202"/>
      <c r="BA470" s="202"/>
      <c r="BB470" s="202"/>
      <c r="BC470" s="202"/>
      <c r="BD470" s="202"/>
      <c r="BE470" s="202"/>
      <c r="BF470" s="202"/>
      <c r="BG470" s="202"/>
      <c r="BH470" s="202"/>
    </row>
    <row r="471" spans="1:60" ht="12.75" outlineLevel="1">
      <c r="A471" s="196">
        <v>150</v>
      </c>
      <c r="B471" s="196" t="s">
        <v>731</v>
      </c>
      <c r="C471" s="197" t="s">
        <v>732</v>
      </c>
      <c r="D471" s="198" t="s">
        <v>204</v>
      </c>
      <c r="E471" s="199">
        <v>77.895</v>
      </c>
      <c r="F471" s="200"/>
      <c r="G471" s="201">
        <f t="shared" si="126"/>
        <v>0</v>
      </c>
      <c r="H471" s="200"/>
      <c r="I471" s="201">
        <f t="shared" si="127"/>
        <v>0</v>
      </c>
      <c r="J471" s="200"/>
      <c r="K471" s="201">
        <f t="shared" si="128"/>
        <v>0</v>
      </c>
      <c r="L471" s="201">
        <v>21</v>
      </c>
      <c r="M471" s="201">
        <f t="shared" si="129"/>
        <v>0</v>
      </c>
      <c r="N471" s="201">
        <v>0.00023</v>
      </c>
      <c r="O471" s="201">
        <f t="shared" si="130"/>
        <v>0.02</v>
      </c>
      <c r="P471" s="201">
        <v>0</v>
      </c>
      <c r="Q471" s="201">
        <f t="shared" si="131"/>
        <v>0</v>
      </c>
      <c r="R471" s="201" t="s">
        <v>721</v>
      </c>
      <c r="S471" s="201" t="s">
        <v>154</v>
      </c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 t="s">
        <v>155</v>
      </c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202"/>
      <c r="BA471" s="202"/>
      <c r="BB471" s="202"/>
      <c r="BC471" s="202"/>
      <c r="BD471" s="202"/>
      <c r="BE471" s="202"/>
      <c r="BF471" s="202"/>
      <c r="BG471" s="202"/>
      <c r="BH471" s="202"/>
    </row>
    <row r="472" spans="1:60" ht="22.5" outlineLevel="1">
      <c r="A472" s="196"/>
      <c r="B472" s="196"/>
      <c r="C472" s="203" t="s">
        <v>733</v>
      </c>
      <c r="D472" s="204"/>
      <c r="E472" s="205">
        <v>77.895</v>
      </c>
      <c r="F472" s="206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2"/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 t="s">
        <v>157</v>
      </c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02"/>
      <c r="AR472" s="202"/>
      <c r="AS472" s="202"/>
      <c r="AT472" s="202"/>
      <c r="AU472" s="202"/>
      <c r="AV472" s="202"/>
      <c r="AW472" s="202"/>
      <c r="AX472" s="202"/>
      <c r="AY472" s="202"/>
      <c r="AZ472" s="202"/>
      <c r="BA472" s="202"/>
      <c r="BB472" s="202"/>
      <c r="BC472" s="202"/>
      <c r="BD472" s="202"/>
      <c r="BE472" s="202"/>
      <c r="BF472" s="202"/>
      <c r="BG472" s="202"/>
      <c r="BH472" s="202"/>
    </row>
    <row r="473" spans="1:60" ht="12.75" outlineLevel="1">
      <c r="A473" s="196">
        <v>151</v>
      </c>
      <c r="B473" s="196" t="s">
        <v>734</v>
      </c>
      <c r="C473" s="197" t="s">
        <v>735</v>
      </c>
      <c r="D473" s="198" t="s">
        <v>204</v>
      </c>
      <c r="E473" s="199">
        <v>43.38</v>
      </c>
      <c r="F473" s="200"/>
      <c r="G473" s="201">
        <f>ROUND(E473*F473,2)</f>
        <v>0</v>
      </c>
      <c r="H473" s="200"/>
      <c r="I473" s="201">
        <f>ROUND(E473*H473,2)</f>
        <v>0</v>
      </c>
      <c r="J473" s="200"/>
      <c r="K473" s="201">
        <f>ROUND(E473*J473,2)</f>
        <v>0</v>
      </c>
      <c r="L473" s="201">
        <v>21</v>
      </c>
      <c r="M473" s="201">
        <f>G473*(1+L473/100)</f>
        <v>0</v>
      </c>
      <c r="N473" s="201">
        <v>0</v>
      </c>
      <c r="O473" s="201">
        <f>ROUND(E473*N473,2)</f>
        <v>0</v>
      </c>
      <c r="P473" s="201">
        <v>0</v>
      </c>
      <c r="Q473" s="201">
        <f>ROUND(E473*P473,2)</f>
        <v>0</v>
      </c>
      <c r="R473" s="201" t="s">
        <v>721</v>
      </c>
      <c r="S473" s="201" t="s">
        <v>154</v>
      </c>
      <c r="T473" s="202"/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 t="s">
        <v>155</v>
      </c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02"/>
      <c r="AR473" s="202"/>
      <c r="AS473" s="202"/>
      <c r="AT473" s="202"/>
      <c r="AU473" s="202"/>
      <c r="AV473" s="202"/>
      <c r="AW473" s="202"/>
      <c r="AX473" s="202"/>
      <c r="AY473" s="202"/>
      <c r="AZ473" s="202"/>
      <c r="BA473" s="202"/>
      <c r="BB473" s="202"/>
      <c r="BC473" s="202"/>
      <c r="BD473" s="202"/>
      <c r="BE473" s="202"/>
      <c r="BF473" s="202"/>
      <c r="BG473" s="202"/>
      <c r="BH473" s="202"/>
    </row>
    <row r="474" spans="1:60" ht="12.75" outlineLevel="1">
      <c r="A474" s="196"/>
      <c r="B474" s="196"/>
      <c r="C474" s="203" t="s">
        <v>736</v>
      </c>
      <c r="D474" s="204"/>
      <c r="E474" s="205">
        <v>43.38</v>
      </c>
      <c r="F474" s="206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 t="s">
        <v>157</v>
      </c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2"/>
      <c r="AT474" s="202"/>
      <c r="AU474" s="202"/>
      <c r="AV474" s="202"/>
      <c r="AW474" s="202"/>
      <c r="AX474" s="202"/>
      <c r="AY474" s="202"/>
      <c r="AZ474" s="202"/>
      <c r="BA474" s="202"/>
      <c r="BB474" s="202"/>
      <c r="BC474" s="202"/>
      <c r="BD474" s="202"/>
      <c r="BE474" s="202"/>
      <c r="BF474" s="202"/>
      <c r="BG474" s="202"/>
      <c r="BH474" s="202"/>
    </row>
    <row r="475" spans="1:60" ht="12.75" outlineLevel="1">
      <c r="A475" s="196">
        <v>152</v>
      </c>
      <c r="B475" s="196" t="s">
        <v>737</v>
      </c>
      <c r="C475" s="197" t="s">
        <v>738</v>
      </c>
      <c r="D475" s="198" t="s">
        <v>204</v>
      </c>
      <c r="E475" s="199">
        <v>101.2696</v>
      </c>
      <c r="F475" s="200"/>
      <c r="G475" s="201">
        <f>ROUND(E475*F475,2)</f>
        <v>0</v>
      </c>
      <c r="H475" s="200"/>
      <c r="I475" s="201">
        <f>ROUND(E475*H475,2)</f>
        <v>0</v>
      </c>
      <c r="J475" s="200"/>
      <c r="K475" s="201">
        <f>ROUND(E475*J475,2)</f>
        <v>0</v>
      </c>
      <c r="L475" s="201">
        <v>21</v>
      </c>
      <c r="M475" s="201">
        <f>G475*(1+L475/100)</f>
        <v>0</v>
      </c>
      <c r="N475" s="201">
        <v>0.0003</v>
      </c>
      <c r="O475" s="201">
        <f>ROUND(E475*N475,2)</f>
        <v>0.03</v>
      </c>
      <c r="P475" s="201">
        <v>0</v>
      </c>
      <c r="Q475" s="201">
        <f>ROUND(E475*P475,2)</f>
        <v>0</v>
      </c>
      <c r="R475" s="201" t="s">
        <v>295</v>
      </c>
      <c r="S475" s="201" t="s">
        <v>154</v>
      </c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 t="s">
        <v>296</v>
      </c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2"/>
      <c r="AT475" s="202"/>
      <c r="AU475" s="202"/>
      <c r="AV475" s="202"/>
      <c r="AW475" s="202"/>
      <c r="AX475" s="202"/>
      <c r="AY475" s="202"/>
      <c r="AZ475" s="202"/>
      <c r="BA475" s="202"/>
      <c r="BB475" s="202"/>
      <c r="BC475" s="202"/>
      <c r="BD475" s="202"/>
      <c r="BE475" s="202"/>
      <c r="BF475" s="202"/>
      <c r="BG475" s="202"/>
      <c r="BH475" s="202"/>
    </row>
    <row r="476" spans="1:60" ht="12.75" outlineLevel="1">
      <c r="A476" s="196"/>
      <c r="B476" s="196"/>
      <c r="C476" s="203" t="s">
        <v>739</v>
      </c>
      <c r="D476" s="204"/>
      <c r="E476" s="205">
        <v>101.2696</v>
      </c>
      <c r="F476" s="206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 t="s">
        <v>157</v>
      </c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2"/>
      <c r="AT476" s="202"/>
      <c r="AU476" s="202"/>
      <c r="AV476" s="202"/>
      <c r="AW476" s="202"/>
      <c r="AX476" s="202"/>
      <c r="AY476" s="202"/>
      <c r="AZ476" s="202"/>
      <c r="BA476" s="202"/>
      <c r="BB476" s="202"/>
      <c r="BC476" s="202"/>
      <c r="BD476" s="202"/>
      <c r="BE476" s="202"/>
      <c r="BF476" s="202"/>
      <c r="BG476" s="202"/>
      <c r="BH476" s="202"/>
    </row>
    <row r="477" spans="1:60" ht="12.75" outlineLevel="1">
      <c r="A477" s="196">
        <v>153</v>
      </c>
      <c r="B477" s="196" t="s">
        <v>740</v>
      </c>
      <c r="C477" s="197" t="s">
        <v>741</v>
      </c>
      <c r="D477" s="198" t="s">
        <v>152</v>
      </c>
      <c r="E477" s="199">
        <v>10.12696</v>
      </c>
      <c r="F477" s="200"/>
      <c r="G477" s="201">
        <f>ROUND(E477*F477,2)</f>
        <v>0</v>
      </c>
      <c r="H477" s="200"/>
      <c r="I477" s="201">
        <f>ROUND(E477*H477,2)</f>
        <v>0</v>
      </c>
      <c r="J477" s="200"/>
      <c r="K477" s="201">
        <f>ROUND(E477*J477,2)</f>
        <v>0</v>
      </c>
      <c r="L477" s="201">
        <v>21</v>
      </c>
      <c r="M477" s="201">
        <f>G477*(1+L477/100)</f>
        <v>0</v>
      </c>
      <c r="N477" s="201">
        <v>0.021</v>
      </c>
      <c r="O477" s="201">
        <f>ROUND(E477*N477,2)</f>
        <v>0.21</v>
      </c>
      <c r="P477" s="201">
        <v>0</v>
      </c>
      <c r="Q477" s="201">
        <f>ROUND(E477*P477,2)</f>
        <v>0</v>
      </c>
      <c r="R477" s="201" t="s">
        <v>295</v>
      </c>
      <c r="S477" s="201" t="s">
        <v>154</v>
      </c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 t="s">
        <v>296</v>
      </c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</row>
    <row r="478" spans="1:60" ht="22.5" outlineLevel="1">
      <c r="A478" s="196"/>
      <c r="B478" s="196"/>
      <c r="C478" s="203" t="s">
        <v>742</v>
      </c>
      <c r="D478" s="204"/>
      <c r="E478" s="205">
        <v>10.12696</v>
      </c>
      <c r="F478" s="206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 t="s">
        <v>157</v>
      </c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</row>
    <row r="479" spans="1:60" ht="12.75" outlineLevel="1">
      <c r="A479" s="196">
        <v>154</v>
      </c>
      <c r="B479" s="196" t="s">
        <v>743</v>
      </c>
      <c r="C479" s="197" t="s">
        <v>744</v>
      </c>
      <c r="D479" s="198" t="s">
        <v>152</v>
      </c>
      <c r="E479" s="199">
        <v>4.46814</v>
      </c>
      <c r="F479" s="200"/>
      <c r="G479" s="201">
        <f>ROUND(E479*F479,2)</f>
        <v>0</v>
      </c>
      <c r="H479" s="200"/>
      <c r="I479" s="201">
        <f>ROUND(E479*H479,2)</f>
        <v>0</v>
      </c>
      <c r="J479" s="200"/>
      <c r="K479" s="201">
        <f>ROUND(E479*J479,2)</f>
        <v>0</v>
      </c>
      <c r="L479" s="201">
        <v>21</v>
      </c>
      <c r="M479" s="201">
        <f>G479*(1+L479/100)</f>
        <v>0</v>
      </c>
      <c r="N479" s="201">
        <v>0.025</v>
      </c>
      <c r="O479" s="201">
        <f>ROUND(E479*N479,2)</f>
        <v>0.11</v>
      </c>
      <c r="P479" s="201">
        <v>0</v>
      </c>
      <c r="Q479" s="201">
        <f>ROUND(E479*P479,2)</f>
        <v>0</v>
      </c>
      <c r="R479" s="201" t="s">
        <v>295</v>
      </c>
      <c r="S479" s="201" t="s">
        <v>154</v>
      </c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 t="s">
        <v>296</v>
      </c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</row>
    <row r="480" spans="1:60" ht="22.5" outlineLevel="1">
      <c r="A480" s="196"/>
      <c r="B480" s="196"/>
      <c r="C480" s="203" t="s">
        <v>745</v>
      </c>
      <c r="D480" s="204"/>
      <c r="E480" s="205">
        <v>4.46814</v>
      </c>
      <c r="F480" s="206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 t="s">
        <v>157</v>
      </c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</row>
    <row r="481" spans="1:60" ht="12.75" outlineLevel="1">
      <c r="A481" s="196">
        <v>155</v>
      </c>
      <c r="B481" s="196" t="s">
        <v>746</v>
      </c>
      <c r="C481" s="197" t="s">
        <v>747</v>
      </c>
      <c r="D481" s="198" t="s">
        <v>152</v>
      </c>
      <c r="E481" s="199">
        <v>2.23407</v>
      </c>
      <c r="F481" s="200"/>
      <c r="G481" s="201">
        <f>ROUND(E481*F481,2)</f>
        <v>0</v>
      </c>
      <c r="H481" s="200"/>
      <c r="I481" s="201">
        <f>ROUND(E481*H481,2)</f>
        <v>0</v>
      </c>
      <c r="J481" s="200"/>
      <c r="K481" s="201">
        <f>ROUND(E481*J481,2)</f>
        <v>0</v>
      </c>
      <c r="L481" s="201">
        <v>21</v>
      </c>
      <c r="M481" s="201">
        <f>G481*(1+L481/100)</f>
        <v>0</v>
      </c>
      <c r="N481" s="201">
        <v>0.025</v>
      </c>
      <c r="O481" s="201">
        <f>ROUND(E481*N481,2)</f>
        <v>0.06</v>
      </c>
      <c r="P481" s="201">
        <v>0</v>
      </c>
      <c r="Q481" s="201">
        <f>ROUND(E481*P481,2)</f>
        <v>0</v>
      </c>
      <c r="R481" s="201" t="s">
        <v>295</v>
      </c>
      <c r="S481" s="201" t="s">
        <v>154</v>
      </c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 t="s">
        <v>296</v>
      </c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</row>
    <row r="482" spans="1:60" ht="22.5" outlineLevel="1">
      <c r="A482" s="196"/>
      <c r="B482" s="196"/>
      <c r="C482" s="203" t="s">
        <v>748</v>
      </c>
      <c r="D482" s="204"/>
      <c r="E482" s="205">
        <v>2.23407</v>
      </c>
      <c r="F482" s="206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 t="s">
        <v>157</v>
      </c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2"/>
      <c r="AT482" s="202"/>
      <c r="AU482" s="202"/>
      <c r="AV482" s="202"/>
      <c r="AW482" s="202"/>
      <c r="AX482" s="202"/>
      <c r="AY482" s="202"/>
      <c r="AZ482" s="202"/>
      <c r="BA482" s="202"/>
      <c r="BB482" s="202"/>
      <c r="BC482" s="202"/>
      <c r="BD482" s="202"/>
      <c r="BE482" s="202"/>
      <c r="BF482" s="202"/>
      <c r="BG482" s="202"/>
      <c r="BH482" s="202"/>
    </row>
    <row r="483" spans="1:60" ht="22.5" outlineLevel="1">
      <c r="A483" s="196">
        <v>156</v>
      </c>
      <c r="B483" s="196" t="s">
        <v>749</v>
      </c>
      <c r="C483" s="197" t="s">
        <v>750</v>
      </c>
      <c r="D483" s="198" t="s">
        <v>204</v>
      </c>
      <c r="E483" s="199">
        <v>80.2267</v>
      </c>
      <c r="F483" s="200"/>
      <c r="G483" s="201">
        <f>ROUND(E483*F483,2)</f>
        <v>0</v>
      </c>
      <c r="H483" s="200"/>
      <c r="I483" s="201">
        <f>ROUND(E483*H483,2)</f>
        <v>0</v>
      </c>
      <c r="J483" s="200"/>
      <c r="K483" s="201">
        <f>ROUND(E483*J483,2)</f>
        <v>0</v>
      </c>
      <c r="L483" s="201">
        <v>21</v>
      </c>
      <c r="M483" s="201">
        <f>G483*(1+L483/100)</f>
        <v>0</v>
      </c>
      <c r="N483" s="201">
        <v>0.003</v>
      </c>
      <c r="O483" s="201">
        <f>ROUND(E483*N483,2)</f>
        <v>0.24</v>
      </c>
      <c r="P483" s="201">
        <v>0</v>
      </c>
      <c r="Q483" s="201">
        <f>ROUND(E483*P483,2)</f>
        <v>0</v>
      </c>
      <c r="R483" s="201" t="s">
        <v>295</v>
      </c>
      <c r="S483" s="201" t="s">
        <v>154</v>
      </c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 t="s">
        <v>296</v>
      </c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2"/>
      <c r="AT483" s="202"/>
      <c r="AU483" s="202"/>
      <c r="AV483" s="202"/>
      <c r="AW483" s="202"/>
      <c r="AX483" s="202"/>
      <c r="AY483" s="202"/>
      <c r="AZ483" s="202"/>
      <c r="BA483" s="202"/>
      <c r="BB483" s="202"/>
      <c r="BC483" s="202"/>
      <c r="BD483" s="202"/>
      <c r="BE483" s="202"/>
      <c r="BF483" s="202"/>
      <c r="BG483" s="202"/>
      <c r="BH483" s="202"/>
    </row>
    <row r="484" spans="1:60" ht="12.75" outlineLevel="1">
      <c r="A484" s="196"/>
      <c r="B484" s="196"/>
      <c r="C484" s="203" t="s">
        <v>751</v>
      </c>
      <c r="D484" s="204"/>
      <c r="E484" s="205">
        <v>80.2267</v>
      </c>
      <c r="F484" s="206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 t="s">
        <v>157</v>
      </c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  <c r="AU484" s="202"/>
      <c r="AV484" s="202"/>
      <c r="AW484" s="202"/>
      <c r="AX484" s="202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</row>
    <row r="485" spans="1:60" ht="22.5" outlineLevel="1">
      <c r="A485" s="196">
        <v>157</v>
      </c>
      <c r="B485" s="196" t="s">
        <v>752</v>
      </c>
      <c r="C485" s="197" t="s">
        <v>753</v>
      </c>
      <c r="D485" s="198" t="s">
        <v>204</v>
      </c>
      <c r="E485" s="199">
        <v>23.8548</v>
      </c>
      <c r="F485" s="200"/>
      <c r="G485" s="201">
        <f>ROUND(E485*F485,2)</f>
        <v>0</v>
      </c>
      <c r="H485" s="200"/>
      <c r="I485" s="201">
        <f>ROUND(E485*H485,2)</f>
        <v>0</v>
      </c>
      <c r="J485" s="200"/>
      <c r="K485" s="201">
        <f>ROUND(E485*J485,2)</f>
        <v>0</v>
      </c>
      <c r="L485" s="201">
        <v>21</v>
      </c>
      <c r="M485" s="201">
        <f>G485*(1+L485/100)</f>
        <v>0</v>
      </c>
      <c r="N485" s="201">
        <v>0.0062</v>
      </c>
      <c r="O485" s="201">
        <f>ROUND(E485*N485,2)</f>
        <v>0.15</v>
      </c>
      <c r="P485" s="201">
        <v>0</v>
      </c>
      <c r="Q485" s="201">
        <f>ROUND(E485*P485,2)</f>
        <v>0</v>
      </c>
      <c r="R485" s="201" t="s">
        <v>295</v>
      </c>
      <c r="S485" s="201" t="s">
        <v>154</v>
      </c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 t="s">
        <v>296</v>
      </c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  <c r="AT485" s="202"/>
      <c r="AU485" s="202"/>
      <c r="AV485" s="202"/>
      <c r="AW485" s="202"/>
      <c r="AX485" s="202"/>
      <c r="AY485" s="202"/>
      <c r="AZ485" s="202"/>
      <c r="BA485" s="202"/>
      <c r="BB485" s="202"/>
      <c r="BC485" s="202"/>
      <c r="BD485" s="202"/>
      <c r="BE485" s="202"/>
      <c r="BF485" s="202"/>
      <c r="BG485" s="202"/>
      <c r="BH485" s="202"/>
    </row>
    <row r="486" spans="1:60" ht="12.75" outlineLevel="1">
      <c r="A486" s="196"/>
      <c r="B486" s="196"/>
      <c r="C486" s="203" t="s">
        <v>754</v>
      </c>
      <c r="D486" s="204"/>
      <c r="E486" s="205">
        <v>23.8548</v>
      </c>
      <c r="F486" s="206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 t="s">
        <v>157</v>
      </c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</row>
    <row r="487" spans="1:31" ht="12.75">
      <c r="A487" s="207" t="s">
        <v>148</v>
      </c>
      <c r="B487" s="207" t="s">
        <v>82</v>
      </c>
      <c r="C487" s="208" t="s">
        <v>83</v>
      </c>
      <c r="D487" s="209"/>
      <c r="E487" s="210"/>
      <c r="F487" s="211"/>
      <c r="G487" s="212">
        <f>SUM(G488:G499)</f>
        <v>0</v>
      </c>
      <c r="H487" s="212"/>
      <c r="I487" s="212">
        <f>SUM(I488:I499)</f>
        <v>0</v>
      </c>
      <c r="J487" s="212"/>
      <c r="K487" s="212">
        <f>SUM(K488:K499)</f>
        <v>0</v>
      </c>
      <c r="L487" s="212"/>
      <c r="M487" s="212">
        <f>SUM(M488:M499)</f>
        <v>0</v>
      </c>
      <c r="N487" s="212"/>
      <c r="O487" s="212">
        <f>SUM(O488:O499)</f>
        <v>0.16999999999999998</v>
      </c>
      <c r="P487" s="212"/>
      <c r="Q487" s="212">
        <f>SUM(Q488:Q499)</f>
        <v>0</v>
      </c>
      <c r="R487" s="212"/>
      <c r="S487" s="212"/>
      <c r="AE487" t="s">
        <v>149</v>
      </c>
    </row>
    <row r="488" spans="1:60" ht="12.75" outlineLevel="1">
      <c r="A488" s="196">
        <v>158</v>
      </c>
      <c r="B488" s="196" t="s">
        <v>755</v>
      </c>
      <c r="C488" s="197" t="s">
        <v>756</v>
      </c>
      <c r="D488" s="198" t="s">
        <v>214</v>
      </c>
      <c r="E488" s="199">
        <v>2</v>
      </c>
      <c r="F488" s="200"/>
      <c r="G488" s="201">
        <f aca="true" t="shared" si="132" ref="G488:G489">ROUND(E488*F488,2)</f>
        <v>0</v>
      </c>
      <c r="H488" s="200"/>
      <c r="I488" s="201">
        <f aca="true" t="shared" si="133" ref="I488:I489">ROUND(E488*H488,2)</f>
        <v>0</v>
      </c>
      <c r="J488" s="200"/>
      <c r="K488" s="201">
        <f aca="true" t="shared" si="134" ref="K488:K489">ROUND(E488*J488,2)</f>
        <v>0</v>
      </c>
      <c r="L488" s="201">
        <v>21</v>
      </c>
      <c r="M488" s="201">
        <f aca="true" t="shared" si="135" ref="M488:M489">G488*(1+L488/100)</f>
        <v>0</v>
      </c>
      <c r="N488" s="201">
        <v>0.0601</v>
      </c>
      <c r="O488" s="201">
        <f aca="true" t="shared" si="136" ref="O488:O489">ROUND(E488*N488,2)</f>
        <v>0.12</v>
      </c>
      <c r="P488" s="201">
        <v>0</v>
      </c>
      <c r="Q488" s="201">
        <f aca="true" t="shared" si="137" ref="Q488:Q489">ROUND(E488*P488,2)</f>
        <v>0</v>
      </c>
      <c r="R488" s="201" t="s">
        <v>757</v>
      </c>
      <c r="S488" s="201" t="s">
        <v>154</v>
      </c>
      <c r="T488" s="202"/>
      <c r="U488" s="202"/>
      <c r="V488" s="202"/>
      <c r="W488" s="202"/>
      <c r="X488" s="202"/>
      <c r="Y488" s="202"/>
      <c r="Z488" s="202"/>
      <c r="AA488" s="202"/>
      <c r="AB488" s="202"/>
      <c r="AC488" s="202"/>
      <c r="AD488" s="202"/>
      <c r="AE488" s="202" t="s">
        <v>155</v>
      </c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/>
      <c r="AQ488" s="202"/>
      <c r="AR488" s="202"/>
      <c r="AS488" s="202"/>
      <c r="AT488" s="202"/>
      <c r="AU488" s="202"/>
      <c r="AV488" s="202"/>
      <c r="AW488" s="202"/>
      <c r="AX488" s="202"/>
      <c r="AY488" s="202"/>
      <c r="AZ488" s="202"/>
      <c r="BA488" s="202"/>
      <c r="BB488" s="202"/>
      <c r="BC488" s="202"/>
      <c r="BD488" s="202"/>
      <c r="BE488" s="202"/>
      <c r="BF488" s="202"/>
      <c r="BG488" s="202"/>
      <c r="BH488" s="202"/>
    </row>
    <row r="489" spans="1:60" ht="12.75" outlineLevel="1">
      <c r="A489" s="196">
        <v>159</v>
      </c>
      <c r="B489" s="196" t="s">
        <v>758</v>
      </c>
      <c r="C489" s="197" t="s">
        <v>759</v>
      </c>
      <c r="D489" s="198" t="s">
        <v>226</v>
      </c>
      <c r="E489" s="199">
        <v>5</v>
      </c>
      <c r="F489" s="200"/>
      <c r="G489" s="201">
        <f t="shared" si="132"/>
        <v>0</v>
      </c>
      <c r="H489" s="200"/>
      <c r="I489" s="201">
        <f t="shared" si="133"/>
        <v>0</v>
      </c>
      <c r="J489" s="200"/>
      <c r="K489" s="201">
        <f t="shared" si="134"/>
        <v>0</v>
      </c>
      <c r="L489" s="201">
        <v>21</v>
      </c>
      <c r="M489" s="201">
        <f t="shared" si="135"/>
        <v>0</v>
      </c>
      <c r="N489" s="201">
        <v>0.00047</v>
      </c>
      <c r="O489" s="201">
        <f t="shared" si="136"/>
        <v>0</v>
      </c>
      <c r="P489" s="201">
        <v>0</v>
      </c>
      <c r="Q489" s="201">
        <f t="shared" si="137"/>
        <v>0</v>
      </c>
      <c r="R489" s="201" t="s">
        <v>757</v>
      </c>
      <c r="S489" s="201" t="s">
        <v>154</v>
      </c>
      <c r="T489" s="202"/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 t="s">
        <v>155</v>
      </c>
      <c r="AF489" s="202"/>
      <c r="AG489" s="202"/>
      <c r="AH489" s="202"/>
      <c r="AI489" s="202"/>
      <c r="AJ489" s="202"/>
      <c r="AK489" s="202"/>
      <c r="AL489" s="202"/>
      <c r="AM489" s="202"/>
      <c r="AN489" s="202"/>
      <c r="AO489" s="202"/>
      <c r="AP489" s="202"/>
      <c r="AQ489" s="202"/>
      <c r="AR489" s="202"/>
      <c r="AS489" s="202"/>
      <c r="AT489" s="202"/>
      <c r="AU489" s="202"/>
      <c r="AV489" s="202"/>
      <c r="AW489" s="202"/>
      <c r="AX489" s="202"/>
      <c r="AY489" s="202"/>
      <c r="AZ489" s="202"/>
      <c r="BA489" s="202"/>
      <c r="BB489" s="202"/>
      <c r="BC489" s="202"/>
      <c r="BD489" s="202"/>
      <c r="BE489" s="202"/>
      <c r="BF489" s="202"/>
      <c r="BG489" s="202"/>
      <c r="BH489" s="202"/>
    </row>
    <row r="490" spans="1:60" ht="12.75" outlineLevel="1">
      <c r="A490" s="196"/>
      <c r="B490" s="196"/>
      <c r="C490" s="203" t="s">
        <v>760</v>
      </c>
      <c r="D490" s="204"/>
      <c r="E490" s="205">
        <v>5</v>
      </c>
      <c r="F490" s="206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 t="s">
        <v>157</v>
      </c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</row>
    <row r="491" spans="1:60" ht="12.75" outlineLevel="1">
      <c r="A491" s="196">
        <v>160</v>
      </c>
      <c r="B491" s="196" t="s">
        <v>761</v>
      </c>
      <c r="C491" s="197" t="s">
        <v>762</v>
      </c>
      <c r="D491" s="198" t="s">
        <v>226</v>
      </c>
      <c r="E491" s="199">
        <v>23.5</v>
      </c>
      <c r="F491" s="200"/>
      <c r="G491" s="201">
        <f>ROUND(E491*F491,2)</f>
        <v>0</v>
      </c>
      <c r="H491" s="200"/>
      <c r="I491" s="201">
        <f>ROUND(E491*H491,2)</f>
        <v>0</v>
      </c>
      <c r="J491" s="200"/>
      <c r="K491" s="201">
        <f>ROUND(E491*J491,2)</f>
        <v>0</v>
      </c>
      <c r="L491" s="201">
        <v>21</v>
      </c>
      <c r="M491" s="201">
        <f>G491*(1+L491/100)</f>
        <v>0</v>
      </c>
      <c r="N491" s="201">
        <v>0.00209</v>
      </c>
      <c r="O491" s="201">
        <f>ROUND(E491*N491,2)</f>
        <v>0.05</v>
      </c>
      <c r="P491" s="201">
        <v>0</v>
      </c>
      <c r="Q491" s="201">
        <f>ROUND(E491*P491,2)</f>
        <v>0</v>
      </c>
      <c r="R491" s="201" t="s">
        <v>757</v>
      </c>
      <c r="S491" s="201" t="s">
        <v>154</v>
      </c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 t="s">
        <v>155</v>
      </c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</row>
    <row r="492" spans="1:60" ht="12.75" outlineLevel="1">
      <c r="A492" s="196"/>
      <c r="B492" s="196"/>
      <c r="C492" s="203" t="s">
        <v>763</v>
      </c>
      <c r="D492" s="204"/>
      <c r="E492" s="205">
        <v>11.5</v>
      </c>
      <c r="F492" s="206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 t="s">
        <v>157</v>
      </c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2"/>
      <c r="AT492" s="202"/>
      <c r="AU492" s="202"/>
      <c r="AV492" s="202"/>
      <c r="AW492" s="202"/>
      <c r="AX492" s="202"/>
      <c r="AY492" s="202"/>
      <c r="AZ492" s="202"/>
      <c r="BA492" s="202"/>
      <c r="BB492" s="202"/>
      <c r="BC492" s="202"/>
      <c r="BD492" s="202"/>
      <c r="BE492" s="202"/>
      <c r="BF492" s="202"/>
      <c r="BG492" s="202"/>
      <c r="BH492" s="202"/>
    </row>
    <row r="493" spans="1:60" ht="12.75" outlineLevel="1">
      <c r="A493" s="196"/>
      <c r="B493" s="196"/>
      <c r="C493" s="203" t="s">
        <v>764</v>
      </c>
      <c r="D493" s="204"/>
      <c r="E493" s="205">
        <v>12</v>
      </c>
      <c r="F493" s="206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 t="s">
        <v>157</v>
      </c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2"/>
      <c r="AT493" s="202"/>
      <c r="AU493" s="202"/>
      <c r="AV493" s="202"/>
      <c r="AW493" s="202"/>
      <c r="AX493" s="202"/>
      <c r="AY493" s="202"/>
      <c r="AZ493" s="202"/>
      <c r="BA493" s="202"/>
      <c r="BB493" s="202"/>
      <c r="BC493" s="202"/>
      <c r="BD493" s="202"/>
      <c r="BE493" s="202"/>
      <c r="BF493" s="202"/>
      <c r="BG493" s="202"/>
      <c r="BH493" s="202"/>
    </row>
    <row r="494" spans="1:60" ht="12.75" outlineLevel="1">
      <c r="A494" s="196">
        <v>161</v>
      </c>
      <c r="B494" s="196" t="s">
        <v>765</v>
      </c>
      <c r="C494" s="197" t="s">
        <v>766</v>
      </c>
      <c r="D494" s="198" t="s">
        <v>214</v>
      </c>
      <c r="E494" s="199">
        <v>2</v>
      </c>
      <c r="F494" s="200"/>
      <c r="G494" s="201">
        <f aca="true" t="shared" si="138" ref="G494:G497">ROUND(E494*F494,2)</f>
        <v>0</v>
      </c>
      <c r="H494" s="200"/>
      <c r="I494" s="201">
        <f aca="true" t="shared" si="139" ref="I494:I497">ROUND(E494*H494,2)</f>
        <v>0</v>
      </c>
      <c r="J494" s="200"/>
      <c r="K494" s="201">
        <f aca="true" t="shared" si="140" ref="K494:K497">ROUND(E494*J494,2)</f>
        <v>0</v>
      </c>
      <c r="L494" s="201">
        <v>21</v>
      </c>
      <c r="M494" s="201">
        <f aca="true" t="shared" si="141" ref="M494:M497">G494*(1+L494/100)</f>
        <v>0</v>
      </c>
      <c r="N494" s="201">
        <v>0</v>
      </c>
      <c r="O494" s="201">
        <f aca="true" t="shared" si="142" ref="O494:O497">ROUND(E494*N494,2)</f>
        <v>0</v>
      </c>
      <c r="P494" s="201">
        <v>0</v>
      </c>
      <c r="Q494" s="201">
        <f aca="true" t="shared" si="143" ref="Q494:Q497">ROUND(E494*P494,2)</f>
        <v>0</v>
      </c>
      <c r="R494" s="201" t="s">
        <v>757</v>
      </c>
      <c r="S494" s="201" t="s">
        <v>154</v>
      </c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 t="s">
        <v>155</v>
      </c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2"/>
      <c r="AT494" s="202"/>
      <c r="AU494" s="202"/>
      <c r="AV494" s="202"/>
      <c r="AW494" s="202"/>
      <c r="AX494" s="202"/>
      <c r="AY494" s="202"/>
      <c r="AZ494" s="202"/>
      <c r="BA494" s="202"/>
      <c r="BB494" s="202"/>
      <c r="BC494" s="202"/>
      <c r="BD494" s="202"/>
      <c r="BE494" s="202"/>
      <c r="BF494" s="202"/>
      <c r="BG494" s="202"/>
      <c r="BH494" s="202"/>
    </row>
    <row r="495" spans="1:60" ht="12.75" outlineLevel="1">
      <c r="A495" s="196">
        <v>162</v>
      </c>
      <c r="B495" s="196" t="s">
        <v>767</v>
      </c>
      <c r="C495" s="197" t="s">
        <v>768</v>
      </c>
      <c r="D495" s="198" t="s">
        <v>214</v>
      </c>
      <c r="E495" s="199">
        <v>2</v>
      </c>
      <c r="F495" s="200"/>
      <c r="G495" s="201">
        <f t="shared" si="138"/>
        <v>0</v>
      </c>
      <c r="H495" s="200"/>
      <c r="I495" s="201">
        <f t="shared" si="139"/>
        <v>0</v>
      </c>
      <c r="J495" s="200"/>
      <c r="K495" s="201">
        <f t="shared" si="140"/>
        <v>0</v>
      </c>
      <c r="L495" s="201">
        <v>21</v>
      </c>
      <c r="M495" s="201">
        <f t="shared" si="141"/>
        <v>0</v>
      </c>
      <c r="N495" s="201">
        <v>0</v>
      </c>
      <c r="O495" s="201">
        <f t="shared" si="142"/>
        <v>0</v>
      </c>
      <c r="P495" s="201">
        <v>0</v>
      </c>
      <c r="Q495" s="201">
        <f t="shared" si="143"/>
        <v>0</v>
      </c>
      <c r="R495" s="201" t="s">
        <v>757</v>
      </c>
      <c r="S495" s="201" t="s">
        <v>154</v>
      </c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 t="s">
        <v>155</v>
      </c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2"/>
      <c r="AT495" s="202"/>
      <c r="AU495" s="202"/>
      <c r="AV495" s="202"/>
      <c r="AW495" s="202"/>
      <c r="AX495" s="202"/>
      <c r="AY495" s="202"/>
      <c r="AZ495" s="202"/>
      <c r="BA495" s="202"/>
      <c r="BB495" s="202"/>
      <c r="BC495" s="202"/>
      <c r="BD495" s="202"/>
      <c r="BE495" s="202"/>
      <c r="BF495" s="202"/>
      <c r="BG495" s="202"/>
      <c r="BH495" s="202"/>
    </row>
    <row r="496" spans="1:60" ht="12.75" outlineLevel="1">
      <c r="A496" s="196">
        <v>163</v>
      </c>
      <c r="B496" s="196" t="s">
        <v>769</v>
      </c>
      <c r="C496" s="197" t="s">
        <v>770</v>
      </c>
      <c r="D496" s="198" t="s">
        <v>226</v>
      </c>
      <c r="E496" s="199">
        <v>28.5</v>
      </c>
      <c r="F496" s="200"/>
      <c r="G496" s="201">
        <f t="shared" si="138"/>
        <v>0</v>
      </c>
      <c r="H496" s="200"/>
      <c r="I496" s="201">
        <f t="shared" si="139"/>
        <v>0</v>
      </c>
      <c r="J496" s="200"/>
      <c r="K496" s="201">
        <f t="shared" si="140"/>
        <v>0</v>
      </c>
      <c r="L496" s="201">
        <v>21</v>
      </c>
      <c r="M496" s="201">
        <f t="shared" si="141"/>
        <v>0</v>
      </c>
      <c r="N496" s="201">
        <v>0</v>
      </c>
      <c r="O496" s="201">
        <f t="shared" si="142"/>
        <v>0</v>
      </c>
      <c r="P496" s="201">
        <v>0</v>
      </c>
      <c r="Q496" s="201">
        <f t="shared" si="143"/>
        <v>0</v>
      </c>
      <c r="R496" s="201" t="s">
        <v>757</v>
      </c>
      <c r="S496" s="201" t="s">
        <v>154</v>
      </c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 t="s">
        <v>155</v>
      </c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2"/>
      <c r="AT496" s="202"/>
      <c r="AU496" s="202"/>
      <c r="AV496" s="202"/>
      <c r="AW496" s="202"/>
      <c r="AX496" s="202"/>
      <c r="AY496" s="202"/>
      <c r="AZ496" s="202"/>
      <c r="BA496" s="202"/>
      <c r="BB496" s="202"/>
      <c r="BC496" s="202"/>
      <c r="BD496" s="202"/>
      <c r="BE496" s="202"/>
      <c r="BF496" s="202"/>
      <c r="BG496" s="202"/>
      <c r="BH496" s="202"/>
    </row>
    <row r="497" spans="1:60" ht="12.75" outlineLevel="1">
      <c r="A497" s="196">
        <v>164</v>
      </c>
      <c r="B497" s="196" t="s">
        <v>771</v>
      </c>
      <c r="C497" s="197" t="s">
        <v>772</v>
      </c>
      <c r="D497" s="198" t="s">
        <v>152</v>
      </c>
      <c r="E497" s="199">
        <v>3.76</v>
      </c>
      <c r="F497" s="200"/>
      <c r="G497" s="201">
        <f t="shared" si="138"/>
        <v>0</v>
      </c>
      <c r="H497" s="200"/>
      <c r="I497" s="201">
        <f t="shared" si="139"/>
        <v>0</v>
      </c>
      <c r="J497" s="200"/>
      <c r="K497" s="201">
        <f t="shared" si="140"/>
        <v>0</v>
      </c>
      <c r="L497" s="201">
        <v>21</v>
      </c>
      <c r="M497" s="201">
        <f t="shared" si="141"/>
        <v>0</v>
      </c>
      <c r="N497" s="201">
        <v>0</v>
      </c>
      <c r="O497" s="201">
        <f t="shared" si="142"/>
        <v>0</v>
      </c>
      <c r="P497" s="201">
        <v>0</v>
      </c>
      <c r="Q497" s="201">
        <f t="shared" si="143"/>
        <v>0</v>
      </c>
      <c r="R497" s="201"/>
      <c r="S497" s="201" t="s">
        <v>335</v>
      </c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 t="s">
        <v>155</v>
      </c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</row>
    <row r="498" spans="1:60" ht="12.75" outlineLevel="1">
      <c r="A498" s="196"/>
      <c r="B498" s="196"/>
      <c r="C498" s="203" t="s">
        <v>773</v>
      </c>
      <c r="D498" s="204"/>
      <c r="E498" s="205">
        <v>3.76</v>
      </c>
      <c r="F498" s="206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 t="s">
        <v>157</v>
      </c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2"/>
      <c r="AT498" s="202"/>
      <c r="AU498" s="202"/>
      <c r="AV498" s="202"/>
      <c r="AW498" s="202"/>
      <c r="AX498" s="202"/>
      <c r="AY498" s="202"/>
      <c r="AZ498" s="202"/>
      <c r="BA498" s="202"/>
      <c r="BB498" s="202"/>
      <c r="BC498" s="202"/>
      <c r="BD498" s="202"/>
      <c r="BE498" s="202"/>
      <c r="BF498" s="202"/>
      <c r="BG498" s="202"/>
      <c r="BH498" s="202"/>
    </row>
    <row r="499" spans="1:60" ht="12.75" outlineLevel="1">
      <c r="A499" s="196">
        <v>165</v>
      </c>
      <c r="B499" s="196" t="s">
        <v>774</v>
      </c>
      <c r="C499" s="197" t="s">
        <v>775</v>
      </c>
      <c r="D499" s="198" t="s">
        <v>29</v>
      </c>
      <c r="E499" s="213"/>
      <c r="F499" s="200"/>
      <c r="G499" s="201">
        <f>ROUND(E499*F499,2)</f>
        <v>0</v>
      </c>
      <c r="H499" s="200"/>
      <c r="I499" s="201">
        <f>ROUND(E499*H499,2)</f>
        <v>0</v>
      </c>
      <c r="J499" s="200"/>
      <c r="K499" s="201">
        <f>ROUND(E499*J499,2)</f>
        <v>0</v>
      </c>
      <c r="L499" s="201">
        <v>21</v>
      </c>
      <c r="M499" s="201">
        <f>G499*(1+L499/100)</f>
        <v>0</v>
      </c>
      <c r="N499" s="201">
        <v>0</v>
      </c>
      <c r="O499" s="201">
        <f>ROUND(E499*N499,2)</f>
        <v>0</v>
      </c>
      <c r="P499" s="201">
        <v>0</v>
      </c>
      <c r="Q499" s="201">
        <f>ROUND(E499*P499,2)</f>
        <v>0</v>
      </c>
      <c r="R499" s="201" t="s">
        <v>757</v>
      </c>
      <c r="S499" s="201" t="s">
        <v>154</v>
      </c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 t="s">
        <v>650</v>
      </c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2"/>
      <c r="AT499" s="202"/>
      <c r="AU499" s="202"/>
      <c r="AV499" s="202"/>
      <c r="AW499" s="202"/>
      <c r="AX499" s="202"/>
      <c r="AY499" s="202"/>
      <c r="AZ499" s="202"/>
      <c r="BA499" s="202"/>
      <c r="BB499" s="202"/>
      <c r="BC499" s="202"/>
      <c r="BD499" s="202"/>
      <c r="BE499" s="202"/>
      <c r="BF499" s="202"/>
      <c r="BG499" s="202"/>
      <c r="BH499" s="202"/>
    </row>
    <row r="500" spans="1:31" ht="12.75">
      <c r="A500" s="207" t="s">
        <v>148</v>
      </c>
      <c r="B500" s="207" t="s">
        <v>84</v>
      </c>
      <c r="C500" s="208" t="s">
        <v>85</v>
      </c>
      <c r="D500" s="209"/>
      <c r="E500" s="210"/>
      <c r="F500" s="211"/>
      <c r="G500" s="212">
        <f>SUM(G501:G512)</f>
        <v>0</v>
      </c>
      <c r="H500" s="212"/>
      <c r="I500" s="212">
        <f>SUM(I501:I512)</f>
        <v>0</v>
      </c>
      <c r="J500" s="212"/>
      <c r="K500" s="212">
        <f>SUM(K501:K512)</f>
        <v>0</v>
      </c>
      <c r="L500" s="212"/>
      <c r="M500" s="212">
        <f>SUM(M501:M512)</f>
        <v>0</v>
      </c>
      <c r="N500" s="212"/>
      <c r="O500" s="212">
        <f>SUM(O501:O512)</f>
        <v>0.04</v>
      </c>
      <c r="P500" s="212"/>
      <c r="Q500" s="212">
        <f>SUM(Q501:Q512)</f>
        <v>0</v>
      </c>
      <c r="R500" s="212"/>
      <c r="S500" s="212"/>
      <c r="AE500" t="s">
        <v>149</v>
      </c>
    </row>
    <row r="501" spans="1:60" ht="12.75" outlineLevel="1">
      <c r="A501" s="196">
        <v>166</v>
      </c>
      <c r="B501" s="196" t="s">
        <v>776</v>
      </c>
      <c r="C501" s="197" t="s">
        <v>777</v>
      </c>
      <c r="D501" s="198" t="s">
        <v>778</v>
      </c>
      <c r="E501" s="199">
        <v>2</v>
      </c>
      <c r="F501" s="200"/>
      <c r="G501" s="201">
        <f aca="true" t="shared" si="144" ref="G501:G502">ROUND(E501*F501,2)</f>
        <v>0</v>
      </c>
      <c r="H501" s="200"/>
      <c r="I501" s="201">
        <f aca="true" t="shared" si="145" ref="I501:I502">ROUND(E501*H501,2)</f>
        <v>0</v>
      </c>
      <c r="J501" s="200"/>
      <c r="K501" s="201">
        <f aca="true" t="shared" si="146" ref="K501:K502">ROUND(E501*J501,2)</f>
        <v>0</v>
      </c>
      <c r="L501" s="201">
        <v>21</v>
      </c>
      <c r="M501" s="201">
        <f aca="true" t="shared" si="147" ref="M501:M502">G501*(1+L501/100)</f>
        <v>0</v>
      </c>
      <c r="N501" s="201">
        <v>0.01032</v>
      </c>
      <c r="O501" s="201">
        <f aca="true" t="shared" si="148" ref="O501:O502">ROUND(E501*N501,2)</f>
        <v>0.02</v>
      </c>
      <c r="P501" s="201">
        <v>0</v>
      </c>
      <c r="Q501" s="201">
        <f aca="true" t="shared" si="149" ref="Q501:Q502">ROUND(E501*P501,2)</f>
        <v>0</v>
      </c>
      <c r="R501" s="201" t="s">
        <v>757</v>
      </c>
      <c r="S501" s="201" t="s">
        <v>154</v>
      </c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 t="s">
        <v>155</v>
      </c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2"/>
      <c r="AT501" s="202"/>
      <c r="AU501" s="202"/>
      <c r="AV501" s="202"/>
      <c r="AW501" s="202"/>
      <c r="AX501" s="202"/>
      <c r="AY501" s="202"/>
      <c r="AZ501" s="202"/>
      <c r="BA501" s="202"/>
      <c r="BB501" s="202"/>
      <c r="BC501" s="202"/>
      <c r="BD501" s="202"/>
      <c r="BE501" s="202"/>
      <c r="BF501" s="202"/>
      <c r="BG501" s="202"/>
      <c r="BH501" s="202"/>
    </row>
    <row r="502" spans="1:60" ht="12.75" outlineLevel="1">
      <c r="A502" s="196">
        <v>167</v>
      </c>
      <c r="B502" s="196" t="s">
        <v>779</v>
      </c>
      <c r="C502" s="197" t="s">
        <v>780</v>
      </c>
      <c r="D502" s="198" t="s">
        <v>226</v>
      </c>
      <c r="E502" s="199">
        <v>33</v>
      </c>
      <c r="F502" s="200"/>
      <c r="G502" s="201">
        <f t="shared" si="144"/>
        <v>0</v>
      </c>
      <c r="H502" s="200"/>
      <c r="I502" s="201">
        <f t="shared" si="145"/>
        <v>0</v>
      </c>
      <c r="J502" s="200"/>
      <c r="K502" s="201">
        <f t="shared" si="146"/>
        <v>0</v>
      </c>
      <c r="L502" s="201">
        <v>21</v>
      </c>
      <c r="M502" s="201">
        <f t="shared" si="147"/>
        <v>0</v>
      </c>
      <c r="N502" s="201">
        <v>0.00047</v>
      </c>
      <c r="O502" s="201">
        <f t="shared" si="148"/>
        <v>0.02</v>
      </c>
      <c r="P502" s="201">
        <v>0</v>
      </c>
      <c r="Q502" s="201">
        <f t="shared" si="149"/>
        <v>0</v>
      </c>
      <c r="R502" s="201" t="s">
        <v>757</v>
      </c>
      <c r="S502" s="201" t="s">
        <v>154</v>
      </c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 t="s">
        <v>155</v>
      </c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</row>
    <row r="503" spans="1:60" ht="12.75" outlineLevel="1">
      <c r="A503" s="196"/>
      <c r="B503" s="196"/>
      <c r="C503" s="203" t="s">
        <v>781</v>
      </c>
      <c r="D503" s="204"/>
      <c r="E503" s="205">
        <v>18.5</v>
      </c>
      <c r="F503" s="206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 t="s">
        <v>157</v>
      </c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</row>
    <row r="504" spans="1:60" ht="12.75" outlineLevel="1">
      <c r="A504" s="196"/>
      <c r="B504" s="196"/>
      <c r="C504" s="203" t="s">
        <v>782</v>
      </c>
      <c r="D504" s="204"/>
      <c r="E504" s="205">
        <v>14.5</v>
      </c>
      <c r="F504" s="206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 t="s">
        <v>157</v>
      </c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</row>
    <row r="505" spans="1:60" ht="22.5" outlineLevel="1">
      <c r="A505" s="196">
        <v>168</v>
      </c>
      <c r="B505" s="196" t="s">
        <v>783</v>
      </c>
      <c r="C505" s="197" t="s">
        <v>784</v>
      </c>
      <c r="D505" s="198" t="s">
        <v>226</v>
      </c>
      <c r="E505" s="199">
        <v>33</v>
      </c>
      <c r="F505" s="200"/>
      <c r="G505" s="201">
        <f aca="true" t="shared" si="150" ref="G505:G512">ROUND(E505*F505,2)</f>
        <v>0</v>
      </c>
      <c r="H505" s="200"/>
      <c r="I505" s="201">
        <f aca="true" t="shared" si="151" ref="I505:I512">ROUND(E505*H505,2)</f>
        <v>0</v>
      </c>
      <c r="J505" s="200"/>
      <c r="K505" s="201">
        <f aca="true" t="shared" si="152" ref="K505:K512">ROUND(E505*J505,2)</f>
        <v>0</v>
      </c>
      <c r="L505" s="201">
        <v>21</v>
      </c>
      <c r="M505" s="201">
        <f aca="true" t="shared" si="153" ref="M505:M512">G505*(1+L505/100)</f>
        <v>0</v>
      </c>
      <c r="N505" s="201">
        <v>2E-05</v>
      </c>
      <c r="O505" s="201">
        <f aca="true" t="shared" si="154" ref="O505:O512">ROUND(E505*N505,2)</f>
        <v>0</v>
      </c>
      <c r="P505" s="201">
        <v>0</v>
      </c>
      <c r="Q505" s="201">
        <f aca="true" t="shared" si="155" ref="Q505:Q512">ROUND(E505*P505,2)</f>
        <v>0</v>
      </c>
      <c r="R505" s="201" t="s">
        <v>757</v>
      </c>
      <c r="S505" s="201" t="s">
        <v>154</v>
      </c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 t="s">
        <v>155</v>
      </c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</row>
    <row r="506" spans="1:60" ht="12.75" outlineLevel="1">
      <c r="A506" s="196">
        <v>169</v>
      </c>
      <c r="B506" s="196" t="s">
        <v>785</v>
      </c>
      <c r="C506" s="197" t="s">
        <v>786</v>
      </c>
      <c r="D506" s="198" t="s">
        <v>214</v>
      </c>
      <c r="E506" s="199">
        <v>2</v>
      </c>
      <c r="F506" s="200"/>
      <c r="G506" s="201">
        <f t="shared" si="150"/>
        <v>0</v>
      </c>
      <c r="H506" s="200"/>
      <c r="I506" s="201">
        <f t="shared" si="151"/>
        <v>0</v>
      </c>
      <c r="J506" s="200"/>
      <c r="K506" s="201">
        <f t="shared" si="152"/>
        <v>0</v>
      </c>
      <c r="L506" s="201">
        <v>21</v>
      </c>
      <c r="M506" s="201">
        <f t="shared" si="153"/>
        <v>0</v>
      </c>
      <c r="N506" s="201">
        <v>0.00063</v>
      </c>
      <c r="O506" s="201">
        <f t="shared" si="154"/>
        <v>0</v>
      </c>
      <c r="P506" s="201">
        <v>0</v>
      </c>
      <c r="Q506" s="201">
        <f t="shared" si="155"/>
        <v>0</v>
      </c>
      <c r="R506" s="201" t="s">
        <v>757</v>
      </c>
      <c r="S506" s="201" t="s">
        <v>154</v>
      </c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 t="s">
        <v>155</v>
      </c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</row>
    <row r="507" spans="1:60" ht="12.75" outlineLevel="1">
      <c r="A507" s="196">
        <v>170</v>
      </c>
      <c r="B507" s="196" t="s">
        <v>787</v>
      </c>
      <c r="C507" s="197" t="s">
        <v>788</v>
      </c>
      <c r="D507" s="198" t="s">
        <v>789</v>
      </c>
      <c r="E507" s="199">
        <v>2</v>
      </c>
      <c r="F507" s="200"/>
      <c r="G507" s="201">
        <f t="shared" si="150"/>
        <v>0</v>
      </c>
      <c r="H507" s="200"/>
      <c r="I507" s="201">
        <f t="shared" si="151"/>
        <v>0</v>
      </c>
      <c r="J507" s="200"/>
      <c r="K507" s="201">
        <f t="shared" si="152"/>
        <v>0</v>
      </c>
      <c r="L507" s="201">
        <v>21</v>
      </c>
      <c r="M507" s="201">
        <f t="shared" si="153"/>
        <v>0</v>
      </c>
      <c r="N507" s="201">
        <v>0.00148</v>
      </c>
      <c r="O507" s="201">
        <f t="shared" si="154"/>
        <v>0</v>
      </c>
      <c r="P507" s="201">
        <v>0</v>
      </c>
      <c r="Q507" s="201">
        <f t="shared" si="155"/>
        <v>0</v>
      </c>
      <c r="R507" s="201" t="s">
        <v>757</v>
      </c>
      <c r="S507" s="201" t="s">
        <v>154</v>
      </c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 t="s">
        <v>155</v>
      </c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</row>
    <row r="508" spans="1:60" ht="12.75" outlineLevel="1">
      <c r="A508" s="196">
        <v>171</v>
      </c>
      <c r="B508" s="196" t="s">
        <v>790</v>
      </c>
      <c r="C508" s="197" t="s">
        <v>791</v>
      </c>
      <c r="D508" s="198" t="s">
        <v>214</v>
      </c>
      <c r="E508" s="199">
        <v>2</v>
      </c>
      <c r="F508" s="200"/>
      <c r="G508" s="201">
        <f t="shared" si="150"/>
        <v>0</v>
      </c>
      <c r="H508" s="200"/>
      <c r="I508" s="201">
        <f t="shared" si="151"/>
        <v>0</v>
      </c>
      <c r="J508" s="200"/>
      <c r="K508" s="201">
        <f t="shared" si="152"/>
        <v>0</v>
      </c>
      <c r="L508" s="201">
        <v>21</v>
      </c>
      <c r="M508" s="201">
        <f t="shared" si="153"/>
        <v>0</v>
      </c>
      <c r="N508" s="201">
        <v>0.0002</v>
      </c>
      <c r="O508" s="201">
        <f t="shared" si="154"/>
        <v>0</v>
      </c>
      <c r="P508" s="201">
        <v>0</v>
      </c>
      <c r="Q508" s="201">
        <f t="shared" si="155"/>
        <v>0</v>
      </c>
      <c r="R508" s="201" t="s">
        <v>757</v>
      </c>
      <c r="S508" s="201" t="s">
        <v>154</v>
      </c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 t="s">
        <v>155</v>
      </c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</row>
    <row r="509" spans="1:60" ht="12.75" outlineLevel="1">
      <c r="A509" s="196">
        <v>172</v>
      </c>
      <c r="B509" s="196" t="s">
        <v>792</v>
      </c>
      <c r="C509" s="197" t="s">
        <v>793</v>
      </c>
      <c r="D509" s="198" t="s">
        <v>226</v>
      </c>
      <c r="E509" s="199">
        <v>33</v>
      </c>
      <c r="F509" s="200"/>
      <c r="G509" s="201">
        <f t="shared" si="150"/>
        <v>0</v>
      </c>
      <c r="H509" s="200"/>
      <c r="I509" s="201">
        <f t="shared" si="151"/>
        <v>0</v>
      </c>
      <c r="J509" s="200"/>
      <c r="K509" s="201">
        <f t="shared" si="152"/>
        <v>0</v>
      </c>
      <c r="L509" s="201">
        <v>21</v>
      </c>
      <c r="M509" s="201">
        <f t="shared" si="153"/>
        <v>0</v>
      </c>
      <c r="N509" s="201">
        <v>0</v>
      </c>
      <c r="O509" s="201">
        <f t="shared" si="154"/>
        <v>0</v>
      </c>
      <c r="P509" s="201">
        <v>0</v>
      </c>
      <c r="Q509" s="201">
        <f t="shared" si="155"/>
        <v>0</v>
      </c>
      <c r="R509" s="201" t="s">
        <v>757</v>
      </c>
      <c r="S509" s="201" t="s">
        <v>154</v>
      </c>
      <c r="T509" s="202"/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 t="s">
        <v>155</v>
      </c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</row>
    <row r="510" spans="1:60" ht="12.75" outlineLevel="1">
      <c r="A510" s="196">
        <v>173</v>
      </c>
      <c r="B510" s="196" t="s">
        <v>794</v>
      </c>
      <c r="C510" s="197" t="s">
        <v>795</v>
      </c>
      <c r="D510" s="198" t="s">
        <v>226</v>
      </c>
      <c r="E510" s="199">
        <v>33</v>
      </c>
      <c r="F510" s="200"/>
      <c r="G510" s="201">
        <f t="shared" si="150"/>
        <v>0</v>
      </c>
      <c r="H510" s="200"/>
      <c r="I510" s="201">
        <f t="shared" si="151"/>
        <v>0</v>
      </c>
      <c r="J510" s="200"/>
      <c r="K510" s="201">
        <f t="shared" si="152"/>
        <v>0</v>
      </c>
      <c r="L510" s="201">
        <v>21</v>
      </c>
      <c r="M510" s="201">
        <f t="shared" si="153"/>
        <v>0</v>
      </c>
      <c r="N510" s="201">
        <v>1E-05</v>
      </c>
      <c r="O510" s="201">
        <f t="shared" si="154"/>
        <v>0</v>
      </c>
      <c r="P510" s="201">
        <v>0</v>
      </c>
      <c r="Q510" s="201">
        <f t="shared" si="155"/>
        <v>0</v>
      </c>
      <c r="R510" s="201" t="s">
        <v>757</v>
      </c>
      <c r="S510" s="201" t="s">
        <v>154</v>
      </c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 t="s">
        <v>155</v>
      </c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</row>
    <row r="511" spans="1:60" ht="22.5" outlineLevel="1">
      <c r="A511" s="196">
        <v>174</v>
      </c>
      <c r="B511" s="196" t="s">
        <v>796</v>
      </c>
      <c r="C511" s="197" t="s">
        <v>797</v>
      </c>
      <c r="D511" s="198" t="s">
        <v>798</v>
      </c>
      <c r="E511" s="199">
        <v>1</v>
      </c>
      <c r="F511" s="200"/>
      <c r="G511" s="201">
        <f t="shared" si="150"/>
        <v>0</v>
      </c>
      <c r="H511" s="200"/>
      <c r="I511" s="201">
        <f t="shared" si="151"/>
        <v>0</v>
      </c>
      <c r="J511" s="200"/>
      <c r="K511" s="201">
        <f t="shared" si="152"/>
        <v>0</v>
      </c>
      <c r="L511" s="201">
        <v>21</v>
      </c>
      <c r="M511" s="201">
        <f t="shared" si="153"/>
        <v>0</v>
      </c>
      <c r="N511" s="201">
        <v>0</v>
      </c>
      <c r="O511" s="201">
        <f t="shared" si="154"/>
        <v>0</v>
      </c>
      <c r="P511" s="201">
        <v>0</v>
      </c>
      <c r="Q511" s="201">
        <f t="shared" si="155"/>
        <v>0</v>
      </c>
      <c r="R511" s="201"/>
      <c r="S511" s="201" t="s">
        <v>335</v>
      </c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 t="s">
        <v>155</v>
      </c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202"/>
      <c r="BA511" s="202"/>
      <c r="BB511" s="202"/>
      <c r="BC511" s="202"/>
      <c r="BD511" s="202"/>
      <c r="BE511" s="202"/>
      <c r="BF511" s="202"/>
      <c r="BG511" s="202"/>
      <c r="BH511" s="202"/>
    </row>
    <row r="512" spans="1:60" ht="12.75" outlineLevel="1">
      <c r="A512" s="196">
        <v>175</v>
      </c>
      <c r="B512" s="196" t="s">
        <v>799</v>
      </c>
      <c r="C512" s="197" t="s">
        <v>800</v>
      </c>
      <c r="D512" s="198" t="s">
        <v>29</v>
      </c>
      <c r="E512" s="213"/>
      <c r="F512" s="200"/>
      <c r="G512" s="201">
        <f t="shared" si="150"/>
        <v>0</v>
      </c>
      <c r="H512" s="200"/>
      <c r="I512" s="201">
        <f t="shared" si="151"/>
        <v>0</v>
      </c>
      <c r="J512" s="200"/>
      <c r="K512" s="201">
        <f t="shared" si="152"/>
        <v>0</v>
      </c>
      <c r="L512" s="201">
        <v>21</v>
      </c>
      <c r="M512" s="201">
        <f t="shared" si="153"/>
        <v>0</v>
      </c>
      <c r="N512" s="201">
        <v>0</v>
      </c>
      <c r="O512" s="201">
        <f t="shared" si="154"/>
        <v>0</v>
      </c>
      <c r="P512" s="201">
        <v>0</v>
      </c>
      <c r="Q512" s="201">
        <f t="shared" si="155"/>
        <v>0</v>
      </c>
      <c r="R512" s="201" t="s">
        <v>757</v>
      </c>
      <c r="S512" s="201" t="s">
        <v>154</v>
      </c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 t="s">
        <v>650</v>
      </c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2"/>
      <c r="AT512" s="202"/>
      <c r="AU512" s="202"/>
      <c r="AV512" s="202"/>
      <c r="AW512" s="202"/>
      <c r="AX512" s="202"/>
      <c r="AY512" s="202"/>
      <c r="AZ512" s="202"/>
      <c r="BA512" s="202"/>
      <c r="BB512" s="202"/>
      <c r="BC512" s="202"/>
      <c r="BD512" s="202"/>
      <c r="BE512" s="202"/>
      <c r="BF512" s="202"/>
      <c r="BG512" s="202"/>
      <c r="BH512" s="202"/>
    </row>
    <row r="513" spans="1:31" ht="12.75">
      <c r="A513" s="207" t="s">
        <v>148</v>
      </c>
      <c r="B513" s="207" t="s">
        <v>86</v>
      </c>
      <c r="C513" s="208" t="s">
        <v>87</v>
      </c>
      <c r="D513" s="209"/>
      <c r="E513" s="210"/>
      <c r="F513" s="211"/>
      <c r="G513" s="212">
        <f>SUM(G514:G523)</f>
        <v>0</v>
      </c>
      <c r="H513" s="212"/>
      <c r="I513" s="212">
        <f>SUM(I514:I523)</f>
        <v>0</v>
      </c>
      <c r="J513" s="212"/>
      <c r="K513" s="212">
        <f>SUM(K514:K523)</f>
        <v>0</v>
      </c>
      <c r="L513" s="212"/>
      <c r="M513" s="212">
        <f>SUM(M514:M523)</f>
        <v>0</v>
      </c>
      <c r="N513" s="212"/>
      <c r="O513" s="212">
        <f>SUM(O514:O523)</f>
        <v>0.08</v>
      </c>
      <c r="P513" s="212"/>
      <c r="Q513" s="212">
        <f>SUM(Q514:Q523)</f>
        <v>0</v>
      </c>
      <c r="R513" s="212"/>
      <c r="S513" s="212"/>
      <c r="AE513" t="s">
        <v>149</v>
      </c>
    </row>
    <row r="514" spans="1:60" ht="22.5" outlineLevel="1">
      <c r="A514" s="196">
        <v>176</v>
      </c>
      <c r="B514" s="196" t="s">
        <v>801</v>
      </c>
      <c r="C514" s="197" t="s">
        <v>802</v>
      </c>
      <c r="D514" s="198" t="s">
        <v>778</v>
      </c>
      <c r="E514" s="199">
        <v>2</v>
      </c>
      <c r="F514" s="200"/>
      <c r="G514" s="201">
        <f aca="true" t="shared" si="156" ref="G514:G523">ROUND(E514*F514,2)</f>
        <v>0</v>
      </c>
      <c r="H514" s="200"/>
      <c r="I514" s="201">
        <f aca="true" t="shared" si="157" ref="I514:I523">ROUND(E514*H514,2)</f>
        <v>0</v>
      </c>
      <c r="J514" s="200"/>
      <c r="K514" s="201">
        <f aca="true" t="shared" si="158" ref="K514:K523">ROUND(E514*J514,2)</f>
        <v>0</v>
      </c>
      <c r="L514" s="201">
        <v>21</v>
      </c>
      <c r="M514" s="201">
        <f aca="true" t="shared" si="159" ref="M514:M523">G514*(1+L514/100)</f>
        <v>0</v>
      </c>
      <c r="N514" s="201">
        <v>0</v>
      </c>
      <c r="O514" s="201">
        <f aca="true" t="shared" si="160" ref="O514:O523">ROUND(E514*N514,2)</f>
        <v>0</v>
      </c>
      <c r="P514" s="201">
        <v>0</v>
      </c>
      <c r="Q514" s="201">
        <f aca="true" t="shared" si="161" ref="Q514:Q523">ROUND(E514*P514,2)</f>
        <v>0</v>
      </c>
      <c r="R514" s="201" t="s">
        <v>803</v>
      </c>
      <c r="S514" s="201" t="s">
        <v>154</v>
      </c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 t="s">
        <v>804</v>
      </c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</row>
    <row r="515" spans="1:60" ht="12.75" outlineLevel="1">
      <c r="A515" s="196">
        <v>177</v>
      </c>
      <c r="B515" s="196" t="s">
        <v>805</v>
      </c>
      <c r="C515" s="197" t="s">
        <v>806</v>
      </c>
      <c r="D515" s="198" t="s">
        <v>778</v>
      </c>
      <c r="E515" s="199">
        <v>2</v>
      </c>
      <c r="F515" s="200"/>
      <c r="G515" s="201">
        <f t="shared" si="156"/>
        <v>0</v>
      </c>
      <c r="H515" s="200"/>
      <c r="I515" s="201">
        <f t="shared" si="157"/>
        <v>0</v>
      </c>
      <c r="J515" s="200"/>
      <c r="K515" s="201">
        <f t="shared" si="158"/>
        <v>0</v>
      </c>
      <c r="L515" s="201">
        <v>21</v>
      </c>
      <c r="M515" s="201">
        <f t="shared" si="159"/>
        <v>0</v>
      </c>
      <c r="N515" s="201">
        <v>0.01889</v>
      </c>
      <c r="O515" s="201">
        <f t="shared" si="160"/>
        <v>0.04</v>
      </c>
      <c r="P515" s="201">
        <v>0</v>
      </c>
      <c r="Q515" s="201">
        <f t="shared" si="161"/>
        <v>0</v>
      </c>
      <c r="R515" s="201" t="s">
        <v>757</v>
      </c>
      <c r="S515" s="201" t="s">
        <v>154</v>
      </c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 t="s">
        <v>804</v>
      </c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2"/>
      <c r="AZ515" s="202"/>
      <c r="BA515" s="202"/>
      <c r="BB515" s="202"/>
      <c r="BC515" s="202"/>
      <c r="BD515" s="202"/>
      <c r="BE515" s="202"/>
      <c r="BF515" s="202"/>
      <c r="BG515" s="202"/>
      <c r="BH515" s="202"/>
    </row>
    <row r="516" spans="1:60" ht="12.75" outlineLevel="1">
      <c r="A516" s="196">
        <v>178</v>
      </c>
      <c r="B516" s="196" t="s">
        <v>807</v>
      </c>
      <c r="C516" s="197" t="s">
        <v>808</v>
      </c>
      <c r="D516" s="198" t="s">
        <v>778</v>
      </c>
      <c r="E516" s="199">
        <v>2</v>
      </c>
      <c r="F516" s="200"/>
      <c r="G516" s="201">
        <f t="shared" si="156"/>
        <v>0</v>
      </c>
      <c r="H516" s="200"/>
      <c r="I516" s="201">
        <f t="shared" si="157"/>
        <v>0</v>
      </c>
      <c r="J516" s="200"/>
      <c r="K516" s="201">
        <f t="shared" si="158"/>
        <v>0</v>
      </c>
      <c r="L516" s="201">
        <v>21</v>
      </c>
      <c r="M516" s="201">
        <f t="shared" si="159"/>
        <v>0</v>
      </c>
      <c r="N516" s="201">
        <v>0.01701</v>
      </c>
      <c r="O516" s="201">
        <f t="shared" si="160"/>
        <v>0.03</v>
      </c>
      <c r="P516" s="201">
        <v>0</v>
      </c>
      <c r="Q516" s="201">
        <f t="shared" si="161"/>
        <v>0</v>
      </c>
      <c r="R516" s="201" t="s">
        <v>757</v>
      </c>
      <c r="S516" s="201" t="s">
        <v>154</v>
      </c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 t="s">
        <v>804</v>
      </c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2"/>
      <c r="AZ516" s="202"/>
      <c r="BA516" s="202"/>
      <c r="BB516" s="202"/>
      <c r="BC516" s="202"/>
      <c r="BD516" s="202"/>
      <c r="BE516" s="202"/>
      <c r="BF516" s="202"/>
      <c r="BG516" s="202"/>
      <c r="BH516" s="202"/>
    </row>
    <row r="517" spans="1:60" ht="12.75" outlineLevel="1">
      <c r="A517" s="196">
        <v>179</v>
      </c>
      <c r="B517" s="196" t="s">
        <v>809</v>
      </c>
      <c r="C517" s="197" t="s">
        <v>810</v>
      </c>
      <c r="D517" s="198" t="s">
        <v>778</v>
      </c>
      <c r="E517" s="199">
        <v>2</v>
      </c>
      <c r="F517" s="200"/>
      <c r="G517" s="201">
        <f t="shared" si="156"/>
        <v>0</v>
      </c>
      <c r="H517" s="200"/>
      <c r="I517" s="201">
        <f t="shared" si="157"/>
        <v>0</v>
      </c>
      <c r="J517" s="200"/>
      <c r="K517" s="201">
        <f t="shared" si="158"/>
        <v>0</v>
      </c>
      <c r="L517" s="201">
        <v>21</v>
      </c>
      <c r="M517" s="201">
        <f t="shared" si="159"/>
        <v>0</v>
      </c>
      <c r="N517" s="201">
        <v>0.0007</v>
      </c>
      <c r="O517" s="201">
        <f t="shared" si="160"/>
        <v>0</v>
      </c>
      <c r="P517" s="201">
        <v>0</v>
      </c>
      <c r="Q517" s="201">
        <f t="shared" si="161"/>
        <v>0</v>
      </c>
      <c r="R517" s="201" t="s">
        <v>757</v>
      </c>
      <c r="S517" s="201" t="s">
        <v>154</v>
      </c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 t="s">
        <v>155</v>
      </c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2"/>
      <c r="AZ517" s="202"/>
      <c r="BA517" s="202"/>
      <c r="BB517" s="202"/>
      <c r="BC517" s="202"/>
      <c r="BD517" s="202"/>
      <c r="BE517" s="202"/>
      <c r="BF517" s="202"/>
      <c r="BG517" s="202"/>
      <c r="BH517" s="202"/>
    </row>
    <row r="518" spans="1:60" ht="12.75" outlineLevel="1">
      <c r="A518" s="196">
        <v>180</v>
      </c>
      <c r="B518" s="196" t="s">
        <v>811</v>
      </c>
      <c r="C518" s="197" t="s">
        <v>812</v>
      </c>
      <c r="D518" s="198" t="s">
        <v>778</v>
      </c>
      <c r="E518" s="199">
        <v>2</v>
      </c>
      <c r="F518" s="200"/>
      <c r="G518" s="201">
        <f t="shared" si="156"/>
        <v>0</v>
      </c>
      <c r="H518" s="200"/>
      <c r="I518" s="201">
        <f t="shared" si="157"/>
        <v>0</v>
      </c>
      <c r="J518" s="200"/>
      <c r="K518" s="201">
        <f t="shared" si="158"/>
        <v>0</v>
      </c>
      <c r="L518" s="201">
        <v>21</v>
      </c>
      <c r="M518" s="201">
        <f t="shared" si="159"/>
        <v>0</v>
      </c>
      <c r="N518" s="201">
        <v>0.0013</v>
      </c>
      <c r="O518" s="201">
        <f t="shared" si="160"/>
        <v>0</v>
      </c>
      <c r="P518" s="201">
        <v>0</v>
      </c>
      <c r="Q518" s="201">
        <f t="shared" si="161"/>
        <v>0</v>
      </c>
      <c r="R518" s="201" t="s">
        <v>757</v>
      </c>
      <c r="S518" s="201" t="s">
        <v>154</v>
      </c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 t="s">
        <v>155</v>
      </c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2"/>
      <c r="AT518" s="202"/>
      <c r="AU518" s="202"/>
      <c r="AV518" s="202"/>
      <c r="AW518" s="202"/>
      <c r="AX518" s="202"/>
      <c r="AY518" s="202"/>
      <c r="AZ518" s="202"/>
      <c r="BA518" s="202"/>
      <c r="BB518" s="202"/>
      <c r="BC518" s="202"/>
      <c r="BD518" s="202"/>
      <c r="BE518" s="202"/>
      <c r="BF518" s="202"/>
      <c r="BG518" s="202"/>
      <c r="BH518" s="202"/>
    </row>
    <row r="519" spans="1:60" ht="12.75" outlineLevel="1">
      <c r="A519" s="196">
        <v>181</v>
      </c>
      <c r="B519" s="196" t="s">
        <v>813</v>
      </c>
      <c r="C519" s="197" t="s">
        <v>814</v>
      </c>
      <c r="D519" s="198" t="s">
        <v>778</v>
      </c>
      <c r="E519" s="199">
        <v>2</v>
      </c>
      <c r="F519" s="200"/>
      <c r="G519" s="201">
        <f t="shared" si="156"/>
        <v>0</v>
      </c>
      <c r="H519" s="200"/>
      <c r="I519" s="201">
        <f t="shared" si="157"/>
        <v>0</v>
      </c>
      <c r="J519" s="200"/>
      <c r="K519" s="201">
        <f t="shared" si="158"/>
        <v>0</v>
      </c>
      <c r="L519" s="201">
        <v>21</v>
      </c>
      <c r="M519" s="201">
        <f t="shared" si="159"/>
        <v>0</v>
      </c>
      <c r="N519" s="201">
        <v>0.0023</v>
      </c>
      <c r="O519" s="201">
        <f t="shared" si="160"/>
        <v>0</v>
      </c>
      <c r="P519" s="201">
        <v>0</v>
      </c>
      <c r="Q519" s="201">
        <f t="shared" si="161"/>
        <v>0</v>
      </c>
      <c r="R519" s="201" t="s">
        <v>757</v>
      </c>
      <c r="S519" s="201" t="s">
        <v>154</v>
      </c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 t="s">
        <v>155</v>
      </c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2"/>
      <c r="AT519" s="202"/>
      <c r="AU519" s="202"/>
      <c r="AV519" s="202"/>
      <c r="AW519" s="202"/>
      <c r="AX519" s="202"/>
      <c r="AY519" s="202"/>
      <c r="AZ519" s="202"/>
      <c r="BA519" s="202"/>
      <c r="BB519" s="202"/>
      <c r="BC519" s="202"/>
      <c r="BD519" s="202"/>
      <c r="BE519" s="202"/>
      <c r="BF519" s="202"/>
      <c r="BG519" s="202"/>
      <c r="BH519" s="202"/>
    </row>
    <row r="520" spans="1:60" ht="12.75" outlineLevel="1">
      <c r="A520" s="196">
        <v>182</v>
      </c>
      <c r="B520" s="196" t="s">
        <v>815</v>
      </c>
      <c r="C520" s="197" t="s">
        <v>816</v>
      </c>
      <c r="D520" s="198" t="s">
        <v>778</v>
      </c>
      <c r="E520" s="199">
        <v>2</v>
      </c>
      <c r="F520" s="200"/>
      <c r="G520" s="201">
        <f t="shared" si="156"/>
        <v>0</v>
      </c>
      <c r="H520" s="200"/>
      <c r="I520" s="201">
        <f t="shared" si="157"/>
        <v>0</v>
      </c>
      <c r="J520" s="200"/>
      <c r="K520" s="201">
        <f t="shared" si="158"/>
        <v>0</v>
      </c>
      <c r="L520" s="201">
        <v>21</v>
      </c>
      <c r="M520" s="201">
        <f t="shared" si="159"/>
        <v>0</v>
      </c>
      <c r="N520" s="201">
        <v>0.00387</v>
      </c>
      <c r="O520" s="201">
        <f t="shared" si="160"/>
        <v>0.01</v>
      </c>
      <c r="P520" s="201">
        <v>0</v>
      </c>
      <c r="Q520" s="201">
        <f t="shared" si="161"/>
        <v>0</v>
      </c>
      <c r="R520" s="201" t="s">
        <v>757</v>
      </c>
      <c r="S520" s="201" t="s">
        <v>154</v>
      </c>
      <c r="T520" s="202"/>
      <c r="U520" s="202"/>
      <c r="V520" s="202"/>
      <c r="W520" s="202"/>
      <c r="X520" s="202"/>
      <c r="Y520" s="202"/>
      <c r="Z520" s="202"/>
      <c r="AA520" s="202"/>
      <c r="AB520" s="202"/>
      <c r="AC520" s="202"/>
      <c r="AD520" s="202"/>
      <c r="AE520" s="202" t="s">
        <v>155</v>
      </c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02"/>
      <c r="AS520" s="202"/>
      <c r="AT520" s="202"/>
      <c r="AU520" s="202"/>
      <c r="AV520" s="202"/>
      <c r="AW520" s="202"/>
      <c r="AX520" s="202"/>
      <c r="AY520" s="202"/>
      <c r="AZ520" s="202"/>
      <c r="BA520" s="202"/>
      <c r="BB520" s="202"/>
      <c r="BC520" s="202"/>
      <c r="BD520" s="202"/>
      <c r="BE520" s="202"/>
      <c r="BF520" s="202"/>
      <c r="BG520" s="202"/>
      <c r="BH520" s="202"/>
    </row>
    <row r="521" spans="1:60" ht="12.75" outlineLevel="1">
      <c r="A521" s="196">
        <v>183</v>
      </c>
      <c r="B521" s="196" t="s">
        <v>817</v>
      </c>
      <c r="C521" s="197" t="s">
        <v>818</v>
      </c>
      <c r="D521" s="198" t="s">
        <v>214</v>
      </c>
      <c r="E521" s="199">
        <v>2</v>
      </c>
      <c r="F521" s="200"/>
      <c r="G521" s="201">
        <f t="shared" si="156"/>
        <v>0</v>
      </c>
      <c r="H521" s="200"/>
      <c r="I521" s="201">
        <f t="shared" si="157"/>
        <v>0</v>
      </c>
      <c r="J521" s="200"/>
      <c r="K521" s="201">
        <f t="shared" si="158"/>
        <v>0</v>
      </c>
      <c r="L521" s="201">
        <v>21</v>
      </c>
      <c r="M521" s="201">
        <f t="shared" si="159"/>
        <v>0</v>
      </c>
      <c r="N521" s="201">
        <v>4E-05</v>
      </c>
      <c r="O521" s="201">
        <f t="shared" si="160"/>
        <v>0</v>
      </c>
      <c r="P521" s="201">
        <v>0</v>
      </c>
      <c r="Q521" s="201">
        <f t="shared" si="161"/>
        <v>0</v>
      </c>
      <c r="R521" s="201" t="s">
        <v>757</v>
      </c>
      <c r="S521" s="201" t="s">
        <v>154</v>
      </c>
      <c r="T521" s="202"/>
      <c r="U521" s="202"/>
      <c r="V521" s="202"/>
      <c r="W521" s="202"/>
      <c r="X521" s="202"/>
      <c r="Y521" s="202"/>
      <c r="Z521" s="202"/>
      <c r="AA521" s="202"/>
      <c r="AB521" s="202"/>
      <c r="AC521" s="202"/>
      <c r="AD521" s="202"/>
      <c r="AE521" s="202" t="s">
        <v>804</v>
      </c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2"/>
      <c r="AT521" s="202"/>
      <c r="AU521" s="202"/>
      <c r="AV521" s="202"/>
      <c r="AW521" s="202"/>
      <c r="AX521" s="202"/>
      <c r="AY521" s="202"/>
      <c r="AZ521" s="202"/>
      <c r="BA521" s="202"/>
      <c r="BB521" s="202"/>
      <c r="BC521" s="202"/>
      <c r="BD521" s="202"/>
      <c r="BE521" s="202"/>
      <c r="BF521" s="202"/>
      <c r="BG521" s="202"/>
      <c r="BH521" s="202"/>
    </row>
    <row r="522" spans="1:60" ht="22.5" outlineLevel="1">
      <c r="A522" s="196">
        <v>184</v>
      </c>
      <c r="B522" s="196" t="s">
        <v>819</v>
      </c>
      <c r="C522" s="197" t="s">
        <v>820</v>
      </c>
      <c r="D522" s="198" t="s">
        <v>214</v>
      </c>
      <c r="E522" s="199">
        <v>2</v>
      </c>
      <c r="F522" s="200"/>
      <c r="G522" s="201">
        <f t="shared" si="156"/>
        <v>0</v>
      </c>
      <c r="H522" s="200"/>
      <c r="I522" s="201">
        <f t="shared" si="157"/>
        <v>0</v>
      </c>
      <c r="J522" s="200"/>
      <c r="K522" s="201">
        <f t="shared" si="158"/>
        <v>0</v>
      </c>
      <c r="L522" s="201">
        <v>21</v>
      </c>
      <c r="M522" s="201">
        <f t="shared" si="159"/>
        <v>0</v>
      </c>
      <c r="N522" s="201">
        <v>0</v>
      </c>
      <c r="O522" s="201">
        <f t="shared" si="160"/>
        <v>0</v>
      </c>
      <c r="P522" s="201">
        <v>0</v>
      </c>
      <c r="Q522" s="201">
        <f t="shared" si="161"/>
        <v>0</v>
      </c>
      <c r="R522" s="201" t="s">
        <v>295</v>
      </c>
      <c r="S522" s="201" t="s">
        <v>154</v>
      </c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202"/>
      <c r="AE522" s="202" t="s">
        <v>821</v>
      </c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02"/>
      <c r="AT522" s="202"/>
      <c r="AU522" s="202"/>
      <c r="AV522" s="202"/>
      <c r="AW522" s="202"/>
      <c r="AX522" s="202"/>
      <c r="AY522" s="202"/>
      <c r="AZ522" s="202"/>
      <c r="BA522" s="202"/>
      <c r="BB522" s="202"/>
      <c r="BC522" s="202"/>
      <c r="BD522" s="202"/>
      <c r="BE522" s="202"/>
      <c r="BF522" s="202"/>
      <c r="BG522" s="202"/>
      <c r="BH522" s="202"/>
    </row>
    <row r="523" spans="1:60" ht="12.75" outlineLevel="1">
      <c r="A523" s="196">
        <v>185</v>
      </c>
      <c r="B523" s="196" t="s">
        <v>822</v>
      </c>
      <c r="C523" s="197" t="s">
        <v>823</v>
      </c>
      <c r="D523" s="198" t="s">
        <v>29</v>
      </c>
      <c r="E523" s="213"/>
      <c r="F523" s="200"/>
      <c r="G523" s="201">
        <f t="shared" si="156"/>
        <v>0</v>
      </c>
      <c r="H523" s="200"/>
      <c r="I523" s="201">
        <f t="shared" si="157"/>
        <v>0</v>
      </c>
      <c r="J523" s="200"/>
      <c r="K523" s="201">
        <f t="shared" si="158"/>
        <v>0</v>
      </c>
      <c r="L523" s="201">
        <v>21</v>
      </c>
      <c r="M523" s="201">
        <f t="shared" si="159"/>
        <v>0</v>
      </c>
      <c r="N523" s="201">
        <v>0</v>
      </c>
      <c r="O523" s="201">
        <f t="shared" si="160"/>
        <v>0</v>
      </c>
      <c r="P523" s="201">
        <v>0</v>
      </c>
      <c r="Q523" s="201">
        <f t="shared" si="161"/>
        <v>0</v>
      </c>
      <c r="R523" s="201" t="s">
        <v>757</v>
      </c>
      <c r="S523" s="201" t="s">
        <v>154</v>
      </c>
      <c r="T523" s="202"/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 t="s">
        <v>650</v>
      </c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  <c r="AS523" s="202"/>
      <c r="AT523" s="202"/>
      <c r="AU523" s="202"/>
      <c r="AV523" s="202"/>
      <c r="AW523" s="202"/>
      <c r="AX523" s="202"/>
      <c r="AY523" s="202"/>
      <c r="AZ523" s="202"/>
      <c r="BA523" s="202"/>
      <c r="BB523" s="202"/>
      <c r="BC523" s="202"/>
      <c r="BD523" s="202"/>
      <c r="BE523" s="202"/>
      <c r="BF523" s="202"/>
      <c r="BG523" s="202"/>
      <c r="BH523" s="202"/>
    </row>
    <row r="524" spans="1:31" ht="12.75">
      <c r="A524" s="207" t="s">
        <v>148</v>
      </c>
      <c r="B524" s="207" t="s">
        <v>88</v>
      </c>
      <c r="C524" s="208" t="s">
        <v>89</v>
      </c>
      <c r="D524" s="209"/>
      <c r="E524" s="210"/>
      <c r="F524" s="211"/>
      <c r="G524" s="212">
        <f>SUM(G525:G525)</f>
        <v>0</v>
      </c>
      <c r="H524" s="212"/>
      <c r="I524" s="212">
        <f>SUM(I525:I525)</f>
        <v>0</v>
      </c>
      <c r="J524" s="212"/>
      <c r="K524" s="212">
        <f>SUM(K525:K525)</f>
        <v>0</v>
      </c>
      <c r="L524" s="212"/>
      <c r="M524" s="212">
        <f>SUM(M525:M525)</f>
        <v>0</v>
      </c>
      <c r="N524" s="212"/>
      <c r="O524" s="212">
        <f>SUM(O525:O525)</f>
        <v>0</v>
      </c>
      <c r="P524" s="212"/>
      <c r="Q524" s="212">
        <f>SUM(Q525:Q525)</f>
        <v>0</v>
      </c>
      <c r="R524" s="212"/>
      <c r="S524" s="212"/>
      <c r="AE524" t="s">
        <v>149</v>
      </c>
    </row>
    <row r="525" spans="1:60" ht="12.75" outlineLevel="1">
      <c r="A525" s="196">
        <v>186</v>
      </c>
      <c r="B525" s="196" t="s">
        <v>824</v>
      </c>
      <c r="C525" s="197" t="s">
        <v>825</v>
      </c>
      <c r="D525" s="198" t="s">
        <v>826</v>
      </c>
      <c r="E525" s="199">
        <v>1</v>
      </c>
      <c r="F525" s="200"/>
      <c r="G525" s="201">
        <f>ROUND(E525*F525,2)</f>
        <v>0</v>
      </c>
      <c r="H525" s="200"/>
      <c r="I525" s="201">
        <f>ROUND(E525*H525,2)</f>
        <v>0</v>
      </c>
      <c r="J525" s="200"/>
      <c r="K525" s="201">
        <f>ROUND(E525*J525,2)</f>
        <v>0</v>
      </c>
      <c r="L525" s="201">
        <v>21</v>
      </c>
      <c r="M525" s="201">
        <f>G525*(1+L525/100)</f>
        <v>0</v>
      </c>
      <c r="N525" s="201">
        <v>0</v>
      </c>
      <c r="O525" s="201">
        <f>ROUND(E525*N525,2)</f>
        <v>0</v>
      </c>
      <c r="P525" s="201">
        <v>0</v>
      </c>
      <c r="Q525" s="201">
        <f>ROUND(E525*P525,2)</f>
        <v>0</v>
      </c>
      <c r="R525" s="201"/>
      <c r="S525" s="201" t="s">
        <v>335</v>
      </c>
      <c r="T525" s="202"/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 t="s">
        <v>155</v>
      </c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  <c r="AS525" s="202"/>
      <c r="AT525" s="202"/>
      <c r="AU525" s="202"/>
      <c r="AV525" s="202"/>
      <c r="AW525" s="202"/>
      <c r="AX525" s="202"/>
      <c r="AY525" s="202"/>
      <c r="AZ525" s="202"/>
      <c r="BA525" s="202"/>
      <c r="BB525" s="202"/>
      <c r="BC525" s="202"/>
      <c r="BD525" s="202"/>
      <c r="BE525" s="202"/>
      <c r="BF525" s="202"/>
      <c r="BG525" s="202"/>
      <c r="BH525" s="202"/>
    </row>
    <row r="526" spans="1:31" ht="12.75">
      <c r="A526" s="207" t="s">
        <v>148</v>
      </c>
      <c r="B526" s="207" t="s">
        <v>90</v>
      </c>
      <c r="C526" s="208" t="s">
        <v>91</v>
      </c>
      <c r="D526" s="209"/>
      <c r="E526" s="210"/>
      <c r="F526" s="211"/>
      <c r="G526" s="212">
        <f>SUM(G527:G539)</f>
        <v>0</v>
      </c>
      <c r="H526" s="212"/>
      <c r="I526" s="212">
        <f>SUM(I527:I539)</f>
        <v>0</v>
      </c>
      <c r="J526" s="212"/>
      <c r="K526" s="212">
        <f>SUM(K527:K539)</f>
        <v>0</v>
      </c>
      <c r="L526" s="212"/>
      <c r="M526" s="212">
        <f>SUM(M527:M539)</f>
        <v>0</v>
      </c>
      <c r="N526" s="212"/>
      <c r="O526" s="212">
        <f>SUM(O527:O539)</f>
        <v>2.97</v>
      </c>
      <c r="P526" s="212"/>
      <c r="Q526" s="212">
        <f>SUM(Q527:Q539)</f>
        <v>0</v>
      </c>
      <c r="R526" s="212"/>
      <c r="S526" s="212"/>
      <c r="AE526" t="s">
        <v>149</v>
      </c>
    </row>
    <row r="527" spans="1:60" ht="22.5" outlineLevel="1">
      <c r="A527" s="196">
        <v>187</v>
      </c>
      <c r="B527" s="196" t="s">
        <v>827</v>
      </c>
      <c r="C527" s="197" t="s">
        <v>828</v>
      </c>
      <c r="D527" s="198" t="s">
        <v>204</v>
      </c>
      <c r="E527" s="199">
        <v>38.5</v>
      </c>
      <c r="F527" s="200"/>
      <c r="G527" s="201">
        <f>ROUND(E527*F527,2)</f>
        <v>0</v>
      </c>
      <c r="H527" s="200"/>
      <c r="I527" s="201">
        <f>ROUND(E527*H527,2)</f>
        <v>0</v>
      </c>
      <c r="J527" s="200"/>
      <c r="K527" s="201">
        <f>ROUND(E527*J527,2)</f>
        <v>0</v>
      </c>
      <c r="L527" s="201">
        <v>21</v>
      </c>
      <c r="M527" s="201">
        <f>G527*(1+L527/100)</f>
        <v>0</v>
      </c>
      <c r="N527" s="201">
        <v>0.01462</v>
      </c>
      <c r="O527" s="201">
        <f>ROUND(E527*N527,2)</f>
        <v>0.56</v>
      </c>
      <c r="P527" s="201">
        <v>0</v>
      </c>
      <c r="Q527" s="201">
        <f>ROUND(E527*P527,2)</f>
        <v>0</v>
      </c>
      <c r="R527" s="201" t="s">
        <v>829</v>
      </c>
      <c r="S527" s="201" t="s">
        <v>154</v>
      </c>
      <c r="T527" s="202"/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 t="s">
        <v>155</v>
      </c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  <c r="AS527" s="202"/>
      <c r="AT527" s="202"/>
      <c r="AU527" s="202"/>
      <c r="AV527" s="202"/>
      <c r="AW527" s="202"/>
      <c r="AX527" s="202"/>
      <c r="AY527" s="202"/>
      <c r="AZ527" s="202"/>
      <c r="BA527" s="202"/>
      <c r="BB527" s="202"/>
      <c r="BC527" s="202"/>
      <c r="BD527" s="202"/>
      <c r="BE527" s="202"/>
      <c r="BF527" s="202"/>
      <c r="BG527" s="202"/>
      <c r="BH527" s="202"/>
    </row>
    <row r="528" spans="1:60" ht="12.75" outlineLevel="1">
      <c r="A528" s="196"/>
      <c r="B528" s="196"/>
      <c r="C528" s="203" t="s">
        <v>707</v>
      </c>
      <c r="D528" s="204"/>
      <c r="E528" s="205">
        <v>10.5</v>
      </c>
      <c r="F528" s="206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 t="s">
        <v>157</v>
      </c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  <c r="AS528" s="202"/>
      <c r="AT528" s="202"/>
      <c r="AU528" s="202"/>
      <c r="AV528" s="202"/>
      <c r="AW528" s="202"/>
      <c r="AX528" s="202"/>
      <c r="AY528" s="202"/>
      <c r="AZ528" s="202"/>
      <c r="BA528" s="202"/>
      <c r="BB528" s="202"/>
      <c r="BC528" s="202"/>
      <c r="BD528" s="202"/>
      <c r="BE528" s="202"/>
      <c r="BF528" s="202"/>
      <c r="BG528" s="202"/>
      <c r="BH528" s="202"/>
    </row>
    <row r="529" spans="1:60" ht="12.75" outlineLevel="1">
      <c r="A529" s="196"/>
      <c r="B529" s="196"/>
      <c r="C529" s="203" t="s">
        <v>708</v>
      </c>
      <c r="D529" s="204"/>
      <c r="E529" s="205">
        <v>28</v>
      </c>
      <c r="F529" s="206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2"/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 t="s">
        <v>157</v>
      </c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  <c r="AS529" s="202"/>
      <c r="AT529" s="202"/>
      <c r="AU529" s="202"/>
      <c r="AV529" s="202"/>
      <c r="AW529" s="202"/>
      <c r="AX529" s="202"/>
      <c r="AY529" s="202"/>
      <c r="AZ529" s="202"/>
      <c r="BA529" s="202"/>
      <c r="BB529" s="202"/>
      <c r="BC529" s="202"/>
      <c r="BD529" s="202"/>
      <c r="BE529" s="202"/>
      <c r="BF529" s="202"/>
      <c r="BG529" s="202"/>
      <c r="BH529" s="202"/>
    </row>
    <row r="530" spans="1:60" ht="12.75" outlineLevel="1">
      <c r="A530" s="196">
        <v>188</v>
      </c>
      <c r="B530" s="196" t="s">
        <v>830</v>
      </c>
      <c r="C530" s="197" t="s">
        <v>831</v>
      </c>
      <c r="D530" s="198" t="s">
        <v>204</v>
      </c>
      <c r="E530" s="199">
        <v>89.195</v>
      </c>
      <c r="F530" s="200"/>
      <c r="G530" s="201">
        <f>ROUND(E530*F530,2)</f>
        <v>0</v>
      </c>
      <c r="H530" s="200"/>
      <c r="I530" s="201">
        <f>ROUND(E530*H530,2)</f>
        <v>0</v>
      </c>
      <c r="J530" s="200"/>
      <c r="K530" s="201">
        <f>ROUND(E530*J530,2)</f>
        <v>0</v>
      </c>
      <c r="L530" s="201">
        <v>21</v>
      </c>
      <c r="M530" s="201">
        <f>G530*(1+L530/100)</f>
        <v>0</v>
      </c>
      <c r="N530" s="201">
        <v>0.00018</v>
      </c>
      <c r="O530" s="201">
        <f>ROUND(E530*N530,2)</f>
        <v>0.02</v>
      </c>
      <c r="P530" s="201">
        <v>0</v>
      </c>
      <c r="Q530" s="201">
        <f>ROUND(E530*P530,2)</f>
        <v>0</v>
      </c>
      <c r="R530" s="201" t="s">
        <v>832</v>
      </c>
      <c r="S530" s="201" t="s">
        <v>154</v>
      </c>
      <c r="T530" s="202"/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 t="s">
        <v>155</v>
      </c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  <c r="AS530" s="202"/>
      <c r="AT530" s="202"/>
      <c r="AU530" s="202"/>
      <c r="AV530" s="202"/>
      <c r="AW530" s="202"/>
      <c r="AX530" s="202"/>
      <c r="AY530" s="202"/>
      <c r="AZ530" s="202"/>
      <c r="BA530" s="202"/>
      <c r="BB530" s="202"/>
      <c r="BC530" s="202"/>
      <c r="BD530" s="202"/>
      <c r="BE530" s="202"/>
      <c r="BF530" s="202"/>
      <c r="BG530" s="202"/>
      <c r="BH530" s="202"/>
    </row>
    <row r="531" spans="1:60" ht="22.5" outlineLevel="1">
      <c r="A531" s="196"/>
      <c r="B531" s="196"/>
      <c r="C531" s="203" t="s">
        <v>833</v>
      </c>
      <c r="D531" s="204"/>
      <c r="E531" s="205">
        <v>89.195</v>
      </c>
      <c r="F531" s="206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 t="s">
        <v>157</v>
      </c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</row>
    <row r="532" spans="1:60" ht="12.75" outlineLevel="1">
      <c r="A532" s="196">
        <v>189</v>
      </c>
      <c r="B532" s="196" t="s">
        <v>834</v>
      </c>
      <c r="C532" s="197" t="s">
        <v>835</v>
      </c>
      <c r="D532" s="198" t="s">
        <v>226</v>
      </c>
      <c r="E532" s="199">
        <v>189.54</v>
      </c>
      <c r="F532" s="200"/>
      <c r="G532" s="201">
        <f>ROUND(E532*F532,2)</f>
        <v>0</v>
      </c>
      <c r="H532" s="200"/>
      <c r="I532" s="201">
        <f>ROUND(E532*H532,2)</f>
        <v>0</v>
      </c>
      <c r="J532" s="200"/>
      <c r="K532" s="201">
        <f>ROUND(E532*J532,2)</f>
        <v>0</v>
      </c>
      <c r="L532" s="201">
        <v>21</v>
      </c>
      <c r="M532" s="201">
        <f>G532*(1+L532/100)</f>
        <v>0</v>
      </c>
      <c r="N532" s="201">
        <v>0.00018</v>
      </c>
      <c r="O532" s="201">
        <f>ROUND(E532*N532,2)</f>
        <v>0.03</v>
      </c>
      <c r="P532" s="201">
        <v>0</v>
      </c>
      <c r="Q532" s="201">
        <f>ROUND(E532*P532,2)</f>
        <v>0</v>
      </c>
      <c r="R532" s="201" t="s">
        <v>832</v>
      </c>
      <c r="S532" s="201" t="s">
        <v>154</v>
      </c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 t="s">
        <v>155</v>
      </c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</row>
    <row r="533" spans="1:60" ht="12.75" outlineLevel="1">
      <c r="A533" s="196"/>
      <c r="B533" s="196"/>
      <c r="C533" s="203" t="s">
        <v>836</v>
      </c>
      <c r="D533" s="204"/>
      <c r="E533" s="205">
        <v>189.54</v>
      </c>
      <c r="F533" s="206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 t="s">
        <v>157</v>
      </c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</row>
    <row r="534" spans="1:60" ht="12.75" outlineLevel="1">
      <c r="A534" s="196">
        <v>190</v>
      </c>
      <c r="B534" s="196" t="s">
        <v>837</v>
      </c>
      <c r="C534" s="197" t="s">
        <v>838</v>
      </c>
      <c r="D534" s="198" t="s">
        <v>204</v>
      </c>
      <c r="E534" s="199">
        <v>38.5</v>
      </c>
      <c r="F534" s="200"/>
      <c r="G534" s="201">
        <f aca="true" t="shared" si="162" ref="G534:G535">ROUND(E534*F534,2)</f>
        <v>0</v>
      </c>
      <c r="H534" s="200"/>
      <c r="I534" s="201">
        <f aca="true" t="shared" si="163" ref="I534:I535">ROUND(E534*H534,2)</f>
        <v>0</v>
      </c>
      <c r="J534" s="200"/>
      <c r="K534" s="201">
        <f aca="true" t="shared" si="164" ref="K534:K535">ROUND(E534*J534,2)</f>
        <v>0</v>
      </c>
      <c r="L534" s="201">
        <v>21</v>
      </c>
      <c r="M534" s="201">
        <f aca="true" t="shared" si="165" ref="M534:M535">G534*(1+L534/100)</f>
        <v>0</v>
      </c>
      <c r="N534" s="201">
        <v>0</v>
      </c>
      <c r="O534" s="201">
        <f aca="true" t="shared" si="166" ref="O534:O535">ROUND(E534*N534,2)</f>
        <v>0</v>
      </c>
      <c r="P534" s="201">
        <v>0</v>
      </c>
      <c r="Q534" s="201">
        <f aca="true" t="shared" si="167" ref="Q534:Q535">ROUND(E534*P534,2)</f>
        <v>0</v>
      </c>
      <c r="R534" s="201"/>
      <c r="S534" s="201" t="s">
        <v>335</v>
      </c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 t="s">
        <v>155</v>
      </c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</row>
    <row r="535" spans="1:60" ht="12.75" outlineLevel="1">
      <c r="A535" s="196">
        <v>191</v>
      </c>
      <c r="B535" s="196" t="s">
        <v>839</v>
      </c>
      <c r="C535" s="197" t="s">
        <v>840</v>
      </c>
      <c r="D535" s="198" t="s">
        <v>204</v>
      </c>
      <c r="E535" s="199">
        <v>85.69</v>
      </c>
      <c r="F535" s="200"/>
      <c r="G535" s="201">
        <f t="shared" si="162"/>
        <v>0</v>
      </c>
      <c r="H535" s="200"/>
      <c r="I535" s="201">
        <f t="shared" si="163"/>
        <v>0</v>
      </c>
      <c r="J535" s="200"/>
      <c r="K535" s="201">
        <f t="shared" si="164"/>
        <v>0</v>
      </c>
      <c r="L535" s="201">
        <v>21</v>
      </c>
      <c r="M535" s="201">
        <f t="shared" si="165"/>
        <v>0</v>
      </c>
      <c r="N535" s="201">
        <v>0.0243</v>
      </c>
      <c r="O535" s="201">
        <f t="shared" si="166"/>
        <v>2.08</v>
      </c>
      <c r="P535" s="201">
        <v>0</v>
      </c>
      <c r="Q535" s="201">
        <f t="shared" si="167"/>
        <v>0</v>
      </c>
      <c r="R535" s="201" t="s">
        <v>295</v>
      </c>
      <c r="S535" s="201" t="s">
        <v>154</v>
      </c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 t="s">
        <v>296</v>
      </c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</row>
    <row r="536" spans="1:60" ht="12.75" outlineLevel="1">
      <c r="A536" s="196"/>
      <c r="B536" s="196"/>
      <c r="C536" s="203" t="s">
        <v>841</v>
      </c>
      <c r="D536" s="204"/>
      <c r="E536" s="205">
        <v>85.69</v>
      </c>
      <c r="F536" s="206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 t="s">
        <v>157</v>
      </c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</row>
    <row r="537" spans="1:60" ht="12.75" outlineLevel="1">
      <c r="A537" s="196">
        <v>192</v>
      </c>
      <c r="B537" s="196" t="s">
        <v>842</v>
      </c>
      <c r="C537" s="197" t="s">
        <v>843</v>
      </c>
      <c r="D537" s="198" t="s">
        <v>226</v>
      </c>
      <c r="E537" s="199">
        <v>208.494</v>
      </c>
      <c r="F537" s="200"/>
      <c r="G537" s="201">
        <f>ROUND(E537*F537,2)</f>
        <v>0</v>
      </c>
      <c r="H537" s="200"/>
      <c r="I537" s="201">
        <f>ROUND(E537*H537,2)</f>
        <v>0</v>
      </c>
      <c r="J537" s="200"/>
      <c r="K537" s="201">
        <f>ROUND(E537*J537,2)</f>
        <v>0</v>
      </c>
      <c r="L537" s="201">
        <v>21</v>
      </c>
      <c r="M537" s="201">
        <f>G537*(1+L537/100)</f>
        <v>0</v>
      </c>
      <c r="N537" s="201">
        <v>0.00132</v>
      </c>
      <c r="O537" s="201">
        <f>ROUND(E537*N537,2)</f>
        <v>0.28</v>
      </c>
      <c r="P537" s="201">
        <v>0</v>
      </c>
      <c r="Q537" s="201">
        <f>ROUND(E537*P537,2)</f>
        <v>0</v>
      </c>
      <c r="R537" s="201" t="s">
        <v>295</v>
      </c>
      <c r="S537" s="201" t="s">
        <v>154</v>
      </c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 t="s">
        <v>296</v>
      </c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</row>
    <row r="538" spans="1:60" ht="12.75" outlineLevel="1">
      <c r="A538" s="196"/>
      <c r="B538" s="196"/>
      <c r="C538" s="203" t="s">
        <v>844</v>
      </c>
      <c r="D538" s="204"/>
      <c r="E538" s="205">
        <v>208.494</v>
      </c>
      <c r="F538" s="206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 t="s">
        <v>157</v>
      </c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</row>
    <row r="539" spans="1:60" ht="22.5" outlineLevel="1">
      <c r="A539" s="196">
        <v>193</v>
      </c>
      <c r="B539" s="196" t="s">
        <v>845</v>
      </c>
      <c r="C539" s="197" t="s">
        <v>846</v>
      </c>
      <c r="D539" s="198" t="s">
        <v>29</v>
      </c>
      <c r="E539" s="213"/>
      <c r="F539" s="200"/>
      <c r="G539" s="201">
        <f>ROUND(E539*F539,2)</f>
        <v>0</v>
      </c>
      <c r="H539" s="200"/>
      <c r="I539" s="201">
        <f>ROUND(E539*H539,2)</f>
        <v>0</v>
      </c>
      <c r="J539" s="200"/>
      <c r="K539" s="201">
        <f>ROUND(E539*J539,2)</f>
        <v>0</v>
      </c>
      <c r="L539" s="201">
        <v>21</v>
      </c>
      <c r="M539" s="201">
        <f>G539*(1+L539/100)</f>
        <v>0</v>
      </c>
      <c r="N539" s="201">
        <v>0</v>
      </c>
      <c r="O539" s="201">
        <f>ROUND(E539*N539,2)</f>
        <v>0</v>
      </c>
      <c r="P539" s="201">
        <v>0</v>
      </c>
      <c r="Q539" s="201">
        <f>ROUND(E539*P539,2)</f>
        <v>0</v>
      </c>
      <c r="R539" s="201" t="s">
        <v>829</v>
      </c>
      <c r="S539" s="201" t="s">
        <v>154</v>
      </c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 t="s">
        <v>650</v>
      </c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</row>
    <row r="540" spans="1:31" ht="12.75">
      <c r="A540" s="207" t="s">
        <v>148</v>
      </c>
      <c r="B540" s="207" t="s">
        <v>92</v>
      </c>
      <c r="C540" s="208" t="s">
        <v>93</v>
      </c>
      <c r="D540" s="209"/>
      <c r="E540" s="210"/>
      <c r="F540" s="211"/>
      <c r="G540" s="212">
        <f>SUM(G541:G548)</f>
        <v>0</v>
      </c>
      <c r="H540" s="212"/>
      <c r="I540" s="212">
        <f>SUM(I541:I548)</f>
        <v>0</v>
      </c>
      <c r="J540" s="212"/>
      <c r="K540" s="212">
        <f>SUM(K541:K548)</f>
        <v>0</v>
      </c>
      <c r="L540" s="212"/>
      <c r="M540" s="212">
        <f>SUM(M541:M548)</f>
        <v>0</v>
      </c>
      <c r="N540" s="212"/>
      <c r="O540" s="212">
        <f>SUM(O541:O548)</f>
        <v>0.18</v>
      </c>
      <c r="P540" s="212"/>
      <c r="Q540" s="212">
        <f>SUM(Q541:Q548)</f>
        <v>0</v>
      </c>
      <c r="R540" s="212"/>
      <c r="S540" s="212"/>
      <c r="AE540" t="s">
        <v>149</v>
      </c>
    </row>
    <row r="541" spans="1:60" ht="22.5" outlineLevel="1">
      <c r="A541" s="196">
        <v>194</v>
      </c>
      <c r="B541" s="196" t="s">
        <v>847</v>
      </c>
      <c r="C541" s="197" t="s">
        <v>848</v>
      </c>
      <c r="D541" s="198" t="s">
        <v>226</v>
      </c>
      <c r="E541" s="199">
        <v>21.8</v>
      </c>
      <c r="F541" s="200"/>
      <c r="G541" s="201">
        <f>ROUND(E541*F541,2)</f>
        <v>0</v>
      </c>
      <c r="H541" s="200"/>
      <c r="I541" s="201">
        <f>ROUND(E541*H541,2)</f>
        <v>0</v>
      </c>
      <c r="J541" s="200"/>
      <c r="K541" s="201">
        <f>ROUND(E541*J541,2)</f>
        <v>0</v>
      </c>
      <c r="L541" s="201">
        <v>21</v>
      </c>
      <c r="M541" s="201">
        <f>G541*(1+L541/100)</f>
        <v>0</v>
      </c>
      <c r="N541" s="201">
        <v>0.00231</v>
      </c>
      <c r="O541" s="201">
        <f>ROUND(E541*N541,2)</f>
        <v>0.05</v>
      </c>
      <c r="P541" s="201">
        <v>0</v>
      </c>
      <c r="Q541" s="201">
        <f>ROUND(E541*P541,2)</f>
        <v>0</v>
      </c>
      <c r="R541" s="201" t="s">
        <v>849</v>
      </c>
      <c r="S541" s="201" t="s">
        <v>154</v>
      </c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 t="s">
        <v>155</v>
      </c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2"/>
      <c r="AT541" s="202"/>
      <c r="AU541" s="202"/>
      <c r="AV541" s="202"/>
      <c r="AW541" s="202"/>
      <c r="AX541" s="202"/>
      <c r="AY541" s="202"/>
      <c r="AZ541" s="202"/>
      <c r="BA541" s="202"/>
      <c r="BB541" s="202"/>
      <c r="BC541" s="202"/>
      <c r="BD541" s="202"/>
      <c r="BE541" s="202"/>
      <c r="BF541" s="202"/>
      <c r="BG541" s="202"/>
      <c r="BH541" s="202"/>
    </row>
    <row r="542" spans="1:60" ht="12.75" outlineLevel="1">
      <c r="A542" s="196"/>
      <c r="B542" s="196"/>
      <c r="C542" s="203" t="s">
        <v>850</v>
      </c>
      <c r="D542" s="204"/>
      <c r="E542" s="205">
        <v>8.7</v>
      </c>
      <c r="F542" s="206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 t="s">
        <v>157</v>
      </c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</row>
    <row r="543" spans="1:60" ht="12.75" outlineLevel="1">
      <c r="A543" s="196"/>
      <c r="B543" s="196"/>
      <c r="C543" s="203" t="s">
        <v>851</v>
      </c>
      <c r="D543" s="204"/>
      <c r="E543" s="205">
        <v>13.1</v>
      </c>
      <c r="F543" s="206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 t="s">
        <v>157</v>
      </c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</row>
    <row r="544" spans="1:60" ht="12.75" outlineLevel="1">
      <c r="A544" s="196">
        <v>195</v>
      </c>
      <c r="B544" s="196" t="s">
        <v>852</v>
      </c>
      <c r="C544" s="197" t="s">
        <v>853</v>
      </c>
      <c r="D544" s="198" t="s">
        <v>226</v>
      </c>
      <c r="E544" s="199">
        <v>22.3</v>
      </c>
      <c r="F544" s="200"/>
      <c r="G544" s="201">
        <f>ROUND(E544*F544,2)</f>
        <v>0</v>
      </c>
      <c r="H544" s="200"/>
      <c r="I544" s="201">
        <f>ROUND(E544*H544,2)</f>
        <v>0</v>
      </c>
      <c r="J544" s="200"/>
      <c r="K544" s="201">
        <f>ROUND(E544*J544,2)</f>
        <v>0</v>
      </c>
      <c r="L544" s="201">
        <v>21</v>
      </c>
      <c r="M544" s="201">
        <f>G544*(1+L544/100)</f>
        <v>0</v>
      </c>
      <c r="N544" s="201">
        <v>0.00597</v>
      </c>
      <c r="O544" s="201">
        <f>ROUND(E544*N544,2)</f>
        <v>0.13</v>
      </c>
      <c r="P544" s="201">
        <v>0</v>
      </c>
      <c r="Q544" s="201">
        <f>ROUND(E544*P544,2)</f>
        <v>0</v>
      </c>
      <c r="R544" s="201" t="s">
        <v>849</v>
      </c>
      <c r="S544" s="201" t="s">
        <v>154</v>
      </c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 t="s">
        <v>155</v>
      </c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</row>
    <row r="545" spans="1:60" ht="12.75" outlineLevel="1">
      <c r="A545" s="196"/>
      <c r="B545" s="196"/>
      <c r="C545" s="203" t="s">
        <v>854</v>
      </c>
      <c r="D545" s="204"/>
      <c r="E545" s="205"/>
      <c r="F545" s="206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 t="s">
        <v>157</v>
      </c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</row>
    <row r="546" spans="1:60" ht="12.75" outlineLevel="1">
      <c r="A546" s="196"/>
      <c r="B546" s="196"/>
      <c r="C546" s="203" t="s">
        <v>855</v>
      </c>
      <c r="D546" s="204"/>
      <c r="E546" s="205">
        <v>8.8</v>
      </c>
      <c r="F546" s="206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 t="s">
        <v>157</v>
      </c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  <c r="BD546" s="202"/>
      <c r="BE546" s="202"/>
      <c r="BF546" s="202"/>
      <c r="BG546" s="202"/>
      <c r="BH546" s="202"/>
    </row>
    <row r="547" spans="1:60" ht="12.75" outlineLevel="1">
      <c r="A547" s="196"/>
      <c r="B547" s="196"/>
      <c r="C547" s="203" t="s">
        <v>856</v>
      </c>
      <c r="D547" s="204"/>
      <c r="E547" s="205">
        <v>13.5</v>
      </c>
      <c r="F547" s="206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 t="s">
        <v>157</v>
      </c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2"/>
      <c r="AT547" s="202"/>
      <c r="AU547" s="202"/>
      <c r="AV547" s="202"/>
      <c r="AW547" s="202"/>
      <c r="AX547" s="202"/>
      <c r="AY547" s="202"/>
      <c r="AZ547" s="202"/>
      <c r="BA547" s="202"/>
      <c r="BB547" s="202"/>
      <c r="BC547" s="202"/>
      <c r="BD547" s="202"/>
      <c r="BE547" s="202"/>
      <c r="BF547" s="202"/>
      <c r="BG547" s="202"/>
      <c r="BH547" s="202"/>
    </row>
    <row r="548" spans="1:60" ht="12.75" outlineLevel="1">
      <c r="A548" s="196">
        <v>196</v>
      </c>
      <c r="B548" s="196" t="s">
        <v>857</v>
      </c>
      <c r="C548" s="197" t="s">
        <v>858</v>
      </c>
      <c r="D548" s="198" t="s">
        <v>29</v>
      </c>
      <c r="E548" s="213"/>
      <c r="F548" s="200"/>
      <c r="G548" s="201">
        <f>ROUND(E548*F548,2)</f>
        <v>0</v>
      </c>
      <c r="H548" s="200"/>
      <c r="I548" s="201">
        <f>ROUND(E548*H548,2)</f>
        <v>0</v>
      </c>
      <c r="J548" s="200"/>
      <c r="K548" s="201">
        <f>ROUND(E548*J548,2)</f>
        <v>0</v>
      </c>
      <c r="L548" s="201">
        <v>21</v>
      </c>
      <c r="M548" s="201">
        <f>G548*(1+L548/100)</f>
        <v>0</v>
      </c>
      <c r="N548" s="201">
        <v>0</v>
      </c>
      <c r="O548" s="201">
        <f>ROUND(E548*N548,2)</f>
        <v>0</v>
      </c>
      <c r="P548" s="201">
        <v>0</v>
      </c>
      <c r="Q548" s="201">
        <f>ROUND(E548*P548,2)</f>
        <v>0</v>
      </c>
      <c r="R548" s="201" t="s">
        <v>849</v>
      </c>
      <c r="S548" s="201" t="s">
        <v>154</v>
      </c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 t="s">
        <v>650</v>
      </c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  <c r="BD548" s="202"/>
      <c r="BE548" s="202"/>
      <c r="BF548" s="202"/>
      <c r="BG548" s="202"/>
      <c r="BH548" s="202"/>
    </row>
    <row r="549" spans="1:31" ht="12.75">
      <c r="A549" s="207" t="s">
        <v>148</v>
      </c>
      <c r="B549" s="207" t="s">
        <v>94</v>
      </c>
      <c r="C549" s="208" t="s">
        <v>95</v>
      </c>
      <c r="D549" s="209"/>
      <c r="E549" s="210"/>
      <c r="F549" s="211"/>
      <c r="G549" s="212">
        <f>SUM(G550:G560)</f>
        <v>0</v>
      </c>
      <c r="H549" s="212"/>
      <c r="I549" s="212">
        <f>SUM(I550:I560)</f>
        <v>0</v>
      </c>
      <c r="J549" s="212"/>
      <c r="K549" s="212">
        <f>SUM(K550:K560)</f>
        <v>0</v>
      </c>
      <c r="L549" s="212"/>
      <c r="M549" s="212">
        <f>SUM(M550:M560)</f>
        <v>0</v>
      </c>
      <c r="N549" s="212"/>
      <c r="O549" s="212">
        <f>SUM(O550:O560)</f>
        <v>0.17</v>
      </c>
      <c r="P549" s="212"/>
      <c r="Q549" s="212">
        <f>SUM(Q550:Q560)</f>
        <v>0</v>
      </c>
      <c r="R549" s="212"/>
      <c r="S549" s="212"/>
      <c r="AE549" t="s">
        <v>149</v>
      </c>
    </row>
    <row r="550" spans="1:60" ht="12.75" outlineLevel="1">
      <c r="A550" s="196">
        <v>197</v>
      </c>
      <c r="B550" s="196" t="s">
        <v>859</v>
      </c>
      <c r="C550" s="197" t="s">
        <v>860</v>
      </c>
      <c r="D550" s="198" t="s">
        <v>214</v>
      </c>
      <c r="E550" s="199">
        <v>6</v>
      </c>
      <c r="F550" s="200"/>
      <c r="G550" s="201">
        <f aca="true" t="shared" si="168" ref="G550:G560">ROUND(E550*F550,2)</f>
        <v>0</v>
      </c>
      <c r="H550" s="200"/>
      <c r="I550" s="201">
        <f aca="true" t="shared" si="169" ref="I550:I560">ROUND(E550*H550,2)</f>
        <v>0</v>
      </c>
      <c r="J550" s="200"/>
      <c r="K550" s="201">
        <f aca="true" t="shared" si="170" ref="K550:K560">ROUND(E550*J550,2)</f>
        <v>0</v>
      </c>
      <c r="L550" s="201">
        <v>21</v>
      </c>
      <c r="M550" s="201">
        <f aca="true" t="shared" si="171" ref="M550:M560">G550*(1+L550/100)</f>
        <v>0</v>
      </c>
      <c r="N550" s="201">
        <v>0</v>
      </c>
      <c r="O550" s="201">
        <f aca="true" t="shared" si="172" ref="O550:O560">ROUND(E550*N550,2)</f>
        <v>0</v>
      </c>
      <c r="P550" s="201">
        <v>0</v>
      </c>
      <c r="Q550" s="201">
        <f aca="true" t="shared" si="173" ref="Q550:Q560">ROUND(E550*P550,2)</f>
        <v>0</v>
      </c>
      <c r="R550" s="201" t="s">
        <v>832</v>
      </c>
      <c r="S550" s="201" t="s">
        <v>154</v>
      </c>
      <c r="T550" s="202"/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 t="s">
        <v>804</v>
      </c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202"/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  <c r="BD550" s="202"/>
      <c r="BE550" s="202"/>
      <c r="BF550" s="202"/>
      <c r="BG550" s="202"/>
      <c r="BH550" s="202"/>
    </row>
    <row r="551" spans="1:60" ht="12.75" outlineLevel="1">
      <c r="A551" s="196">
        <v>198</v>
      </c>
      <c r="B551" s="196" t="s">
        <v>861</v>
      </c>
      <c r="C551" s="197" t="s">
        <v>862</v>
      </c>
      <c r="D551" s="198" t="s">
        <v>214</v>
      </c>
      <c r="E551" s="199">
        <v>1</v>
      </c>
      <c r="F551" s="200"/>
      <c r="G551" s="201">
        <f t="shared" si="168"/>
        <v>0</v>
      </c>
      <c r="H551" s="200"/>
      <c r="I551" s="201">
        <f t="shared" si="169"/>
        <v>0</v>
      </c>
      <c r="J551" s="200"/>
      <c r="K551" s="201">
        <f t="shared" si="170"/>
        <v>0</v>
      </c>
      <c r="L551" s="201">
        <v>21</v>
      </c>
      <c r="M551" s="201">
        <f t="shared" si="171"/>
        <v>0</v>
      </c>
      <c r="N551" s="201">
        <v>0</v>
      </c>
      <c r="O551" s="201">
        <f t="shared" si="172"/>
        <v>0</v>
      </c>
      <c r="P551" s="201">
        <v>0</v>
      </c>
      <c r="Q551" s="201">
        <f t="shared" si="173"/>
        <v>0</v>
      </c>
      <c r="R551" s="201" t="s">
        <v>832</v>
      </c>
      <c r="S551" s="201" t="s">
        <v>154</v>
      </c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 t="s">
        <v>155</v>
      </c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2"/>
      <c r="AT551" s="202"/>
      <c r="AU551" s="202"/>
      <c r="AV551" s="202"/>
      <c r="AW551" s="202"/>
      <c r="AX551" s="202"/>
      <c r="AY551" s="202"/>
      <c r="AZ551" s="202"/>
      <c r="BA551" s="202"/>
      <c r="BB551" s="202"/>
      <c r="BC551" s="202"/>
      <c r="BD551" s="202"/>
      <c r="BE551" s="202"/>
      <c r="BF551" s="202"/>
      <c r="BG551" s="202"/>
      <c r="BH551" s="202"/>
    </row>
    <row r="552" spans="1:60" ht="12.75" outlineLevel="1">
      <c r="A552" s="196">
        <v>199</v>
      </c>
      <c r="B552" s="196" t="s">
        <v>863</v>
      </c>
      <c r="C552" s="197" t="s">
        <v>864</v>
      </c>
      <c r="D552" s="198" t="s">
        <v>214</v>
      </c>
      <c r="E552" s="199">
        <v>1</v>
      </c>
      <c r="F552" s="200"/>
      <c r="G552" s="201">
        <f t="shared" si="168"/>
        <v>0</v>
      </c>
      <c r="H552" s="200"/>
      <c r="I552" s="201">
        <f t="shared" si="169"/>
        <v>0</v>
      </c>
      <c r="J552" s="200"/>
      <c r="K552" s="201">
        <f t="shared" si="170"/>
        <v>0</v>
      </c>
      <c r="L552" s="201">
        <v>21</v>
      </c>
      <c r="M552" s="201">
        <f t="shared" si="171"/>
        <v>0</v>
      </c>
      <c r="N552" s="201">
        <v>0</v>
      </c>
      <c r="O552" s="201">
        <f t="shared" si="172"/>
        <v>0</v>
      </c>
      <c r="P552" s="201">
        <v>0</v>
      </c>
      <c r="Q552" s="201">
        <f t="shared" si="173"/>
        <v>0</v>
      </c>
      <c r="R552" s="201" t="s">
        <v>832</v>
      </c>
      <c r="S552" s="201" t="s">
        <v>154</v>
      </c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 t="s">
        <v>155</v>
      </c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  <c r="BD552" s="202"/>
      <c r="BE552" s="202"/>
      <c r="BF552" s="202"/>
      <c r="BG552" s="202"/>
      <c r="BH552" s="202"/>
    </row>
    <row r="553" spans="1:60" ht="12.75" outlineLevel="1">
      <c r="A553" s="196">
        <v>200</v>
      </c>
      <c r="B553" s="196" t="s">
        <v>865</v>
      </c>
      <c r="C553" s="197" t="s">
        <v>866</v>
      </c>
      <c r="D553" s="198" t="s">
        <v>214</v>
      </c>
      <c r="E553" s="199">
        <v>7</v>
      </c>
      <c r="F553" s="200"/>
      <c r="G553" s="201">
        <f t="shared" si="168"/>
        <v>0</v>
      </c>
      <c r="H553" s="200"/>
      <c r="I553" s="201">
        <f t="shared" si="169"/>
        <v>0</v>
      </c>
      <c r="J553" s="200"/>
      <c r="K553" s="201">
        <f t="shared" si="170"/>
        <v>0</v>
      </c>
      <c r="L553" s="201">
        <v>21</v>
      </c>
      <c r="M553" s="201">
        <f t="shared" si="171"/>
        <v>0</v>
      </c>
      <c r="N553" s="201">
        <v>0</v>
      </c>
      <c r="O553" s="201">
        <f t="shared" si="172"/>
        <v>0</v>
      </c>
      <c r="P553" s="201">
        <v>0</v>
      </c>
      <c r="Q553" s="201">
        <f t="shared" si="173"/>
        <v>0</v>
      </c>
      <c r="R553" s="201" t="s">
        <v>832</v>
      </c>
      <c r="S553" s="201" t="s">
        <v>154</v>
      </c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 t="s">
        <v>804</v>
      </c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202"/>
      <c r="BA553" s="202"/>
      <c r="BB553" s="202"/>
      <c r="BC553" s="202"/>
      <c r="BD553" s="202"/>
      <c r="BE553" s="202"/>
      <c r="BF553" s="202"/>
      <c r="BG553" s="202"/>
      <c r="BH553" s="202"/>
    </row>
    <row r="554" spans="1:60" ht="12.75" outlineLevel="1">
      <c r="A554" s="196">
        <v>201</v>
      </c>
      <c r="B554" s="196" t="s">
        <v>867</v>
      </c>
      <c r="C554" s="197" t="s">
        <v>868</v>
      </c>
      <c r="D554" s="198" t="s">
        <v>214</v>
      </c>
      <c r="E554" s="199">
        <v>7</v>
      </c>
      <c r="F554" s="200"/>
      <c r="G554" s="201">
        <f t="shared" si="168"/>
        <v>0</v>
      </c>
      <c r="H554" s="200"/>
      <c r="I554" s="201">
        <f t="shared" si="169"/>
        <v>0</v>
      </c>
      <c r="J554" s="200"/>
      <c r="K554" s="201">
        <f t="shared" si="170"/>
        <v>0</v>
      </c>
      <c r="L554" s="201">
        <v>21</v>
      </c>
      <c r="M554" s="201">
        <f t="shared" si="171"/>
        <v>0</v>
      </c>
      <c r="N554" s="201">
        <v>0.0008</v>
      </c>
      <c r="O554" s="201">
        <f t="shared" si="172"/>
        <v>0.01</v>
      </c>
      <c r="P554" s="201">
        <v>0</v>
      </c>
      <c r="Q554" s="201">
        <f t="shared" si="173"/>
        <v>0</v>
      </c>
      <c r="R554" s="201" t="s">
        <v>295</v>
      </c>
      <c r="S554" s="201" t="s">
        <v>154</v>
      </c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 t="s">
        <v>821</v>
      </c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</row>
    <row r="555" spans="1:60" ht="12.75" outlineLevel="1">
      <c r="A555" s="196">
        <v>202</v>
      </c>
      <c r="B555" s="196" t="s">
        <v>869</v>
      </c>
      <c r="C555" s="197" t="s">
        <v>870</v>
      </c>
      <c r="D555" s="198" t="s">
        <v>214</v>
      </c>
      <c r="E555" s="199">
        <v>1</v>
      </c>
      <c r="F555" s="200"/>
      <c r="G555" s="201">
        <f t="shared" si="168"/>
        <v>0</v>
      </c>
      <c r="H555" s="200"/>
      <c r="I555" s="201">
        <f t="shared" si="169"/>
        <v>0</v>
      </c>
      <c r="J555" s="200"/>
      <c r="K555" s="201">
        <f t="shared" si="170"/>
        <v>0</v>
      </c>
      <c r="L555" s="201">
        <v>21</v>
      </c>
      <c r="M555" s="201">
        <f t="shared" si="171"/>
        <v>0</v>
      </c>
      <c r="N555" s="201">
        <v>0.00259</v>
      </c>
      <c r="O555" s="201">
        <f t="shared" si="172"/>
        <v>0</v>
      </c>
      <c r="P555" s="201">
        <v>0</v>
      </c>
      <c r="Q555" s="201">
        <f t="shared" si="173"/>
        <v>0</v>
      </c>
      <c r="R555" s="201" t="s">
        <v>295</v>
      </c>
      <c r="S555" s="201" t="s">
        <v>154</v>
      </c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 t="s">
        <v>296</v>
      </c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</row>
    <row r="556" spans="1:60" ht="12.75" outlineLevel="1">
      <c r="A556" s="196">
        <v>203</v>
      </c>
      <c r="B556" s="196" t="s">
        <v>871</v>
      </c>
      <c r="C556" s="197" t="s">
        <v>872</v>
      </c>
      <c r="D556" s="198" t="s">
        <v>214</v>
      </c>
      <c r="E556" s="199">
        <v>3</v>
      </c>
      <c r="F556" s="200"/>
      <c r="G556" s="201">
        <f t="shared" si="168"/>
        <v>0</v>
      </c>
      <c r="H556" s="200"/>
      <c r="I556" s="201">
        <f t="shared" si="169"/>
        <v>0</v>
      </c>
      <c r="J556" s="200"/>
      <c r="K556" s="201">
        <f t="shared" si="170"/>
        <v>0</v>
      </c>
      <c r="L556" s="201">
        <v>21</v>
      </c>
      <c r="M556" s="201">
        <f t="shared" si="171"/>
        <v>0</v>
      </c>
      <c r="N556" s="201">
        <v>0.019</v>
      </c>
      <c r="O556" s="201">
        <f t="shared" si="172"/>
        <v>0.06</v>
      </c>
      <c r="P556" s="201">
        <v>0</v>
      </c>
      <c r="Q556" s="201">
        <f t="shared" si="173"/>
        <v>0</v>
      </c>
      <c r="R556" s="201" t="s">
        <v>295</v>
      </c>
      <c r="S556" s="201" t="s">
        <v>154</v>
      </c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 t="s">
        <v>821</v>
      </c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</row>
    <row r="557" spans="1:60" ht="22.5" outlineLevel="1">
      <c r="A557" s="196">
        <v>204</v>
      </c>
      <c r="B557" s="196" t="s">
        <v>873</v>
      </c>
      <c r="C557" s="197" t="s">
        <v>874</v>
      </c>
      <c r="D557" s="198" t="s">
        <v>214</v>
      </c>
      <c r="E557" s="199">
        <v>2</v>
      </c>
      <c r="F557" s="200"/>
      <c r="G557" s="201">
        <f t="shared" si="168"/>
        <v>0</v>
      </c>
      <c r="H557" s="200"/>
      <c r="I557" s="201">
        <f t="shared" si="169"/>
        <v>0</v>
      </c>
      <c r="J557" s="200"/>
      <c r="K557" s="201">
        <f t="shared" si="170"/>
        <v>0</v>
      </c>
      <c r="L557" s="201">
        <v>21</v>
      </c>
      <c r="M557" s="201">
        <f t="shared" si="171"/>
        <v>0</v>
      </c>
      <c r="N557" s="201">
        <v>0.021</v>
      </c>
      <c r="O557" s="201">
        <f t="shared" si="172"/>
        <v>0.04</v>
      </c>
      <c r="P557" s="201">
        <v>0</v>
      </c>
      <c r="Q557" s="201">
        <f t="shared" si="173"/>
        <v>0</v>
      </c>
      <c r="R557" s="201" t="s">
        <v>295</v>
      </c>
      <c r="S557" s="201" t="s">
        <v>154</v>
      </c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 t="s">
        <v>296</v>
      </c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</row>
    <row r="558" spans="1:60" ht="22.5" outlineLevel="1">
      <c r="A558" s="196">
        <v>205</v>
      </c>
      <c r="B558" s="196" t="s">
        <v>875</v>
      </c>
      <c r="C558" s="197" t="s">
        <v>876</v>
      </c>
      <c r="D558" s="198" t="s">
        <v>214</v>
      </c>
      <c r="E558" s="199">
        <v>1</v>
      </c>
      <c r="F558" s="200"/>
      <c r="G558" s="201">
        <f t="shared" si="168"/>
        <v>0</v>
      </c>
      <c r="H558" s="200"/>
      <c r="I558" s="201">
        <f t="shared" si="169"/>
        <v>0</v>
      </c>
      <c r="J558" s="200"/>
      <c r="K558" s="201">
        <f t="shared" si="170"/>
        <v>0</v>
      </c>
      <c r="L558" s="201">
        <v>21</v>
      </c>
      <c r="M558" s="201">
        <f t="shared" si="171"/>
        <v>0</v>
      </c>
      <c r="N558" s="201">
        <v>0.025</v>
      </c>
      <c r="O558" s="201">
        <f t="shared" si="172"/>
        <v>0.03</v>
      </c>
      <c r="P558" s="201">
        <v>0</v>
      </c>
      <c r="Q558" s="201">
        <f t="shared" si="173"/>
        <v>0</v>
      </c>
      <c r="R558" s="201" t="s">
        <v>295</v>
      </c>
      <c r="S558" s="201" t="s">
        <v>154</v>
      </c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 t="s">
        <v>296</v>
      </c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</row>
    <row r="559" spans="1:60" ht="12.75" outlineLevel="1">
      <c r="A559" s="196">
        <v>206</v>
      </c>
      <c r="B559" s="196" t="s">
        <v>877</v>
      </c>
      <c r="C559" s="197" t="s">
        <v>878</v>
      </c>
      <c r="D559" s="198" t="s">
        <v>214</v>
      </c>
      <c r="E559" s="199">
        <v>1</v>
      </c>
      <c r="F559" s="200"/>
      <c r="G559" s="201">
        <f t="shared" si="168"/>
        <v>0</v>
      </c>
      <c r="H559" s="200"/>
      <c r="I559" s="201">
        <f t="shared" si="169"/>
        <v>0</v>
      </c>
      <c r="J559" s="200"/>
      <c r="K559" s="201">
        <f t="shared" si="170"/>
        <v>0</v>
      </c>
      <c r="L559" s="201">
        <v>21</v>
      </c>
      <c r="M559" s="201">
        <f t="shared" si="171"/>
        <v>0</v>
      </c>
      <c r="N559" s="201">
        <v>0.027</v>
      </c>
      <c r="O559" s="201">
        <f t="shared" si="172"/>
        <v>0.03</v>
      </c>
      <c r="P559" s="201">
        <v>0</v>
      </c>
      <c r="Q559" s="201">
        <f t="shared" si="173"/>
        <v>0</v>
      </c>
      <c r="R559" s="201" t="s">
        <v>295</v>
      </c>
      <c r="S559" s="201" t="s">
        <v>154</v>
      </c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 t="s">
        <v>296</v>
      </c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</row>
    <row r="560" spans="1:60" ht="12.75" outlineLevel="1">
      <c r="A560" s="196">
        <v>207</v>
      </c>
      <c r="B560" s="196" t="s">
        <v>879</v>
      </c>
      <c r="C560" s="197" t="s">
        <v>880</v>
      </c>
      <c r="D560" s="198" t="s">
        <v>29</v>
      </c>
      <c r="E560" s="213"/>
      <c r="F560" s="200"/>
      <c r="G560" s="201">
        <f t="shared" si="168"/>
        <v>0</v>
      </c>
      <c r="H560" s="200"/>
      <c r="I560" s="201">
        <f t="shared" si="169"/>
        <v>0</v>
      </c>
      <c r="J560" s="200"/>
      <c r="K560" s="201">
        <f t="shared" si="170"/>
        <v>0</v>
      </c>
      <c r="L560" s="201">
        <v>21</v>
      </c>
      <c r="M560" s="201">
        <f t="shared" si="171"/>
        <v>0</v>
      </c>
      <c r="N560" s="201">
        <v>0</v>
      </c>
      <c r="O560" s="201">
        <f t="shared" si="172"/>
        <v>0</v>
      </c>
      <c r="P560" s="201">
        <v>0</v>
      </c>
      <c r="Q560" s="201">
        <f t="shared" si="173"/>
        <v>0</v>
      </c>
      <c r="R560" s="201" t="s">
        <v>832</v>
      </c>
      <c r="S560" s="201" t="s">
        <v>154</v>
      </c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 t="s">
        <v>650</v>
      </c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</row>
    <row r="561" spans="1:31" ht="12.75">
      <c r="A561" s="207" t="s">
        <v>148</v>
      </c>
      <c r="B561" s="207" t="s">
        <v>96</v>
      </c>
      <c r="C561" s="208" t="s">
        <v>97</v>
      </c>
      <c r="D561" s="209"/>
      <c r="E561" s="210"/>
      <c r="F561" s="211"/>
      <c r="G561" s="212">
        <f>SUM(G562:G566)</f>
        <v>0</v>
      </c>
      <c r="H561" s="212"/>
      <c r="I561" s="212">
        <f>SUM(I562:I566)</f>
        <v>0</v>
      </c>
      <c r="J561" s="212"/>
      <c r="K561" s="212">
        <f>SUM(K562:K566)</f>
        <v>0</v>
      </c>
      <c r="L561" s="212"/>
      <c r="M561" s="212">
        <f>SUM(M562:M566)</f>
        <v>0</v>
      </c>
      <c r="N561" s="212"/>
      <c r="O561" s="212">
        <f>SUM(O562:O566)</f>
        <v>0</v>
      </c>
      <c r="P561" s="212"/>
      <c r="Q561" s="212">
        <f>SUM(Q562:Q566)</f>
        <v>0</v>
      </c>
      <c r="R561" s="212"/>
      <c r="S561" s="212"/>
      <c r="AE561" t="s">
        <v>149</v>
      </c>
    </row>
    <row r="562" spans="1:60" ht="12.75" outlineLevel="1">
      <c r="A562" s="196">
        <v>208</v>
      </c>
      <c r="B562" s="196" t="s">
        <v>881</v>
      </c>
      <c r="C562" s="197" t="s">
        <v>882</v>
      </c>
      <c r="D562" s="198" t="s">
        <v>226</v>
      </c>
      <c r="E562" s="199">
        <v>8</v>
      </c>
      <c r="F562" s="200"/>
      <c r="G562" s="201">
        <f>ROUND(E562*F562,2)</f>
        <v>0</v>
      </c>
      <c r="H562" s="200"/>
      <c r="I562" s="201">
        <f>ROUND(E562*H562,2)</f>
        <v>0</v>
      </c>
      <c r="J562" s="200"/>
      <c r="K562" s="201">
        <f>ROUND(E562*J562,2)</f>
        <v>0</v>
      </c>
      <c r="L562" s="201">
        <v>21</v>
      </c>
      <c r="M562" s="201">
        <f>G562*(1+L562/100)</f>
        <v>0</v>
      </c>
      <c r="N562" s="201">
        <v>0</v>
      </c>
      <c r="O562" s="201">
        <f>ROUND(E562*N562,2)</f>
        <v>0</v>
      </c>
      <c r="P562" s="201">
        <v>0</v>
      </c>
      <c r="Q562" s="201">
        <f>ROUND(E562*P562,2)</f>
        <v>0</v>
      </c>
      <c r="R562" s="201"/>
      <c r="S562" s="201" t="s">
        <v>335</v>
      </c>
      <c r="T562" s="202"/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 t="s">
        <v>155</v>
      </c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202"/>
      <c r="AP562" s="202"/>
      <c r="AQ562" s="202"/>
      <c r="AR562" s="202"/>
      <c r="AS562" s="202"/>
      <c r="AT562" s="202"/>
      <c r="AU562" s="202"/>
      <c r="AV562" s="202"/>
      <c r="AW562" s="202"/>
      <c r="AX562" s="202"/>
      <c r="AY562" s="202"/>
      <c r="AZ562" s="202"/>
      <c r="BA562" s="202"/>
      <c r="BB562" s="202"/>
      <c r="BC562" s="202"/>
      <c r="BD562" s="202"/>
      <c r="BE562" s="202"/>
      <c r="BF562" s="202"/>
      <c r="BG562" s="202"/>
      <c r="BH562" s="202"/>
    </row>
    <row r="563" spans="1:60" ht="12.75" outlineLevel="1">
      <c r="A563" s="196"/>
      <c r="B563" s="196"/>
      <c r="C563" s="203" t="s">
        <v>883</v>
      </c>
      <c r="D563" s="204"/>
      <c r="E563" s="205">
        <v>8</v>
      </c>
      <c r="F563" s="206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 t="s">
        <v>157</v>
      </c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202"/>
      <c r="AP563" s="202"/>
      <c r="AQ563" s="202"/>
      <c r="AR563" s="202"/>
      <c r="AS563" s="202"/>
      <c r="AT563" s="202"/>
      <c r="AU563" s="202"/>
      <c r="AV563" s="202"/>
      <c r="AW563" s="202"/>
      <c r="AX563" s="202"/>
      <c r="AY563" s="202"/>
      <c r="AZ563" s="202"/>
      <c r="BA563" s="202"/>
      <c r="BB563" s="202"/>
      <c r="BC563" s="202"/>
      <c r="BD563" s="202"/>
      <c r="BE563" s="202"/>
      <c r="BF563" s="202"/>
      <c r="BG563" s="202"/>
      <c r="BH563" s="202"/>
    </row>
    <row r="564" spans="1:60" ht="22.5" outlineLevel="1">
      <c r="A564" s="196">
        <v>209</v>
      </c>
      <c r="B564" s="196" t="s">
        <v>884</v>
      </c>
      <c r="C564" s="197" t="s">
        <v>885</v>
      </c>
      <c r="D564" s="198" t="s">
        <v>886</v>
      </c>
      <c r="E564" s="199">
        <v>5027.61</v>
      </c>
      <c r="F564" s="200"/>
      <c r="G564" s="201">
        <f>ROUND(E564*F564,2)</f>
        <v>0</v>
      </c>
      <c r="H564" s="200"/>
      <c r="I564" s="201">
        <f>ROUND(E564*H564,2)</f>
        <v>0</v>
      </c>
      <c r="J564" s="200"/>
      <c r="K564" s="201">
        <f>ROUND(E564*J564,2)</f>
        <v>0</v>
      </c>
      <c r="L564" s="201">
        <v>21</v>
      </c>
      <c r="M564" s="201">
        <f>G564*(1+L564/100)</f>
        <v>0</v>
      </c>
      <c r="N564" s="201">
        <v>0</v>
      </c>
      <c r="O564" s="201">
        <f>ROUND(E564*N564,2)</f>
        <v>0</v>
      </c>
      <c r="P564" s="201">
        <v>0</v>
      </c>
      <c r="Q564" s="201">
        <f>ROUND(E564*P564,2)</f>
        <v>0</v>
      </c>
      <c r="R564" s="201"/>
      <c r="S564" s="201" t="s">
        <v>335</v>
      </c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 t="s">
        <v>155</v>
      </c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2"/>
      <c r="AT564" s="202"/>
      <c r="AU564" s="202"/>
      <c r="AV564" s="202"/>
      <c r="AW564" s="202"/>
      <c r="AX564" s="202"/>
      <c r="AY564" s="202"/>
      <c r="AZ564" s="202"/>
      <c r="BA564" s="202"/>
      <c r="BB564" s="202"/>
      <c r="BC564" s="202"/>
      <c r="BD564" s="202"/>
      <c r="BE564" s="202"/>
      <c r="BF564" s="202"/>
      <c r="BG564" s="202"/>
      <c r="BH564" s="202"/>
    </row>
    <row r="565" spans="1:60" ht="12.75" outlineLevel="1">
      <c r="A565" s="196"/>
      <c r="B565" s="196"/>
      <c r="C565" s="203" t="s">
        <v>887</v>
      </c>
      <c r="D565" s="204"/>
      <c r="E565" s="205">
        <v>4788.2</v>
      </c>
      <c r="F565" s="206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 t="s">
        <v>157</v>
      </c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2"/>
      <c r="AT565" s="202"/>
      <c r="AU565" s="202"/>
      <c r="AV565" s="202"/>
      <c r="AW565" s="202"/>
      <c r="AX565" s="202"/>
      <c r="AY565" s="202"/>
      <c r="AZ565" s="202"/>
      <c r="BA565" s="202"/>
      <c r="BB565" s="202"/>
      <c r="BC565" s="202"/>
      <c r="BD565" s="202"/>
      <c r="BE565" s="202"/>
      <c r="BF565" s="202"/>
      <c r="BG565" s="202"/>
      <c r="BH565" s="202"/>
    </row>
    <row r="566" spans="1:60" ht="12.75" outlineLevel="1">
      <c r="A566" s="196"/>
      <c r="B566" s="196"/>
      <c r="C566" s="203" t="s">
        <v>888</v>
      </c>
      <c r="D566" s="204"/>
      <c r="E566" s="205">
        <v>239.41</v>
      </c>
      <c r="F566" s="206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 t="s">
        <v>157</v>
      </c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2"/>
      <c r="AT566" s="202"/>
      <c r="AU566" s="202"/>
      <c r="AV566" s="202"/>
      <c r="AW566" s="202"/>
      <c r="AX566" s="202"/>
      <c r="AY566" s="202"/>
      <c r="AZ566" s="202"/>
      <c r="BA566" s="202"/>
      <c r="BB566" s="202"/>
      <c r="BC566" s="202"/>
      <c r="BD566" s="202"/>
      <c r="BE566" s="202"/>
      <c r="BF566" s="202"/>
      <c r="BG566" s="202"/>
      <c r="BH566" s="202"/>
    </row>
    <row r="567" spans="1:31" ht="12.75">
      <c r="A567" s="207" t="s">
        <v>148</v>
      </c>
      <c r="B567" s="207" t="s">
        <v>98</v>
      </c>
      <c r="C567" s="208" t="s">
        <v>99</v>
      </c>
      <c r="D567" s="209"/>
      <c r="E567" s="210"/>
      <c r="F567" s="211"/>
      <c r="G567" s="212">
        <f>SUM(G568:G572)</f>
        <v>0</v>
      </c>
      <c r="H567" s="212"/>
      <c r="I567" s="212">
        <f>SUM(I568:I572)</f>
        <v>0</v>
      </c>
      <c r="J567" s="212"/>
      <c r="K567" s="212">
        <f>SUM(K568:K572)</f>
        <v>0</v>
      </c>
      <c r="L567" s="212"/>
      <c r="M567" s="212">
        <f>SUM(M568:M572)</f>
        <v>0</v>
      </c>
      <c r="N567" s="212"/>
      <c r="O567" s="212">
        <f>SUM(O568:O572)</f>
        <v>0</v>
      </c>
      <c r="P567" s="212"/>
      <c r="Q567" s="212">
        <f>SUM(Q568:Q572)</f>
        <v>0</v>
      </c>
      <c r="R567" s="212"/>
      <c r="S567" s="212"/>
      <c r="AE567" t="s">
        <v>149</v>
      </c>
    </row>
    <row r="568" spans="1:60" ht="12.75" outlineLevel="1">
      <c r="A568" s="196">
        <v>210</v>
      </c>
      <c r="B568" s="196" t="s">
        <v>889</v>
      </c>
      <c r="C568" s="197" t="s">
        <v>890</v>
      </c>
      <c r="D568" s="198" t="s">
        <v>214</v>
      </c>
      <c r="E568" s="199">
        <v>6</v>
      </c>
      <c r="F568" s="200"/>
      <c r="G568" s="201">
        <f aca="true" t="shared" si="174" ref="G568:G571">ROUND(E568*F568,2)</f>
        <v>0</v>
      </c>
      <c r="H568" s="200"/>
      <c r="I568" s="201">
        <f aca="true" t="shared" si="175" ref="I568:I571">ROUND(E568*H568,2)</f>
        <v>0</v>
      </c>
      <c r="J568" s="200"/>
      <c r="K568" s="201">
        <f aca="true" t="shared" si="176" ref="K568:K571">ROUND(E568*J568,2)</f>
        <v>0</v>
      </c>
      <c r="L568" s="201">
        <v>21</v>
      </c>
      <c r="M568" s="201">
        <f aca="true" t="shared" si="177" ref="M568:M571">G568*(1+L568/100)</f>
        <v>0</v>
      </c>
      <c r="N568" s="201">
        <v>0</v>
      </c>
      <c r="O568" s="201">
        <f aca="true" t="shared" si="178" ref="O568:O571">ROUND(E568*N568,2)</f>
        <v>0</v>
      </c>
      <c r="P568" s="201">
        <v>0</v>
      </c>
      <c r="Q568" s="201">
        <f aca="true" t="shared" si="179" ref="Q568:Q571">ROUND(E568*P568,2)</f>
        <v>0</v>
      </c>
      <c r="R568" s="201"/>
      <c r="S568" s="201" t="s">
        <v>335</v>
      </c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 t="s">
        <v>155</v>
      </c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</row>
    <row r="569" spans="1:60" ht="12.75" outlineLevel="1">
      <c r="A569" s="196">
        <v>211</v>
      </c>
      <c r="B569" s="196" t="s">
        <v>891</v>
      </c>
      <c r="C569" s="197" t="s">
        <v>892</v>
      </c>
      <c r="D569" s="198" t="s">
        <v>214</v>
      </c>
      <c r="E569" s="199">
        <v>4</v>
      </c>
      <c r="F569" s="200"/>
      <c r="G569" s="201">
        <f t="shared" si="174"/>
        <v>0</v>
      </c>
      <c r="H569" s="200"/>
      <c r="I569" s="201">
        <f t="shared" si="175"/>
        <v>0</v>
      </c>
      <c r="J569" s="200"/>
      <c r="K569" s="201">
        <f t="shared" si="176"/>
        <v>0</v>
      </c>
      <c r="L569" s="201">
        <v>21</v>
      </c>
      <c r="M569" s="201">
        <f t="shared" si="177"/>
        <v>0</v>
      </c>
      <c r="N569" s="201">
        <v>0</v>
      </c>
      <c r="O569" s="201">
        <f t="shared" si="178"/>
        <v>0</v>
      </c>
      <c r="P569" s="201">
        <v>0</v>
      </c>
      <c r="Q569" s="201">
        <f t="shared" si="179"/>
        <v>0</v>
      </c>
      <c r="R569" s="201"/>
      <c r="S569" s="201" t="s">
        <v>335</v>
      </c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 t="s">
        <v>155</v>
      </c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</row>
    <row r="570" spans="1:60" ht="12.75" outlineLevel="1">
      <c r="A570" s="196">
        <v>212</v>
      </c>
      <c r="B570" s="196" t="s">
        <v>893</v>
      </c>
      <c r="C570" s="197" t="s">
        <v>894</v>
      </c>
      <c r="D570" s="198" t="s">
        <v>214</v>
      </c>
      <c r="E570" s="199">
        <v>2</v>
      </c>
      <c r="F570" s="200"/>
      <c r="G570" s="201">
        <f t="shared" si="174"/>
        <v>0</v>
      </c>
      <c r="H570" s="200"/>
      <c r="I570" s="201">
        <f t="shared" si="175"/>
        <v>0</v>
      </c>
      <c r="J570" s="200"/>
      <c r="K570" s="201">
        <f t="shared" si="176"/>
        <v>0</v>
      </c>
      <c r="L570" s="201">
        <v>21</v>
      </c>
      <c r="M570" s="201">
        <f t="shared" si="177"/>
        <v>0</v>
      </c>
      <c r="N570" s="201">
        <v>0</v>
      </c>
      <c r="O570" s="201">
        <f t="shared" si="178"/>
        <v>0</v>
      </c>
      <c r="P570" s="201">
        <v>0</v>
      </c>
      <c r="Q570" s="201">
        <f t="shared" si="179"/>
        <v>0</v>
      </c>
      <c r="R570" s="201"/>
      <c r="S570" s="201" t="s">
        <v>335</v>
      </c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 t="s">
        <v>155</v>
      </c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</row>
    <row r="571" spans="1:60" ht="22.5" outlineLevel="1">
      <c r="A571" s="196">
        <v>213</v>
      </c>
      <c r="B571" s="196" t="s">
        <v>895</v>
      </c>
      <c r="C571" s="197" t="s">
        <v>896</v>
      </c>
      <c r="D571" s="198" t="s">
        <v>226</v>
      </c>
      <c r="E571" s="199">
        <v>10</v>
      </c>
      <c r="F571" s="200"/>
      <c r="G571" s="201">
        <f t="shared" si="174"/>
        <v>0</v>
      </c>
      <c r="H571" s="200"/>
      <c r="I571" s="201">
        <f t="shared" si="175"/>
        <v>0</v>
      </c>
      <c r="J571" s="200"/>
      <c r="K571" s="201">
        <f t="shared" si="176"/>
        <v>0</v>
      </c>
      <c r="L571" s="201">
        <v>21</v>
      </c>
      <c r="M571" s="201">
        <f t="shared" si="177"/>
        <v>0</v>
      </c>
      <c r="N571" s="201">
        <v>0</v>
      </c>
      <c r="O571" s="201">
        <f t="shared" si="178"/>
        <v>0</v>
      </c>
      <c r="P571" s="201">
        <v>0</v>
      </c>
      <c r="Q571" s="201">
        <f t="shared" si="179"/>
        <v>0</v>
      </c>
      <c r="R571" s="201"/>
      <c r="S571" s="201" t="s">
        <v>335</v>
      </c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 t="s">
        <v>155</v>
      </c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</row>
    <row r="572" spans="1:60" ht="12.75" outlineLevel="1">
      <c r="A572" s="196"/>
      <c r="B572" s="196"/>
      <c r="C572" s="203" t="s">
        <v>456</v>
      </c>
      <c r="D572" s="204"/>
      <c r="E572" s="205">
        <v>10</v>
      </c>
      <c r="F572" s="206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 t="s">
        <v>157</v>
      </c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</row>
    <row r="573" spans="1:31" ht="12.75">
      <c r="A573" s="207" t="s">
        <v>148</v>
      </c>
      <c r="B573" s="207" t="s">
        <v>100</v>
      </c>
      <c r="C573" s="208" t="s">
        <v>101</v>
      </c>
      <c r="D573" s="209"/>
      <c r="E573" s="210"/>
      <c r="F573" s="211"/>
      <c r="G573" s="212">
        <f>SUM(G574:G601)</f>
        <v>0</v>
      </c>
      <c r="H573" s="212"/>
      <c r="I573" s="212">
        <f>SUM(I574:I601)</f>
        <v>0</v>
      </c>
      <c r="J573" s="212"/>
      <c r="K573" s="212">
        <f>SUM(K574:K601)</f>
        <v>0</v>
      </c>
      <c r="L573" s="212"/>
      <c r="M573" s="212">
        <f>SUM(M574:M601)</f>
        <v>0</v>
      </c>
      <c r="N573" s="212"/>
      <c r="O573" s="212">
        <f>SUM(O574:O601)</f>
        <v>0.27999999999999997</v>
      </c>
      <c r="P573" s="212"/>
      <c r="Q573" s="212">
        <f>SUM(Q574:Q601)</f>
        <v>0</v>
      </c>
      <c r="R573" s="212"/>
      <c r="S573" s="212"/>
      <c r="AE573" t="s">
        <v>149</v>
      </c>
    </row>
    <row r="574" spans="1:60" ht="12.75" outlineLevel="1">
      <c r="A574" s="196">
        <v>214</v>
      </c>
      <c r="B574" s="196" t="s">
        <v>897</v>
      </c>
      <c r="C574" s="197" t="s">
        <v>898</v>
      </c>
      <c r="D574" s="198" t="s">
        <v>226</v>
      </c>
      <c r="E574" s="199">
        <v>50.1</v>
      </c>
      <c r="F574" s="200"/>
      <c r="G574" s="201">
        <f>ROUND(E574*F574,2)</f>
        <v>0</v>
      </c>
      <c r="H574" s="200"/>
      <c r="I574" s="201">
        <f>ROUND(E574*H574,2)</f>
        <v>0</v>
      </c>
      <c r="J574" s="200"/>
      <c r="K574" s="201">
        <f>ROUND(E574*J574,2)</f>
        <v>0</v>
      </c>
      <c r="L574" s="201">
        <v>21</v>
      </c>
      <c r="M574" s="201">
        <f>G574*(1+L574/100)</f>
        <v>0</v>
      </c>
      <c r="N574" s="201">
        <v>0</v>
      </c>
      <c r="O574" s="201">
        <f>ROUND(E574*N574,2)</f>
        <v>0</v>
      </c>
      <c r="P574" s="201">
        <v>0</v>
      </c>
      <c r="Q574" s="201">
        <f>ROUND(E574*P574,2)</f>
        <v>0</v>
      </c>
      <c r="R574" s="201" t="s">
        <v>899</v>
      </c>
      <c r="S574" s="201" t="s">
        <v>154</v>
      </c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 t="s">
        <v>804</v>
      </c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</row>
    <row r="575" spans="1:60" ht="12.75" outlineLevel="1">
      <c r="A575" s="196"/>
      <c r="B575" s="196"/>
      <c r="C575" s="203" t="s">
        <v>900</v>
      </c>
      <c r="D575" s="204"/>
      <c r="E575" s="205">
        <v>12.4</v>
      </c>
      <c r="F575" s="206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 t="s">
        <v>157</v>
      </c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</row>
    <row r="576" spans="1:60" ht="12.75" outlineLevel="1">
      <c r="A576" s="196"/>
      <c r="B576" s="196"/>
      <c r="C576" s="203" t="s">
        <v>901</v>
      </c>
      <c r="D576" s="204"/>
      <c r="E576" s="205">
        <v>8.7</v>
      </c>
      <c r="F576" s="206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 t="s">
        <v>157</v>
      </c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2"/>
      <c r="AZ576" s="202"/>
      <c r="BA576" s="202"/>
      <c r="BB576" s="202"/>
      <c r="BC576" s="202"/>
      <c r="BD576" s="202"/>
      <c r="BE576" s="202"/>
      <c r="BF576" s="202"/>
      <c r="BG576" s="202"/>
      <c r="BH576" s="202"/>
    </row>
    <row r="577" spans="1:60" ht="12.75" outlineLevel="1">
      <c r="A577" s="196"/>
      <c r="B577" s="196"/>
      <c r="C577" s="203" t="s">
        <v>902</v>
      </c>
      <c r="D577" s="204"/>
      <c r="E577" s="205">
        <v>10.7</v>
      </c>
      <c r="F577" s="206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 t="s">
        <v>157</v>
      </c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2"/>
      <c r="AZ577" s="202"/>
      <c r="BA577" s="202"/>
      <c r="BB577" s="202"/>
      <c r="BC577" s="202"/>
      <c r="BD577" s="202"/>
      <c r="BE577" s="202"/>
      <c r="BF577" s="202"/>
      <c r="BG577" s="202"/>
      <c r="BH577" s="202"/>
    </row>
    <row r="578" spans="1:60" ht="12.75" outlineLevel="1">
      <c r="A578" s="196"/>
      <c r="B578" s="196"/>
      <c r="C578" s="203" t="s">
        <v>903</v>
      </c>
      <c r="D578" s="204"/>
      <c r="E578" s="205">
        <v>18.3</v>
      </c>
      <c r="F578" s="206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 t="s">
        <v>157</v>
      </c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</row>
    <row r="579" spans="1:60" ht="12.75" outlineLevel="1">
      <c r="A579" s="196">
        <v>215</v>
      </c>
      <c r="B579" s="196" t="s">
        <v>904</v>
      </c>
      <c r="C579" s="197" t="s">
        <v>905</v>
      </c>
      <c r="D579" s="198" t="s">
        <v>226</v>
      </c>
      <c r="E579" s="199">
        <v>165.3</v>
      </c>
      <c r="F579" s="200"/>
      <c r="G579" s="201">
        <f>ROUND(E579*F579,2)</f>
        <v>0</v>
      </c>
      <c r="H579" s="200"/>
      <c r="I579" s="201">
        <f>ROUND(E579*H579,2)</f>
        <v>0</v>
      </c>
      <c r="J579" s="200"/>
      <c r="K579" s="201">
        <f>ROUND(E579*J579,2)</f>
        <v>0</v>
      </c>
      <c r="L579" s="201">
        <v>21</v>
      </c>
      <c r="M579" s="201">
        <f>G579*(1+L579/100)</f>
        <v>0</v>
      </c>
      <c r="N579" s="201">
        <v>0.00024</v>
      </c>
      <c r="O579" s="201">
        <f>ROUND(E579*N579,2)</f>
        <v>0.04</v>
      </c>
      <c r="P579" s="201">
        <v>0</v>
      </c>
      <c r="Q579" s="201">
        <f>ROUND(E579*P579,2)</f>
        <v>0</v>
      </c>
      <c r="R579" s="201" t="s">
        <v>899</v>
      </c>
      <c r="S579" s="201" t="s">
        <v>154</v>
      </c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 t="s">
        <v>804</v>
      </c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</row>
    <row r="580" spans="1:60" ht="22.5" outlineLevel="1">
      <c r="A580" s="196"/>
      <c r="B580" s="196"/>
      <c r="C580" s="203" t="s">
        <v>906</v>
      </c>
      <c r="D580" s="204"/>
      <c r="E580" s="205">
        <v>23.8</v>
      </c>
      <c r="F580" s="206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 t="s">
        <v>157</v>
      </c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</row>
    <row r="581" spans="1:60" ht="22.5" outlineLevel="1">
      <c r="A581" s="196"/>
      <c r="B581" s="196"/>
      <c r="C581" s="203" t="s">
        <v>907</v>
      </c>
      <c r="D581" s="204"/>
      <c r="E581" s="205">
        <v>14</v>
      </c>
      <c r="F581" s="206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 t="s">
        <v>157</v>
      </c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02"/>
      <c r="AS581" s="202"/>
      <c r="AT581" s="202"/>
      <c r="AU581" s="202"/>
      <c r="AV581" s="202"/>
      <c r="AW581" s="202"/>
      <c r="AX581" s="202"/>
      <c r="AY581" s="202"/>
      <c r="AZ581" s="202"/>
      <c r="BA581" s="202"/>
      <c r="BB581" s="202"/>
      <c r="BC581" s="202"/>
      <c r="BD581" s="202"/>
      <c r="BE581" s="202"/>
      <c r="BF581" s="202"/>
      <c r="BG581" s="202"/>
      <c r="BH581" s="202"/>
    </row>
    <row r="582" spans="1:60" ht="22.5" outlineLevel="1">
      <c r="A582" s="196"/>
      <c r="B582" s="196"/>
      <c r="C582" s="203" t="s">
        <v>908</v>
      </c>
      <c r="D582" s="204"/>
      <c r="E582" s="205">
        <v>20.1</v>
      </c>
      <c r="F582" s="206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 t="s">
        <v>157</v>
      </c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</row>
    <row r="583" spans="1:60" ht="12.75" outlineLevel="1">
      <c r="A583" s="196"/>
      <c r="B583" s="196"/>
      <c r="C583" s="203" t="s">
        <v>909</v>
      </c>
      <c r="D583" s="204"/>
      <c r="E583" s="205">
        <v>27.7</v>
      </c>
      <c r="F583" s="206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 t="s">
        <v>157</v>
      </c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2"/>
      <c r="AT583" s="202"/>
      <c r="AU583" s="202"/>
      <c r="AV583" s="202"/>
      <c r="AW583" s="202"/>
      <c r="AX583" s="202"/>
      <c r="AY583" s="202"/>
      <c r="AZ583" s="202"/>
      <c r="BA583" s="202"/>
      <c r="BB583" s="202"/>
      <c r="BC583" s="202"/>
      <c r="BD583" s="202"/>
      <c r="BE583" s="202"/>
      <c r="BF583" s="202"/>
      <c r="BG583" s="202"/>
      <c r="BH583" s="202"/>
    </row>
    <row r="584" spans="1:60" ht="22.5" outlineLevel="1">
      <c r="A584" s="196"/>
      <c r="B584" s="196"/>
      <c r="C584" s="203" t="s">
        <v>910</v>
      </c>
      <c r="D584" s="204"/>
      <c r="E584" s="205">
        <v>79.7</v>
      </c>
      <c r="F584" s="206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 t="s">
        <v>157</v>
      </c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2"/>
      <c r="AT584" s="202"/>
      <c r="AU584" s="202"/>
      <c r="AV584" s="202"/>
      <c r="AW584" s="202"/>
      <c r="AX584" s="202"/>
      <c r="AY584" s="202"/>
      <c r="AZ584" s="202"/>
      <c r="BA584" s="202"/>
      <c r="BB584" s="202"/>
      <c r="BC584" s="202"/>
      <c r="BD584" s="202"/>
      <c r="BE584" s="202"/>
      <c r="BF584" s="202"/>
      <c r="BG584" s="202"/>
      <c r="BH584" s="202"/>
    </row>
    <row r="585" spans="1:60" ht="12.75" outlineLevel="1">
      <c r="A585" s="196">
        <v>216</v>
      </c>
      <c r="B585" s="196" t="s">
        <v>911</v>
      </c>
      <c r="C585" s="197" t="s">
        <v>912</v>
      </c>
      <c r="D585" s="198" t="s">
        <v>204</v>
      </c>
      <c r="E585" s="199">
        <v>236.485</v>
      </c>
      <c r="F585" s="200"/>
      <c r="G585" s="201">
        <f>ROUND(E585*F585,2)</f>
        <v>0</v>
      </c>
      <c r="H585" s="200"/>
      <c r="I585" s="201">
        <f>ROUND(E585*H585,2)</f>
        <v>0</v>
      </c>
      <c r="J585" s="200"/>
      <c r="K585" s="201">
        <f>ROUND(E585*J585,2)</f>
        <v>0</v>
      </c>
      <c r="L585" s="201">
        <v>21</v>
      </c>
      <c r="M585" s="201">
        <f>G585*(1+L585/100)</f>
        <v>0</v>
      </c>
      <c r="N585" s="201">
        <v>0</v>
      </c>
      <c r="O585" s="201">
        <f>ROUND(E585*N585,2)</f>
        <v>0</v>
      </c>
      <c r="P585" s="201">
        <v>0</v>
      </c>
      <c r="Q585" s="201">
        <f>ROUND(E585*P585,2)</f>
        <v>0</v>
      </c>
      <c r="R585" s="201" t="s">
        <v>899</v>
      </c>
      <c r="S585" s="201" t="s">
        <v>154</v>
      </c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 t="s">
        <v>804</v>
      </c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2"/>
      <c r="AT585" s="202"/>
      <c r="AU585" s="202"/>
      <c r="AV585" s="202"/>
      <c r="AW585" s="202"/>
      <c r="AX585" s="202"/>
      <c r="AY585" s="202"/>
      <c r="AZ585" s="202"/>
      <c r="BA585" s="202"/>
      <c r="BB585" s="202"/>
      <c r="BC585" s="202"/>
      <c r="BD585" s="202"/>
      <c r="BE585" s="202"/>
      <c r="BF585" s="202"/>
      <c r="BG585" s="202"/>
      <c r="BH585" s="202"/>
    </row>
    <row r="586" spans="1:60" ht="12.75" outlineLevel="1">
      <c r="A586" s="196"/>
      <c r="B586" s="196"/>
      <c r="C586" s="203" t="s">
        <v>913</v>
      </c>
      <c r="D586" s="204"/>
      <c r="E586" s="205"/>
      <c r="F586" s="206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 t="s">
        <v>157</v>
      </c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  <c r="BD586" s="202"/>
      <c r="BE586" s="202"/>
      <c r="BF586" s="202"/>
      <c r="BG586" s="202"/>
      <c r="BH586" s="202"/>
    </row>
    <row r="587" spans="1:60" ht="12.75" outlineLevel="1">
      <c r="A587" s="196"/>
      <c r="B587" s="196"/>
      <c r="C587" s="203" t="s">
        <v>506</v>
      </c>
      <c r="D587" s="204"/>
      <c r="E587" s="205">
        <v>14.07</v>
      </c>
      <c r="F587" s="206"/>
      <c r="G587" s="201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 t="s">
        <v>157</v>
      </c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2"/>
      <c r="AT587" s="202"/>
      <c r="AU587" s="202"/>
      <c r="AV587" s="202"/>
      <c r="AW587" s="202"/>
      <c r="AX587" s="202"/>
      <c r="AY587" s="202"/>
      <c r="AZ587" s="202"/>
      <c r="BA587" s="202"/>
      <c r="BB587" s="202"/>
      <c r="BC587" s="202"/>
      <c r="BD587" s="202"/>
      <c r="BE587" s="202"/>
      <c r="BF587" s="202"/>
      <c r="BG587" s="202"/>
      <c r="BH587" s="202"/>
    </row>
    <row r="588" spans="1:60" ht="33.75" outlineLevel="1">
      <c r="A588" s="196"/>
      <c r="B588" s="196"/>
      <c r="C588" s="203" t="s">
        <v>507</v>
      </c>
      <c r="D588" s="204"/>
      <c r="E588" s="205">
        <v>33.185</v>
      </c>
      <c r="F588" s="206"/>
      <c r="G588" s="201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 t="s">
        <v>157</v>
      </c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2"/>
      <c r="AT588" s="202"/>
      <c r="AU588" s="202"/>
      <c r="AV588" s="202"/>
      <c r="AW588" s="202"/>
      <c r="AX588" s="202"/>
      <c r="AY588" s="202"/>
      <c r="AZ588" s="202"/>
      <c r="BA588" s="202"/>
      <c r="BB588" s="202"/>
      <c r="BC588" s="202"/>
      <c r="BD588" s="202"/>
      <c r="BE588" s="202"/>
      <c r="BF588" s="202"/>
      <c r="BG588" s="202"/>
      <c r="BH588" s="202"/>
    </row>
    <row r="589" spans="1:60" ht="12.75" outlineLevel="1">
      <c r="A589" s="196"/>
      <c r="B589" s="196"/>
      <c r="C589" s="203" t="s">
        <v>508</v>
      </c>
      <c r="D589" s="204"/>
      <c r="E589" s="205">
        <v>1.305</v>
      </c>
      <c r="F589" s="206"/>
      <c r="G589" s="201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 t="s">
        <v>157</v>
      </c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2"/>
      <c r="AT589" s="202"/>
      <c r="AU589" s="202"/>
      <c r="AV589" s="202"/>
      <c r="AW589" s="202"/>
      <c r="AX589" s="202"/>
      <c r="AY589" s="202"/>
      <c r="AZ589" s="202"/>
      <c r="BA589" s="202"/>
      <c r="BB589" s="202"/>
      <c r="BC589" s="202"/>
      <c r="BD589" s="202"/>
      <c r="BE589" s="202"/>
      <c r="BF589" s="202"/>
      <c r="BG589" s="202"/>
      <c r="BH589" s="202"/>
    </row>
    <row r="590" spans="1:60" ht="12.75" outlineLevel="1">
      <c r="A590" s="196"/>
      <c r="B590" s="196"/>
      <c r="C590" s="203" t="s">
        <v>914</v>
      </c>
      <c r="D590" s="204"/>
      <c r="E590" s="205">
        <v>60.04</v>
      </c>
      <c r="F590" s="206"/>
      <c r="G590" s="201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 t="s">
        <v>157</v>
      </c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2"/>
      <c r="AT590" s="202"/>
      <c r="AU590" s="202"/>
      <c r="AV590" s="202"/>
      <c r="AW590" s="202"/>
      <c r="AX590" s="202"/>
      <c r="AY590" s="202"/>
      <c r="AZ590" s="202"/>
      <c r="BA590" s="202"/>
      <c r="BB590" s="202"/>
      <c r="BC590" s="202"/>
      <c r="BD590" s="202"/>
      <c r="BE590" s="202"/>
      <c r="BF590" s="202"/>
      <c r="BG590" s="202"/>
      <c r="BH590" s="202"/>
    </row>
    <row r="591" spans="1:60" ht="33.75" outlineLevel="1">
      <c r="A591" s="196"/>
      <c r="B591" s="196"/>
      <c r="C591" s="203" t="s">
        <v>915</v>
      </c>
      <c r="D591" s="204"/>
      <c r="E591" s="205">
        <v>103.485</v>
      </c>
      <c r="F591" s="206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 t="s">
        <v>157</v>
      </c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202"/>
      <c r="AU591" s="202"/>
      <c r="AV591" s="202"/>
      <c r="AW591" s="202"/>
      <c r="AX591" s="202"/>
      <c r="AY591" s="202"/>
      <c r="AZ591" s="202"/>
      <c r="BA591" s="202"/>
      <c r="BB591" s="202"/>
      <c r="BC591" s="202"/>
      <c r="BD591" s="202"/>
      <c r="BE591" s="202"/>
      <c r="BF591" s="202"/>
      <c r="BG591" s="202"/>
      <c r="BH591" s="202"/>
    </row>
    <row r="592" spans="1:60" ht="12.75" outlineLevel="1">
      <c r="A592" s="196"/>
      <c r="B592" s="196"/>
      <c r="C592" s="203" t="s">
        <v>510</v>
      </c>
      <c r="D592" s="204"/>
      <c r="E592" s="205">
        <v>24.4</v>
      </c>
      <c r="F592" s="206"/>
      <c r="G592" s="201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 t="s">
        <v>157</v>
      </c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2"/>
      <c r="AT592" s="202"/>
      <c r="AU592" s="202"/>
      <c r="AV592" s="202"/>
      <c r="AW592" s="202"/>
      <c r="AX592" s="202"/>
      <c r="AY592" s="202"/>
      <c r="AZ592" s="202"/>
      <c r="BA592" s="202"/>
      <c r="BB592" s="202"/>
      <c r="BC592" s="202"/>
      <c r="BD592" s="202"/>
      <c r="BE592" s="202"/>
      <c r="BF592" s="202"/>
      <c r="BG592" s="202"/>
      <c r="BH592" s="202"/>
    </row>
    <row r="593" spans="1:60" ht="12.75" outlineLevel="1">
      <c r="A593" s="196">
        <v>217</v>
      </c>
      <c r="B593" s="196" t="s">
        <v>916</v>
      </c>
      <c r="C593" s="197" t="s">
        <v>917</v>
      </c>
      <c r="D593" s="198" t="s">
        <v>226</v>
      </c>
      <c r="E593" s="199">
        <v>17.2</v>
      </c>
      <c r="F593" s="200"/>
      <c r="G593" s="201">
        <f>ROUND(E593*F593,2)</f>
        <v>0</v>
      </c>
      <c r="H593" s="200"/>
      <c r="I593" s="201">
        <f>ROUND(E593*H593,2)</f>
        <v>0</v>
      </c>
      <c r="J593" s="200"/>
      <c r="K593" s="201">
        <f>ROUND(E593*J593,2)</f>
        <v>0</v>
      </c>
      <c r="L593" s="201">
        <v>21</v>
      </c>
      <c r="M593" s="201">
        <f>G593*(1+L593/100)</f>
        <v>0</v>
      </c>
      <c r="N593" s="201">
        <v>4E-05</v>
      </c>
      <c r="O593" s="201">
        <f>ROUND(E593*N593,2)</f>
        <v>0</v>
      </c>
      <c r="P593" s="201">
        <v>0</v>
      </c>
      <c r="Q593" s="201">
        <f>ROUND(E593*P593,2)</f>
        <v>0</v>
      </c>
      <c r="R593" s="201" t="s">
        <v>899</v>
      </c>
      <c r="S593" s="201" t="s">
        <v>154</v>
      </c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 t="s">
        <v>155</v>
      </c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2"/>
      <c r="AT593" s="202"/>
      <c r="AU593" s="202"/>
      <c r="AV593" s="202"/>
      <c r="AW593" s="202"/>
      <c r="AX593" s="202"/>
      <c r="AY593" s="202"/>
      <c r="AZ593" s="202"/>
      <c r="BA593" s="202"/>
      <c r="BB593" s="202"/>
      <c r="BC593" s="202"/>
      <c r="BD593" s="202"/>
      <c r="BE593" s="202"/>
      <c r="BF593" s="202"/>
      <c r="BG593" s="202"/>
      <c r="BH593" s="202"/>
    </row>
    <row r="594" spans="1:60" ht="12.75" outlineLevel="1">
      <c r="A594" s="196"/>
      <c r="B594" s="196"/>
      <c r="C594" s="203" t="s">
        <v>918</v>
      </c>
      <c r="D594" s="204"/>
      <c r="E594" s="205">
        <v>17.2</v>
      </c>
      <c r="F594" s="206"/>
      <c r="G594" s="201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 t="s">
        <v>157</v>
      </c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2"/>
      <c r="AT594" s="202"/>
      <c r="AU594" s="202"/>
      <c r="AV594" s="202"/>
      <c r="AW594" s="202"/>
      <c r="AX594" s="202"/>
      <c r="AY594" s="202"/>
      <c r="AZ594" s="202"/>
      <c r="BA594" s="202"/>
      <c r="BB594" s="202"/>
      <c r="BC594" s="202"/>
      <c r="BD594" s="202"/>
      <c r="BE594" s="202"/>
      <c r="BF594" s="202"/>
      <c r="BG594" s="202"/>
      <c r="BH594" s="202"/>
    </row>
    <row r="595" spans="1:60" ht="12.75" outlineLevel="1">
      <c r="A595" s="196">
        <v>218</v>
      </c>
      <c r="B595" s="196" t="s">
        <v>919</v>
      </c>
      <c r="C595" s="197" t="s">
        <v>920</v>
      </c>
      <c r="D595" s="198" t="s">
        <v>204</v>
      </c>
      <c r="E595" s="199">
        <v>159.815</v>
      </c>
      <c r="F595" s="200"/>
      <c r="G595" s="201">
        <f aca="true" t="shared" si="180" ref="G595:G597">ROUND(E595*F595,2)</f>
        <v>0</v>
      </c>
      <c r="H595" s="200"/>
      <c r="I595" s="201">
        <f aca="true" t="shared" si="181" ref="I595:I597">ROUND(E595*H595,2)</f>
        <v>0</v>
      </c>
      <c r="J595" s="200"/>
      <c r="K595" s="201">
        <f aca="true" t="shared" si="182" ref="K595:K597">ROUND(E595*J595,2)</f>
        <v>0</v>
      </c>
      <c r="L595" s="201">
        <v>21</v>
      </c>
      <c r="M595" s="201">
        <f aca="true" t="shared" si="183" ref="M595:M597">G595*(1+L595/100)</f>
        <v>0</v>
      </c>
      <c r="N595" s="201">
        <v>0.0015</v>
      </c>
      <c r="O595" s="201">
        <f aca="true" t="shared" si="184" ref="O595:O597">ROUND(E595*N595,2)</f>
        <v>0.24</v>
      </c>
      <c r="P595" s="201">
        <v>0</v>
      </c>
      <c r="Q595" s="201">
        <f aca="true" t="shared" si="185" ref="Q595:Q597">ROUND(E595*P595,2)</f>
        <v>0</v>
      </c>
      <c r="R595" s="201" t="s">
        <v>899</v>
      </c>
      <c r="S595" s="201" t="s">
        <v>154</v>
      </c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 t="s">
        <v>804</v>
      </c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202"/>
      <c r="BA595" s="202"/>
      <c r="BB595" s="202"/>
      <c r="BC595" s="202"/>
      <c r="BD595" s="202"/>
      <c r="BE595" s="202"/>
      <c r="BF595" s="202"/>
      <c r="BG595" s="202"/>
      <c r="BH595" s="202"/>
    </row>
    <row r="596" spans="1:60" ht="12.75" outlineLevel="1">
      <c r="A596" s="196">
        <v>219</v>
      </c>
      <c r="B596" s="196" t="s">
        <v>921</v>
      </c>
      <c r="C596" s="197" t="s">
        <v>922</v>
      </c>
      <c r="D596" s="198" t="s">
        <v>226</v>
      </c>
      <c r="E596" s="199">
        <v>55</v>
      </c>
      <c r="F596" s="200"/>
      <c r="G596" s="201">
        <f t="shared" si="180"/>
        <v>0</v>
      </c>
      <c r="H596" s="200"/>
      <c r="I596" s="201">
        <f t="shared" si="181"/>
        <v>0</v>
      </c>
      <c r="J596" s="200"/>
      <c r="K596" s="201">
        <f t="shared" si="182"/>
        <v>0</v>
      </c>
      <c r="L596" s="201">
        <v>21</v>
      </c>
      <c r="M596" s="201">
        <f t="shared" si="183"/>
        <v>0</v>
      </c>
      <c r="N596" s="201">
        <v>0</v>
      </c>
      <c r="O596" s="201">
        <f t="shared" si="184"/>
        <v>0</v>
      </c>
      <c r="P596" s="201">
        <v>0</v>
      </c>
      <c r="Q596" s="201">
        <f t="shared" si="185"/>
        <v>0</v>
      </c>
      <c r="R596" s="201" t="s">
        <v>295</v>
      </c>
      <c r="S596" s="201" t="s">
        <v>154</v>
      </c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 t="s">
        <v>821</v>
      </c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2"/>
      <c r="AT596" s="202"/>
      <c r="AU596" s="202"/>
      <c r="AV596" s="202"/>
      <c r="AW596" s="202"/>
      <c r="AX596" s="202"/>
      <c r="AY596" s="202"/>
      <c r="AZ596" s="202"/>
      <c r="BA596" s="202"/>
      <c r="BB596" s="202"/>
      <c r="BC596" s="202"/>
      <c r="BD596" s="202"/>
      <c r="BE596" s="202"/>
      <c r="BF596" s="202"/>
      <c r="BG596" s="202"/>
      <c r="BH596" s="202"/>
    </row>
    <row r="597" spans="1:60" ht="12.75" outlineLevel="1">
      <c r="A597" s="196">
        <v>220</v>
      </c>
      <c r="B597" s="196" t="s">
        <v>923</v>
      </c>
      <c r="C597" s="197" t="s">
        <v>924</v>
      </c>
      <c r="D597" s="198" t="s">
        <v>204</v>
      </c>
      <c r="E597" s="199">
        <v>260.1335</v>
      </c>
      <c r="F597" s="200"/>
      <c r="G597" s="201">
        <f t="shared" si="180"/>
        <v>0</v>
      </c>
      <c r="H597" s="200"/>
      <c r="I597" s="201">
        <f t="shared" si="181"/>
        <v>0</v>
      </c>
      <c r="J597" s="200"/>
      <c r="K597" s="201">
        <f t="shared" si="182"/>
        <v>0</v>
      </c>
      <c r="L597" s="201">
        <v>21</v>
      </c>
      <c r="M597" s="201">
        <f t="shared" si="183"/>
        <v>0</v>
      </c>
      <c r="N597" s="201">
        <v>0</v>
      </c>
      <c r="O597" s="201">
        <f t="shared" si="184"/>
        <v>0</v>
      </c>
      <c r="P597" s="201">
        <v>0</v>
      </c>
      <c r="Q597" s="201">
        <f t="shared" si="185"/>
        <v>0</v>
      </c>
      <c r="R597" s="201" t="s">
        <v>295</v>
      </c>
      <c r="S597" s="201" t="s">
        <v>154</v>
      </c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 t="s">
        <v>821</v>
      </c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202"/>
      <c r="BA597" s="202"/>
      <c r="BB597" s="202"/>
      <c r="BC597" s="202"/>
      <c r="BD597" s="202"/>
      <c r="BE597" s="202"/>
      <c r="BF597" s="202"/>
      <c r="BG597" s="202"/>
      <c r="BH597" s="202"/>
    </row>
    <row r="598" spans="1:60" ht="12.75" outlineLevel="1">
      <c r="A598" s="196"/>
      <c r="B598" s="196"/>
      <c r="C598" s="203" t="s">
        <v>925</v>
      </c>
      <c r="D598" s="204"/>
      <c r="E598" s="205">
        <v>260.1335</v>
      </c>
      <c r="F598" s="206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 t="s">
        <v>157</v>
      </c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2"/>
      <c r="AT598" s="202"/>
      <c r="AU598" s="202"/>
      <c r="AV598" s="202"/>
      <c r="AW598" s="202"/>
      <c r="AX598" s="202"/>
      <c r="AY598" s="202"/>
      <c r="AZ598" s="202"/>
      <c r="BA598" s="202"/>
      <c r="BB598" s="202"/>
      <c r="BC598" s="202"/>
      <c r="BD598" s="202"/>
      <c r="BE598" s="202"/>
      <c r="BF598" s="202"/>
      <c r="BG598" s="202"/>
      <c r="BH598" s="202"/>
    </row>
    <row r="599" spans="1:60" ht="12.75" outlineLevel="1">
      <c r="A599" s="196">
        <v>221</v>
      </c>
      <c r="B599" s="196" t="s">
        <v>926</v>
      </c>
      <c r="C599" s="197" t="s">
        <v>927</v>
      </c>
      <c r="D599" s="198" t="s">
        <v>214</v>
      </c>
      <c r="E599" s="199">
        <v>606.1</v>
      </c>
      <c r="F599" s="200"/>
      <c r="G599" s="201">
        <f>ROUND(E599*F599,2)</f>
        <v>0</v>
      </c>
      <c r="H599" s="200"/>
      <c r="I599" s="201">
        <f>ROUND(E599*H599,2)</f>
        <v>0</v>
      </c>
      <c r="J599" s="200"/>
      <c r="K599" s="201">
        <f>ROUND(E599*J599,2)</f>
        <v>0</v>
      </c>
      <c r="L599" s="201">
        <v>21</v>
      </c>
      <c r="M599" s="201">
        <f>G599*(1+L599/100)</f>
        <v>0</v>
      </c>
      <c r="N599" s="201">
        <v>0</v>
      </c>
      <c r="O599" s="201">
        <f>ROUND(E599*N599,2)</f>
        <v>0</v>
      </c>
      <c r="P599" s="201">
        <v>0</v>
      </c>
      <c r="Q599" s="201">
        <f>ROUND(E599*P599,2)</f>
        <v>0</v>
      </c>
      <c r="R599" s="201" t="s">
        <v>295</v>
      </c>
      <c r="S599" s="201" t="s">
        <v>154</v>
      </c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 t="s">
        <v>821</v>
      </c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2"/>
      <c r="AT599" s="202"/>
      <c r="AU599" s="202"/>
      <c r="AV599" s="202"/>
      <c r="AW599" s="202"/>
      <c r="AX599" s="202"/>
      <c r="AY599" s="202"/>
      <c r="AZ599" s="202"/>
      <c r="BA599" s="202"/>
      <c r="BB599" s="202"/>
      <c r="BC599" s="202"/>
      <c r="BD599" s="202"/>
      <c r="BE599" s="202"/>
      <c r="BF599" s="202"/>
      <c r="BG599" s="202"/>
      <c r="BH599" s="202"/>
    </row>
    <row r="600" spans="1:60" ht="12.75" outlineLevel="1">
      <c r="A600" s="196"/>
      <c r="B600" s="196"/>
      <c r="C600" s="203" t="s">
        <v>928</v>
      </c>
      <c r="D600" s="204"/>
      <c r="E600" s="205">
        <v>606.1</v>
      </c>
      <c r="F600" s="206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 t="s">
        <v>157</v>
      </c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2"/>
      <c r="AT600" s="202"/>
      <c r="AU600" s="202"/>
      <c r="AV600" s="202"/>
      <c r="AW600" s="202"/>
      <c r="AX600" s="202"/>
      <c r="AY600" s="202"/>
      <c r="AZ600" s="202"/>
      <c r="BA600" s="202"/>
      <c r="BB600" s="202"/>
      <c r="BC600" s="202"/>
      <c r="BD600" s="202"/>
      <c r="BE600" s="202"/>
      <c r="BF600" s="202"/>
      <c r="BG600" s="202"/>
      <c r="BH600" s="202"/>
    </row>
    <row r="601" spans="1:60" ht="12.75" outlineLevel="1">
      <c r="A601" s="196">
        <v>222</v>
      </c>
      <c r="B601" s="196" t="s">
        <v>929</v>
      </c>
      <c r="C601" s="197" t="s">
        <v>930</v>
      </c>
      <c r="D601" s="198" t="s">
        <v>29</v>
      </c>
      <c r="E601" s="213"/>
      <c r="F601" s="200"/>
      <c r="G601" s="201">
        <f>ROUND(E601*F601,2)</f>
        <v>0</v>
      </c>
      <c r="H601" s="200"/>
      <c r="I601" s="201">
        <f>ROUND(E601*H601,2)</f>
        <v>0</v>
      </c>
      <c r="J601" s="200"/>
      <c r="K601" s="201">
        <f>ROUND(E601*J601,2)</f>
        <v>0</v>
      </c>
      <c r="L601" s="201">
        <v>21</v>
      </c>
      <c r="M601" s="201">
        <f>G601*(1+L601/100)</f>
        <v>0</v>
      </c>
      <c r="N601" s="201">
        <v>0</v>
      </c>
      <c r="O601" s="201">
        <f>ROUND(E601*N601,2)</f>
        <v>0</v>
      </c>
      <c r="P601" s="201">
        <v>0</v>
      </c>
      <c r="Q601" s="201">
        <f>ROUND(E601*P601,2)</f>
        <v>0</v>
      </c>
      <c r="R601" s="201" t="s">
        <v>899</v>
      </c>
      <c r="S601" s="201" t="s">
        <v>154</v>
      </c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 t="s">
        <v>650</v>
      </c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2"/>
      <c r="AT601" s="202"/>
      <c r="AU601" s="202"/>
      <c r="AV601" s="202"/>
      <c r="AW601" s="202"/>
      <c r="AX601" s="202"/>
      <c r="AY601" s="202"/>
      <c r="AZ601" s="202"/>
      <c r="BA601" s="202"/>
      <c r="BB601" s="202"/>
      <c r="BC601" s="202"/>
      <c r="BD601" s="202"/>
      <c r="BE601" s="202"/>
      <c r="BF601" s="202"/>
      <c r="BG601" s="202"/>
      <c r="BH601" s="202"/>
    </row>
    <row r="602" spans="1:31" ht="12.75">
      <c r="A602" s="207" t="s">
        <v>148</v>
      </c>
      <c r="B602" s="207" t="s">
        <v>102</v>
      </c>
      <c r="C602" s="208" t="s">
        <v>103</v>
      </c>
      <c r="D602" s="209"/>
      <c r="E602" s="210"/>
      <c r="F602" s="211"/>
      <c r="G602" s="212">
        <f>SUM(G603:G613)</f>
        <v>0</v>
      </c>
      <c r="H602" s="212"/>
      <c r="I602" s="212">
        <f>SUM(I603:I613)</f>
        <v>0</v>
      </c>
      <c r="J602" s="212"/>
      <c r="K602" s="212">
        <f>SUM(K603:K613)</f>
        <v>0</v>
      </c>
      <c r="L602" s="212"/>
      <c r="M602" s="212">
        <f>SUM(M603:M613)</f>
        <v>0</v>
      </c>
      <c r="N602" s="212"/>
      <c r="O602" s="212">
        <f>SUM(O603:O613)</f>
        <v>0.84</v>
      </c>
      <c r="P602" s="212"/>
      <c r="Q602" s="212">
        <f>SUM(Q603:Q613)</f>
        <v>0</v>
      </c>
      <c r="R602" s="212"/>
      <c r="S602" s="212"/>
      <c r="AE602" t="s">
        <v>149</v>
      </c>
    </row>
    <row r="603" spans="1:60" ht="12.75" outlineLevel="1">
      <c r="A603" s="196">
        <v>223</v>
      </c>
      <c r="B603" s="196" t="s">
        <v>931</v>
      </c>
      <c r="C603" s="197" t="s">
        <v>932</v>
      </c>
      <c r="D603" s="198" t="s">
        <v>204</v>
      </c>
      <c r="E603" s="199">
        <v>13.3</v>
      </c>
      <c r="F603" s="200"/>
      <c r="G603" s="201">
        <f>ROUND(E603*F603,2)</f>
        <v>0</v>
      </c>
      <c r="H603" s="200"/>
      <c r="I603" s="201">
        <f>ROUND(E603*H603,2)</f>
        <v>0</v>
      </c>
      <c r="J603" s="200"/>
      <c r="K603" s="201">
        <f>ROUND(E603*J603,2)</f>
        <v>0</v>
      </c>
      <c r="L603" s="201">
        <v>21</v>
      </c>
      <c r="M603" s="201">
        <f>G603*(1+L603/100)</f>
        <v>0</v>
      </c>
      <c r="N603" s="201">
        <v>0</v>
      </c>
      <c r="O603" s="201">
        <f>ROUND(E603*N603,2)</f>
        <v>0</v>
      </c>
      <c r="P603" s="201">
        <v>0</v>
      </c>
      <c r="Q603" s="201">
        <f>ROUND(E603*P603,2)</f>
        <v>0</v>
      </c>
      <c r="R603" s="201"/>
      <c r="S603" s="201" t="s">
        <v>335</v>
      </c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 t="s">
        <v>155</v>
      </c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</row>
    <row r="604" spans="1:60" ht="12.75" outlineLevel="1">
      <c r="A604" s="196"/>
      <c r="B604" s="196"/>
      <c r="C604" s="203" t="s">
        <v>933</v>
      </c>
      <c r="D604" s="204"/>
      <c r="E604" s="205"/>
      <c r="F604" s="206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 t="s">
        <v>157</v>
      </c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</row>
    <row r="605" spans="1:60" ht="12.75" outlineLevel="1">
      <c r="A605" s="196"/>
      <c r="B605" s="196"/>
      <c r="C605" s="203" t="s">
        <v>934</v>
      </c>
      <c r="D605" s="204"/>
      <c r="E605" s="205">
        <v>13.3</v>
      </c>
      <c r="F605" s="206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 t="s">
        <v>157</v>
      </c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</row>
    <row r="606" spans="1:60" ht="12.75" outlineLevel="1">
      <c r="A606" s="196">
        <v>224</v>
      </c>
      <c r="B606" s="196" t="s">
        <v>935</v>
      </c>
      <c r="C606" s="197" t="s">
        <v>936</v>
      </c>
      <c r="D606" s="198" t="s">
        <v>226</v>
      </c>
      <c r="E606" s="199">
        <v>13.4</v>
      </c>
      <c r="F606" s="200"/>
      <c r="G606" s="201">
        <f>ROUND(E606*F606,2)</f>
        <v>0</v>
      </c>
      <c r="H606" s="200"/>
      <c r="I606" s="201">
        <f>ROUND(E606*H606,2)</f>
        <v>0</v>
      </c>
      <c r="J606" s="200"/>
      <c r="K606" s="201">
        <f>ROUND(E606*J606,2)</f>
        <v>0</v>
      </c>
      <c r="L606" s="201">
        <v>21</v>
      </c>
      <c r="M606" s="201">
        <f>G606*(1+L606/100)</f>
        <v>0</v>
      </c>
      <c r="N606" s="201">
        <v>0</v>
      </c>
      <c r="O606" s="201">
        <f>ROUND(E606*N606,2)</f>
        <v>0</v>
      </c>
      <c r="P606" s="201">
        <v>0</v>
      </c>
      <c r="Q606" s="201">
        <f>ROUND(E606*P606,2)</f>
        <v>0</v>
      </c>
      <c r="R606" s="201"/>
      <c r="S606" s="201" t="s">
        <v>335</v>
      </c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 t="s">
        <v>155</v>
      </c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</row>
    <row r="607" spans="1:60" ht="12.75" outlineLevel="1">
      <c r="A607" s="196"/>
      <c r="B607" s="196"/>
      <c r="C607" s="203" t="s">
        <v>937</v>
      </c>
      <c r="D607" s="204"/>
      <c r="E607" s="205">
        <v>13.4</v>
      </c>
      <c r="F607" s="206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 t="s">
        <v>157</v>
      </c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</row>
    <row r="608" spans="1:60" ht="12.75" outlineLevel="1">
      <c r="A608" s="196">
        <v>225</v>
      </c>
      <c r="B608" s="196" t="s">
        <v>938</v>
      </c>
      <c r="C608" s="197" t="s">
        <v>939</v>
      </c>
      <c r="D608" s="198" t="s">
        <v>204</v>
      </c>
      <c r="E608" s="199">
        <f>SUM(E609:E611)</f>
        <v>179.04</v>
      </c>
      <c r="F608" s="200"/>
      <c r="G608" s="201">
        <f>ROUND(E608*F608,2)</f>
        <v>0</v>
      </c>
      <c r="H608" s="200"/>
      <c r="I608" s="201">
        <f>ROUND(E608*H608,2)</f>
        <v>0</v>
      </c>
      <c r="J608" s="200"/>
      <c r="K608" s="201">
        <f>ROUND(E608*J608,2)</f>
        <v>0</v>
      </c>
      <c r="L608" s="201">
        <v>21</v>
      </c>
      <c r="M608" s="201">
        <f>G608*(1+L608/100)</f>
        <v>0</v>
      </c>
      <c r="N608" s="201">
        <v>0.00411</v>
      </c>
      <c r="O608" s="201">
        <f>ROUND(E608*N608,2)</f>
        <v>0.74</v>
      </c>
      <c r="P608" s="201">
        <v>0</v>
      </c>
      <c r="Q608" s="201">
        <f>ROUND(E608*P608,2)</f>
        <v>0</v>
      </c>
      <c r="R608" s="201" t="s">
        <v>700</v>
      </c>
      <c r="S608" s="201" t="s">
        <v>154</v>
      </c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 t="s">
        <v>346</v>
      </c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</row>
    <row r="609" spans="1:60" ht="12.75" outlineLevel="1">
      <c r="A609" s="196"/>
      <c r="B609" s="196"/>
      <c r="C609" s="203" t="s">
        <v>940</v>
      </c>
      <c r="D609" s="204"/>
      <c r="E609" s="205">
        <v>39</v>
      </c>
      <c r="F609" s="206"/>
      <c r="G609" s="201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 t="s">
        <v>157</v>
      </c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</row>
    <row r="610" spans="1:60" ht="12.75" outlineLevel="1">
      <c r="A610" s="196"/>
      <c r="B610" s="196"/>
      <c r="C610" s="203" t="s">
        <v>941</v>
      </c>
      <c r="D610" s="204"/>
      <c r="E610" s="205">
        <v>70.44</v>
      </c>
      <c r="F610" s="206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 t="s">
        <v>157</v>
      </c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</row>
    <row r="611" spans="1:60" ht="22.5" outlineLevel="1">
      <c r="A611" s="196"/>
      <c r="B611" s="196"/>
      <c r="C611" s="203" t="s">
        <v>360</v>
      </c>
      <c r="D611" s="204"/>
      <c r="E611" s="205">
        <v>69.6</v>
      </c>
      <c r="F611" s="206"/>
      <c r="G611" s="201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 t="s">
        <v>157</v>
      </c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</row>
    <row r="612" spans="1:60" ht="22.5" outlineLevel="1">
      <c r="A612" s="196">
        <v>226</v>
      </c>
      <c r="B612" s="196" t="s">
        <v>942</v>
      </c>
      <c r="C612" s="197" t="s">
        <v>943</v>
      </c>
      <c r="D612" s="198" t="s">
        <v>204</v>
      </c>
      <c r="E612" s="199">
        <v>39.9</v>
      </c>
      <c r="F612" s="200"/>
      <c r="G612" s="201">
        <f>ROUND(E612*F612,2)</f>
        <v>0</v>
      </c>
      <c r="H612" s="200"/>
      <c r="I612" s="201">
        <f>ROUND(E612*H612,2)</f>
        <v>0</v>
      </c>
      <c r="J612" s="200"/>
      <c r="K612" s="201">
        <f>ROUND(E612*J612,2)</f>
        <v>0</v>
      </c>
      <c r="L612" s="201">
        <v>21</v>
      </c>
      <c r="M612" s="201">
        <f>G612*(1+L612/100)</f>
        <v>0</v>
      </c>
      <c r="N612" s="201">
        <v>0.00258</v>
      </c>
      <c r="O612" s="201">
        <f>ROUND(E612*N612,2)</f>
        <v>0.1</v>
      </c>
      <c r="P612" s="201">
        <v>0</v>
      </c>
      <c r="Q612" s="201">
        <f>ROUND(E612*P612,2)</f>
        <v>0</v>
      </c>
      <c r="R612" s="201" t="s">
        <v>700</v>
      </c>
      <c r="S612" s="201" t="s">
        <v>154</v>
      </c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 t="s">
        <v>346</v>
      </c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2"/>
      <c r="AT612" s="202"/>
      <c r="AU612" s="202"/>
      <c r="AV612" s="202"/>
      <c r="AW612" s="202"/>
      <c r="AX612" s="202"/>
      <c r="AY612" s="202"/>
      <c r="AZ612" s="202"/>
      <c r="BA612" s="202"/>
      <c r="BB612" s="202"/>
      <c r="BC612" s="202"/>
      <c r="BD612" s="202"/>
      <c r="BE612" s="202"/>
      <c r="BF612" s="202"/>
      <c r="BG612" s="202"/>
      <c r="BH612" s="202"/>
    </row>
    <row r="613" spans="1:60" ht="12.75" outlineLevel="1">
      <c r="A613" s="196"/>
      <c r="B613" s="196"/>
      <c r="C613" s="203" t="s">
        <v>944</v>
      </c>
      <c r="D613" s="204"/>
      <c r="E613" s="205">
        <v>39.9</v>
      </c>
      <c r="F613" s="206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 t="s">
        <v>157</v>
      </c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2"/>
      <c r="AT613" s="202"/>
      <c r="AU613" s="202"/>
      <c r="AV613" s="202"/>
      <c r="AW613" s="202"/>
      <c r="AX613" s="202"/>
      <c r="AY613" s="202"/>
      <c r="AZ613" s="202"/>
      <c r="BA613" s="202"/>
      <c r="BB613" s="202"/>
      <c r="BC613" s="202"/>
      <c r="BD613" s="202"/>
      <c r="BE613" s="202"/>
      <c r="BF613" s="202"/>
      <c r="BG613" s="202"/>
      <c r="BH613" s="202"/>
    </row>
    <row r="614" spans="1:31" ht="12.75">
      <c r="A614" s="207" t="s">
        <v>148</v>
      </c>
      <c r="B614" s="207" t="s">
        <v>104</v>
      </c>
      <c r="C614" s="208" t="s">
        <v>105</v>
      </c>
      <c r="D614" s="209"/>
      <c r="E614" s="210"/>
      <c r="F614" s="211"/>
      <c r="G614" s="212">
        <f>SUM(G615:G624)</f>
        <v>0</v>
      </c>
      <c r="H614" s="212"/>
      <c r="I614" s="212">
        <f>SUM(I615:I624)</f>
        <v>0</v>
      </c>
      <c r="J614" s="212"/>
      <c r="K614" s="212">
        <f>SUM(K615:K624)</f>
        <v>0</v>
      </c>
      <c r="L614" s="212"/>
      <c r="M614" s="212">
        <f>SUM(M615:M624)</f>
        <v>0</v>
      </c>
      <c r="N614" s="212"/>
      <c r="O614" s="212">
        <f>SUM(O615:O624)</f>
        <v>0.16999999999999998</v>
      </c>
      <c r="P614" s="212"/>
      <c r="Q614" s="212">
        <f>SUM(Q615:Q624)</f>
        <v>0</v>
      </c>
      <c r="R614" s="212"/>
      <c r="S614" s="212"/>
      <c r="AE614" t="s">
        <v>149</v>
      </c>
    </row>
    <row r="615" spans="1:60" ht="12.75" outlineLevel="1">
      <c r="A615" s="196">
        <v>227</v>
      </c>
      <c r="B615" s="196" t="s">
        <v>945</v>
      </c>
      <c r="C615" s="197" t="s">
        <v>946</v>
      </c>
      <c r="D615" s="198" t="s">
        <v>204</v>
      </c>
      <c r="E615" s="199">
        <v>32.2</v>
      </c>
      <c r="F615" s="200"/>
      <c r="G615" s="201">
        <f>ROUND(E615*F615,2)</f>
        <v>0</v>
      </c>
      <c r="H615" s="200"/>
      <c r="I615" s="201">
        <f>ROUND(E615*H615,2)</f>
        <v>0</v>
      </c>
      <c r="J615" s="200"/>
      <c r="K615" s="201">
        <f>ROUND(E615*J615,2)</f>
        <v>0</v>
      </c>
      <c r="L615" s="201">
        <v>21</v>
      </c>
      <c r="M615" s="201">
        <f>G615*(1+L615/100)</f>
        <v>0</v>
      </c>
      <c r="N615" s="201">
        <v>0.00455</v>
      </c>
      <c r="O615" s="201">
        <f>ROUND(E615*N615,2)</f>
        <v>0.15</v>
      </c>
      <c r="P615" s="201">
        <v>0</v>
      </c>
      <c r="Q615" s="201">
        <f>ROUND(E615*P615,2)</f>
        <v>0</v>
      </c>
      <c r="R615" s="201" t="s">
        <v>899</v>
      </c>
      <c r="S615" s="201" t="s">
        <v>154</v>
      </c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 t="s">
        <v>804</v>
      </c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202"/>
      <c r="AP615" s="202"/>
      <c r="AQ615" s="202"/>
      <c r="AR615" s="202"/>
      <c r="AS615" s="202"/>
      <c r="AT615" s="202"/>
      <c r="AU615" s="202"/>
      <c r="AV615" s="202"/>
      <c r="AW615" s="202"/>
      <c r="AX615" s="202"/>
      <c r="AY615" s="202"/>
      <c r="AZ615" s="202"/>
      <c r="BA615" s="202"/>
      <c r="BB615" s="202"/>
      <c r="BC615" s="202"/>
      <c r="BD615" s="202"/>
      <c r="BE615" s="202"/>
      <c r="BF615" s="202"/>
      <c r="BG615" s="202"/>
      <c r="BH615" s="202"/>
    </row>
    <row r="616" spans="1:60" ht="12.75" outlineLevel="1">
      <c r="A616" s="196"/>
      <c r="B616" s="196"/>
      <c r="C616" s="203" t="s">
        <v>418</v>
      </c>
      <c r="D616" s="204"/>
      <c r="E616" s="205">
        <v>15.4</v>
      </c>
      <c r="F616" s="206"/>
      <c r="G616" s="201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 t="s">
        <v>157</v>
      </c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2"/>
      <c r="AT616" s="202"/>
      <c r="AU616" s="202"/>
      <c r="AV616" s="202"/>
      <c r="AW616" s="202"/>
      <c r="AX616" s="202"/>
      <c r="AY616" s="202"/>
      <c r="AZ616" s="202"/>
      <c r="BA616" s="202"/>
      <c r="BB616" s="202"/>
      <c r="BC616" s="202"/>
      <c r="BD616" s="202"/>
      <c r="BE616" s="202"/>
      <c r="BF616" s="202"/>
      <c r="BG616" s="202"/>
      <c r="BH616" s="202"/>
    </row>
    <row r="617" spans="1:60" ht="12.75" outlineLevel="1">
      <c r="A617" s="196"/>
      <c r="B617" s="196"/>
      <c r="C617" s="203" t="s">
        <v>947</v>
      </c>
      <c r="D617" s="204"/>
      <c r="E617" s="205">
        <v>16.8</v>
      </c>
      <c r="F617" s="206"/>
      <c r="G617" s="201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2"/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 t="s">
        <v>157</v>
      </c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202"/>
      <c r="AP617" s="202"/>
      <c r="AQ617" s="202"/>
      <c r="AR617" s="202"/>
      <c r="AS617" s="202"/>
      <c r="AT617" s="202"/>
      <c r="AU617" s="202"/>
      <c r="AV617" s="202"/>
      <c r="AW617" s="202"/>
      <c r="AX617" s="202"/>
      <c r="AY617" s="202"/>
      <c r="AZ617" s="202"/>
      <c r="BA617" s="202"/>
      <c r="BB617" s="202"/>
      <c r="BC617" s="202"/>
      <c r="BD617" s="202"/>
      <c r="BE617" s="202"/>
      <c r="BF617" s="202"/>
      <c r="BG617" s="202"/>
      <c r="BH617" s="202"/>
    </row>
    <row r="618" spans="1:60" ht="12.75" outlineLevel="1">
      <c r="A618" s="196">
        <v>228</v>
      </c>
      <c r="B618" s="196" t="s">
        <v>948</v>
      </c>
      <c r="C618" s="197" t="s">
        <v>920</v>
      </c>
      <c r="D618" s="198" t="s">
        <v>204</v>
      </c>
      <c r="E618" s="199">
        <v>32.2</v>
      </c>
      <c r="F618" s="200"/>
      <c r="G618" s="201">
        <f aca="true" t="shared" si="186" ref="G618:G619">ROUND(E618*F618,2)</f>
        <v>0</v>
      </c>
      <c r="H618" s="200"/>
      <c r="I618" s="201">
        <f aca="true" t="shared" si="187" ref="I618:I619">ROUND(E618*H618,2)</f>
        <v>0</v>
      </c>
      <c r="J618" s="200"/>
      <c r="K618" s="201">
        <f aca="true" t="shared" si="188" ref="K618:K619">ROUND(E618*J618,2)</f>
        <v>0</v>
      </c>
      <c r="L618" s="201">
        <v>21</v>
      </c>
      <c r="M618" s="201">
        <f aca="true" t="shared" si="189" ref="M618:M619">G618*(1+L618/100)</f>
        <v>0</v>
      </c>
      <c r="N618" s="201">
        <v>0.0006</v>
      </c>
      <c r="O618" s="201">
        <f aca="true" t="shared" si="190" ref="O618:O619">ROUND(E618*N618,2)</f>
        <v>0.02</v>
      </c>
      <c r="P618" s="201">
        <v>0</v>
      </c>
      <c r="Q618" s="201">
        <f aca="true" t="shared" si="191" ref="Q618:Q619">ROUND(E618*P618,2)</f>
        <v>0</v>
      </c>
      <c r="R618" s="201" t="s">
        <v>899</v>
      </c>
      <c r="S618" s="201" t="s">
        <v>154</v>
      </c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 t="s">
        <v>804</v>
      </c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2"/>
      <c r="AT618" s="202"/>
      <c r="AU618" s="202"/>
      <c r="AV618" s="202"/>
      <c r="AW618" s="202"/>
      <c r="AX618" s="202"/>
      <c r="AY618" s="202"/>
      <c r="AZ618" s="202"/>
      <c r="BA618" s="202"/>
      <c r="BB618" s="202"/>
      <c r="BC618" s="202"/>
      <c r="BD618" s="202"/>
      <c r="BE618" s="202"/>
      <c r="BF618" s="202"/>
      <c r="BG618" s="202"/>
      <c r="BH618" s="202"/>
    </row>
    <row r="619" spans="1:60" ht="12.75" outlineLevel="1">
      <c r="A619" s="196">
        <v>229</v>
      </c>
      <c r="B619" s="196" t="s">
        <v>949</v>
      </c>
      <c r="C619" s="197" t="s">
        <v>950</v>
      </c>
      <c r="D619" s="198" t="s">
        <v>226</v>
      </c>
      <c r="E619" s="199">
        <v>4.2</v>
      </c>
      <c r="F619" s="200"/>
      <c r="G619" s="201">
        <f t="shared" si="186"/>
        <v>0</v>
      </c>
      <c r="H619" s="200"/>
      <c r="I619" s="201">
        <f t="shared" si="187"/>
        <v>0</v>
      </c>
      <c r="J619" s="200"/>
      <c r="K619" s="201">
        <f t="shared" si="188"/>
        <v>0</v>
      </c>
      <c r="L619" s="201">
        <v>21</v>
      </c>
      <c r="M619" s="201">
        <f t="shared" si="189"/>
        <v>0</v>
      </c>
      <c r="N619" s="201">
        <v>0</v>
      </c>
      <c r="O619" s="201">
        <f t="shared" si="190"/>
        <v>0</v>
      </c>
      <c r="P619" s="201">
        <v>0</v>
      </c>
      <c r="Q619" s="201">
        <f t="shared" si="191"/>
        <v>0</v>
      </c>
      <c r="R619" s="201" t="s">
        <v>899</v>
      </c>
      <c r="S619" s="201" t="s">
        <v>154</v>
      </c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 t="s">
        <v>155</v>
      </c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  <c r="BD619" s="202"/>
      <c r="BE619" s="202"/>
      <c r="BF619" s="202"/>
      <c r="BG619" s="202"/>
      <c r="BH619" s="202"/>
    </row>
    <row r="620" spans="1:60" ht="12.75" outlineLevel="1">
      <c r="A620" s="196"/>
      <c r="B620" s="196"/>
      <c r="C620" s="203" t="s">
        <v>951</v>
      </c>
      <c r="D620" s="204"/>
      <c r="E620" s="205">
        <v>4.2</v>
      </c>
      <c r="F620" s="206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 t="s">
        <v>157</v>
      </c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  <c r="BD620" s="202"/>
      <c r="BE620" s="202"/>
      <c r="BF620" s="202"/>
      <c r="BG620" s="202"/>
      <c r="BH620" s="202"/>
    </row>
    <row r="621" spans="1:60" ht="12.75" outlineLevel="1">
      <c r="A621" s="196">
        <v>230</v>
      </c>
      <c r="B621" s="196" t="s">
        <v>952</v>
      </c>
      <c r="C621" s="197" t="s">
        <v>953</v>
      </c>
      <c r="D621" s="198" t="s">
        <v>226</v>
      </c>
      <c r="E621" s="199">
        <v>5</v>
      </c>
      <c r="F621" s="200"/>
      <c r="G621" s="201">
        <f aca="true" t="shared" si="192" ref="G621:G622">ROUND(E621*F621,2)</f>
        <v>0</v>
      </c>
      <c r="H621" s="200"/>
      <c r="I621" s="201">
        <f aca="true" t="shared" si="193" ref="I621:I622">ROUND(E621*H621,2)</f>
        <v>0</v>
      </c>
      <c r="J621" s="200"/>
      <c r="K621" s="201">
        <f aca="true" t="shared" si="194" ref="K621:K622">ROUND(E621*J621,2)</f>
        <v>0</v>
      </c>
      <c r="L621" s="201">
        <v>21</v>
      </c>
      <c r="M621" s="201">
        <f aca="true" t="shared" si="195" ref="M621:M622">G621*(1+L621/100)</f>
        <v>0</v>
      </c>
      <c r="N621" s="201">
        <v>0.00022</v>
      </c>
      <c r="O621" s="201">
        <f aca="true" t="shared" si="196" ref="O621:O622">ROUND(E621*N621,2)</f>
        <v>0</v>
      </c>
      <c r="P621" s="201">
        <v>0</v>
      </c>
      <c r="Q621" s="201">
        <f aca="true" t="shared" si="197" ref="Q621:Q622">ROUND(E621*P621,2)</f>
        <v>0</v>
      </c>
      <c r="R621" s="201" t="s">
        <v>295</v>
      </c>
      <c r="S621" s="201" t="s">
        <v>154</v>
      </c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 t="s">
        <v>296</v>
      </c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  <c r="BD621" s="202"/>
      <c r="BE621" s="202"/>
      <c r="BF621" s="202"/>
      <c r="BG621" s="202"/>
      <c r="BH621" s="202"/>
    </row>
    <row r="622" spans="1:60" ht="12.75" outlineLevel="1">
      <c r="A622" s="196">
        <v>231</v>
      </c>
      <c r="B622" s="196" t="s">
        <v>954</v>
      </c>
      <c r="C622" s="197" t="s">
        <v>955</v>
      </c>
      <c r="D622" s="198" t="s">
        <v>204</v>
      </c>
      <c r="E622" s="199">
        <v>35.42</v>
      </c>
      <c r="F622" s="200"/>
      <c r="G622" s="201">
        <f t="shared" si="192"/>
        <v>0</v>
      </c>
      <c r="H622" s="200"/>
      <c r="I622" s="201">
        <f t="shared" si="193"/>
        <v>0</v>
      </c>
      <c r="J622" s="200"/>
      <c r="K622" s="201">
        <f t="shared" si="194"/>
        <v>0</v>
      </c>
      <c r="L622" s="201">
        <v>21</v>
      </c>
      <c r="M622" s="201">
        <f t="shared" si="195"/>
        <v>0</v>
      </c>
      <c r="N622" s="201">
        <v>0</v>
      </c>
      <c r="O622" s="201">
        <f t="shared" si="196"/>
        <v>0</v>
      </c>
      <c r="P622" s="201">
        <v>0</v>
      </c>
      <c r="Q622" s="201">
        <f t="shared" si="197"/>
        <v>0</v>
      </c>
      <c r="R622" s="201" t="s">
        <v>295</v>
      </c>
      <c r="S622" s="201" t="s">
        <v>154</v>
      </c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 t="s">
        <v>821</v>
      </c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2"/>
      <c r="AT622" s="202"/>
      <c r="AU622" s="202"/>
      <c r="AV622" s="202"/>
      <c r="AW622" s="202"/>
      <c r="AX622" s="202"/>
      <c r="AY622" s="202"/>
      <c r="AZ622" s="202"/>
      <c r="BA622" s="202"/>
      <c r="BB622" s="202"/>
      <c r="BC622" s="202"/>
      <c r="BD622" s="202"/>
      <c r="BE622" s="202"/>
      <c r="BF622" s="202"/>
      <c r="BG622" s="202"/>
      <c r="BH622" s="202"/>
    </row>
    <row r="623" spans="1:60" ht="12.75" outlineLevel="1">
      <c r="A623" s="196"/>
      <c r="B623" s="196"/>
      <c r="C623" s="203" t="s">
        <v>956</v>
      </c>
      <c r="D623" s="204"/>
      <c r="E623" s="205">
        <v>35.42</v>
      </c>
      <c r="F623" s="206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 t="s">
        <v>157</v>
      </c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</row>
    <row r="624" spans="1:60" ht="12.75" outlineLevel="1">
      <c r="A624" s="196">
        <v>232</v>
      </c>
      <c r="B624" s="196" t="s">
        <v>957</v>
      </c>
      <c r="C624" s="197" t="s">
        <v>958</v>
      </c>
      <c r="D624" s="198" t="s">
        <v>29</v>
      </c>
      <c r="E624" s="213"/>
      <c r="F624" s="200"/>
      <c r="G624" s="201">
        <f>ROUND(E624*F624,2)</f>
        <v>0</v>
      </c>
      <c r="H624" s="200"/>
      <c r="I624" s="201">
        <f>ROUND(E624*H624,2)</f>
        <v>0</v>
      </c>
      <c r="J624" s="200"/>
      <c r="K624" s="201">
        <f>ROUND(E624*J624,2)</f>
        <v>0</v>
      </c>
      <c r="L624" s="201">
        <v>21</v>
      </c>
      <c r="M624" s="201">
        <f>G624*(1+L624/100)</f>
        <v>0</v>
      </c>
      <c r="N624" s="201">
        <v>0</v>
      </c>
      <c r="O624" s="201">
        <f>ROUND(E624*N624,2)</f>
        <v>0</v>
      </c>
      <c r="P624" s="201">
        <v>0</v>
      </c>
      <c r="Q624" s="201">
        <f>ROUND(E624*P624,2)</f>
        <v>0</v>
      </c>
      <c r="R624" s="201" t="s">
        <v>899</v>
      </c>
      <c r="S624" s="201" t="s">
        <v>154</v>
      </c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 t="s">
        <v>650</v>
      </c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2"/>
      <c r="AT624" s="202"/>
      <c r="AU624" s="202"/>
      <c r="AV624" s="202"/>
      <c r="AW624" s="202"/>
      <c r="AX624" s="202"/>
      <c r="AY624" s="202"/>
      <c r="AZ624" s="202"/>
      <c r="BA624" s="202"/>
      <c r="BB624" s="202"/>
      <c r="BC624" s="202"/>
      <c r="BD624" s="202"/>
      <c r="BE624" s="202"/>
      <c r="BF624" s="202"/>
      <c r="BG624" s="202"/>
      <c r="BH624" s="202"/>
    </row>
    <row r="625" spans="1:31" ht="12.75">
      <c r="A625" s="207" t="s">
        <v>148</v>
      </c>
      <c r="B625" s="207" t="s">
        <v>106</v>
      </c>
      <c r="C625" s="208" t="s">
        <v>107</v>
      </c>
      <c r="D625" s="209"/>
      <c r="E625" s="210"/>
      <c r="F625" s="211"/>
      <c r="G625" s="212">
        <f>SUM(G626:G632)</f>
        <v>0</v>
      </c>
      <c r="H625" s="212"/>
      <c r="I625" s="212">
        <f>SUM(I626:I632)</f>
        <v>0</v>
      </c>
      <c r="J625" s="212"/>
      <c r="K625" s="212">
        <f>SUM(K626:K632)</f>
        <v>0</v>
      </c>
      <c r="L625" s="212"/>
      <c r="M625" s="212">
        <f>SUM(M626:M632)</f>
        <v>0</v>
      </c>
      <c r="N625" s="212"/>
      <c r="O625" s="212">
        <f>SUM(O626:O632)</f>
        <v>0.06999999999999999</v>
      </c>
      <c r="P625" s="212"/>
      <c r="Q625" s="212">
        <f>SUM(Q626:Q632)</f>
        <v>0</v>
      </c>
      <c r="R625" s="212"/>
      <c r="S625" s="212"/>
      <c r="AE625" t="s">
        <v>149</v>
      </c>
    </row>
    <row r="626" spans="1:60" ht="12.75" outlineLevel="1">
      <c r="A626" s="196">
        <v>233</v>
      </c>
      <c r="B626" s="196" t="s">
        <v>959</v>
      </c>
      <c r="C626" s="197" t="s">
        <v>960</v>
      </c>
      <c r="D626" s="198" t="s">
        <v>204</v>
      </c>
      <c r="E626" s="199">
        <v>118.3021</v>
      </c>
      <c r="F626" s="200"/>
      <c r="G626" s="201">
        <f>ROUND(E626*F626,2)</f>
        <v>0</v>
      </c>
      <c r="H626" s="200"/>
      <c r="I626" s="201">
        <f>ROUND(E626*H626,2)</f>
        <v>0</v>
      </c>
      <c r="J626" s="200"/>
      <c r="K626" s="201">
        <f>ROUND(E626*J626,2)</f>
        <v>0</v>
      </c>
      <c r="L626" s="201">
        <v>21</v>
      </c>
      <c r="M626" s="201">
        <f>G626*(1+L626/100)</f>
        <v>0</v>
      </c>
      <c r="N626" s="201">
        <v>0.0005</v>
      </c>
      <c r="O626" s="201">
        <f>ROUND(E626*N626,2)</f>
        <v>0.06</v>
      </c>
      <c r="P626" s="201">
        <v>0</v>
      </c>
      <c r="Q626" s="201">
        <f>ROUND(E626*P626,2)</f>
        <v>0</v>
      </c>
      <c r="R626" s="201" t="s">
        <v>961</v>
      </c>
      <c r="S626" s="201" t="s">
        <v>154</v>
      </c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 t="s">
        <v>155</v>
      </c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2"/>
      <c r="AT626" s="202"/>
      <c r="AU626" s="202"/>
      <c r="AV626" s="202"/>
      <c r="AW626" s="202"/>
      <c r="AX626" s="202"/>
      <c r="AY626" s="202"/>
      <c r="AZ626" s="202"/>
      <c r="BA626" s="202"/>
      <c r="BB626" s="202"/>
      <c r="BC626" s="202"/>
      <c r="BD626" s="202"/>
      <c r="BE626" s="202"/>
      <c r="BF626" s="202"/>
      <c r="BG626" s="202"/>
      <c r="BH626" s="202"/>
    </row>
    <row r="627" spans="1:60" ht="33.75" outlineLevel="1">
      <c r="A627" s="196"/>
      <c r="B627" s="196"/>
      <c r="C627" s="203" t="s">
        <v>962</v>
      </c>
      <c r="D627" s="204"/>
      <c r="E627" s="205">
        <v>118.3021</v>
      </c>
      <c r="F627" s="206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 t="s">
        <v>157</v>
      </c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</row>
    <row r="628" spans="1:60" ht="12.75" outlineLevel="1">
      <c r="A628" s="196">
        <v>234</v>
      </c>
      <c r="B628" s="196" t="s">
        <v>963</v>
      </c>
      <c r="C628" s="197" t="s">
        <v>964</v>
      </c>
      <c r="D628" s="198" t="s">
        <v>204</v>
      </c>
      <c r="E628" s="199">
        <v>21</v>
      </c>
      <c r="F628" s="200"/>
      <c r="G628" s="201">
        <f>ROUND(E628*F628,2)</f>
        <v>0</v>
      </c>
      <c r="H628" s="200"/>
      <c r="I628" s="201">
        <f>ROUND(E628*H628,2)</f>
        <v>0</v>
      </c>
      <c r="J628" s="200"/>
      <c r="K628" s="201">
        <f>ROUND(E628*J628,2)</f>
        <v>0</v>
      </c>
      <c r="L628" s="201">
        <v>21</v>
      </c>
      <c r="M628" s="201">
        <f>G628*(1+L628/100)</f>
        <v>0</v>
      </c>
      <c r="N628" s="201">
        <v>0.00031</v>
      </c>
      <c r="O628" s="201">
        <f>ROUND(E628*N628,2)</f>
        <v>0.01</v>
      </c>
      <c r="P628" s="201">
        <v>0</v>
      </c>
      <c r="Q628" s="201">
        <f>ROUND(E628*P628,2)</f>
        <v>0</v>
      </c>
      <c r="R628" s="201" t="s">
        <v>961</v>
      </c>
      <c r="S628" s="201" t="s">
        <v>154</v>
      </c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 t="s">
        <v>804</v>
      </c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</row>
    <row r="629" spans="1:60" ht="12.75" outlineLevel="1">
      <c r="A629" s="196"/>
      <c r="B629" s="196"/>
      <c r="C629" s="203" t="s">
        <v>965</v>
      </c>
      <c r="D629" s="204"/>
      <c r="E629" s="205">
        <v>9</v>
      </c>
      <c r="F629" s="206"/>
      <c r="G629" s="201"/>
      <c r="H629" s="201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2"/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 t="s">
        <v>157</v>
      </c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</row>
    <row r="630" spans="1:60" ht="12.75" outlineLevel="1">
      <c r="A630" s="196"/>
      <c r="B630" s="196"/>
      <c r="C630" s="203" t="s">
        <v>966</v>
      </c>
      <c r="D630" s="204"/>
      <c r="E630" s="205">
        <v>12</v>
      </c>
      <c r="F630" s="206"/>
      <c r="G630" s="201"/>
      <c r="H630" s="201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 t="s">
        <v>157</v>
      </c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</row>
    <row r="631" spans="1:60" ht="12.75" outlineLevel="1">
      <c r="A631" s="196">
        <v>235</v>
      </c>
      <c r="B631" s="196" t="s">
        <v>967</v>
      </c>
      <c r="C631" s="197" t="s">
        <v>968</v>
      </c>
      <c r="D631" s="198" t="s">
        <v>204</v>
      </c>
      <c r="E631" s="199">
        <v>9.57</v>
      </c>
      <c r="F631" s="200"/>
      <c r="G631" s="201">
        <f>ROUND(E631*F631,2)</f>
        <v>0</v>
      </c>
      <c r="H631" s="200"/>
      <c r="I631" s="201">
        <f>ROUND(E631*H631,2)</f>
        <v>0</v>
      </c>
      <c r="J631" s="200"/>
      <c r="K631" s="201">
        <f>ROUND(E631*J631,2)</f>
        <v>0</v>
      </c>
      <c r="L631" s="201">
        <v>21</v>
      </c>
      <c r="M631" s="201">
        <f>G631*(1+L631/100)</f>
        <v>0</v>
      </c>
      <c r="N631" s="201">
        <v>0.0004</v>
      </c>
      <c r="O631" s="201">
        <f>ROUND(E631*N631,2)</f>
        <v>0</v>
      </c>
      <c r="P631" s="201">
        <v>0</v>
      </c>
      <c r="Q631" s="201">
        <f>ROUND(E631*P631,2)</f>
        <v>0</v>
      </c>
      <c r="R631" s="201" t="s">
        <v>961</v>
      </c>
      <c r="S631" s="201" t="s">
        <v>154</v>
      </c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 t="s">
        <v>155</v>
      </c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</row>
    <row r="632" spans="1:60" ht="12.75" outlineLevel="1">
      <c r="A632" s="196"/>
      <c r="B632" s="196"/>
      <c r="C632" s="203" t="s">
        <v>969</v>
      </c>
      <c r="D632" s="204"/>
      <c r="E632" s="205">
        <v>9.57</v>
      </c>
      <c r="F632" s="206"/>
      <c r="G632" s="201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 t="s">
        <v>157</v>
      </c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</row>
    <row r="633" spans="1:31" ht="12.75">
      <c r="A633" s="207" t="s">
        <v>148</v>
      </c>
      <c r="B633" s="207" t="s">
        <v>108</v>
      </c>
      <c r="C633" s="208" t="s">
        <v>109</v>
      </c>
      <c r="D633" s="209"/>
      <c r="E633" s="210"/>
      <c r="F633" s="211"/>
      <c r="G633" s="212">
        <f>SUM(G634:G638)</f>
        <v>0</v>
      </c>
      <c r="H633" s="212"/>
      <c r="I633" s="212">
        <f>SUM(I634:I638)</f>
        <v>0</v>
      </c>
      <c r="J633" s="212"/>
      <c r="K633" s="212">
        <f>SUM(K634:K638)</f>
        <v>0</v>
      </c>
      <c r="L633" s="212"/>
      <c r="M633" s="212">
        <f>SUM(M634:M638)</f>
        <v>0</v>
      </c>
      <c r="N633" s="212"/>
      <c r="O633" s="212">
        <f>SUM(O634:O638)</f>
        <v>1.9</v>
      </c>
      <c r="P633" s="212"/>
      <c r="Q633" s="212">
        <f>SUM(Q634:Q638)</f>
        <v>0</v>
      </c>
      <c r="R633" s="212"/>
      <c r="S633" s="212"/>
      <c r="AE633" t="s">
        <v>149</v>
      </c>
    </row>
    <row r="634" spans="1:60" ht="12.75" outlineLevel="1">
      <c r="A634" s="196">
        <v>236</v>
      </c>
      <c r="B634" s="196" t="s">
        <v>970</v>
      </c>
      <c r="C634" s="197" t="s">
        <v>971</v>
      </c>
      <c r="D634" s="198" t="s">
        <v>204</v>
      </c>
      <c r="E634" s="199">
        <v>2337.72</v>
      </c>
      <c r="F634" s="200"/>
      <c r="G634" s="201">
        <f>ROUND(E634*F634,2)</f>
        <v>0</v>
      </c>
      <c r="H634" s="200"/>
      <c r="I634" s="201">
        <f>ROUND(E634*H634,2)</f>
        <v>0</v>
      </c>
      <c r="J634" s="200"/>
      <c r="K634" s="201">
        <f>ROUND(E634*J634,2)</f>
        <v>0</v>
      </c>
      <c r="L634" s="201">
        <v>21</v>
      </c>
      <c r="M634" s="201">
        <f>G634*(1+L634/100)</f>
        <v>0</v>
      </c>
      <c r="N634" s="201">
        <v>0.00025</v>
      </c>
      <c r="O634" s="201">
        <f>ROUND(E634*N634,2)</f>
        <v>0.58</v>
      </c>
      <c r="P634" s="201">
        <v>0</v>
      </c>
      <c r="Q634" s="201">
        <f>ROUND(E634*P634,2)</f>
        <v>0</v>
      </c>
      <c r="R634" s="201" t="s">
        <v>647</v>
      </c>
      <c r="S634" s="201" t="s">
        <v>154</v>
      </c>
      <c r="T634" s="202"/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 t="s">
        <v>804</v>
      </c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</row>
    <row r="635" spans="1:60" ht="22.5" outlineLevel="1">
      <c r="A635" s="196"/>
      <c r="B635" s="196"/>
      <c r="C635" s="203" t="s">
        <v>972</v>
      </c>
      <c r="D635" s="204"/>
      <c r="E635" s="205">
        <v>2337.72</v>
      </c>
      <c r="F635" s="206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2"/>
      <c r="U635" s="202"/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 t="s">
        <v>157</v>
      </c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</row>
    <row r="636" spans="1:60" ht="12.75" outlineLevel="1">
      <c r="A636" s="196">
        <v>237</v>
      </c>
      <c r="B636" s="196" t="s">
        <v>973</v>
      </c>
      <c r="C636" s="197" t="s">
        <v>974</v>
      </c>
      <c r="D636" s="198" t="s">
        <v>204</v>
      </c>
      <c r="E636" s="199">
        <v>2337.72</v>
      </c>
      <c r="F636" s="200"/>
      <c r="G636" s="201">
        <f aca="true" t="shared" si="198" ref="G636:G637">ROUND(E636*F636,2)</f>
        <v>0</v>
      </c>
      <c r="H636" s="200"/>
      <c r="I636" s="201">
        <f aca="true" t="shared" si="199" ref="I636:I637">ROUND(E636*H636,2)</f>
        <v>0</v>
      </c>
      <c r="J636" s="200"/>
      <c r="K636" s="201">
        <f aca="true" t="shared" si="200" ref="K636:K637">ROUND(E636*J636,2)</f>
        <v>0</v>
      </c>
      <c r="L636" s="201">
        <v>21</v>
      </c>
      <c r="M636" s="201">
        <f aca="true" t="shared" si="201" ref="M636:M637">G636*(1+L636/100)</f>
        <v>0</v>
      </c>
      <c r="N636" s="201">
        <v>0.00048</v>
      </c>
      <c r="O636" s="201">
        <f aca="true" t="shared" si="202" ref="O636:O637">ROUND(E636*N636,2)</f>
        <v>1.12</v>
      </c>
      <c r="P636" s="201">
        <v>0</v>
      </c>
      <c r="Q636" s="201">
        <f aca="true" t="shared" si="203" ref="Q636:Q637">ROUND(E636*P636,2)</f>
        <v>0</v>
      </c>
      <c r="R636" s="201" t="s">
        <v>647</v>
      </c>
      <c r="S636" s="201" t="s">
        <v>154</v>
      </c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 t="s">
        <v>804</v>
      </c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</row>
    <row r="637" spans="1:60" ht="12.75" outlineLevel="1">
      <c r="A637" s="196">
        <v>238</v>
      </c>
      <c r="B637" s="196" t="s">
        <v>975</v>
      </c>
      <c r="C637" s="197" t="s">
        <v>976</v>
      </c>
      <c r="D637" s="198" t="s">
        <v>204</v>
      </c>
      <c r="E637" s="199">
        <v>1000</v>
      </c>
      <c r="F637" s="200"/>
      <c r="G637" s="201">
        <f t="shared" si="198"/>
        <v>0</v>
      </c>
      <c r="H637" s="200"/>
      <c r="I637" s="201">
        <f t="shared" si="199"/>
        <v>0</v>
      </c>
      <c r="J637" s="200"/>
      <c r="K637" s="201">
        <f t="shared" si="200"/>
        <v>0</v>
      </c>
      <c r="L637" s="201">
        <v>21</v>
      </c>
      <c r="M637" s="201">
        <f t="shared" si="201"/>
        <v>0</v>
      </c>
      <c r="N637" s="201">
        <v>0.0002</v>
      </c>
      <c r="O637" s="201">
        <f t="shared" si="202"/>
        <v>0.2</v>
      </c>
      <c r="P637" s="201">
        <v>0</v>
      </c>
      <c r="Q637" s="201">
        <f t="shared" si="203"/>
        <v>0</v>
      </c>
      <c r="R637" s="201" t="s">
        <v>647</v>
      </c>
      <c r="S637" s="201" t="s">
        <v>154</v>
      </c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 t="s">
        <v>155</v>
      </c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</row>
    <row r="638" spans="1:60" ht="12.75" outlineLevel="1">
      <c r="A638" s="196"/>
      <c r="B638" s="196"/>
      <c r="C638" s="203" t="s">
        <v>977</v>
      </c>
      <c r="D638" s="204"/>
      <c r="E638" s="205">
        <v>1000</v>
      </c>
      <c r="F638" s="206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 t="s">
        <v>157</v>
      </c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</row>
    <row r="639" spans="1:31" ht="12.75">
      <c r="A639" s="207" t="s">
        <v>148</v>
      </c>
      <c r="B639" s="207" t="s">
        <v>110</v>
      </c>
      <c r="C639" s="208" t="s">
        <v>111</v>
      </c>
      <c r="D639" s="209"/>
      <c r="E639" s="210"/>
      <c r="F639" s="211"/>
      <c r="G639" s="212">
        <f>SUM(G640:G644)</f>
        <v>0</v>
      </c>
      <c r="H639" s="212"/>
      <c r="I639" s="212">
        <f>SUM(I644:I644)</f>
        <v>0</v>
      </c>
      <c r="J639" s="212"/>
      <c r="K639" s="212">
        <f>SUM(K644:K644)</f>
        <v>0</v>
      </c>
      <c r="L639" s="212"/>
      <c r="M639" s="212">
        <f>SUM(M644:M644)</f>
        <v>0</v>
      </c>
      <c r="N639" s="212"/>
      <c r="O639" s="212">
        <f>SUM(O644:O644)</f>
        <v>0</v>
      </c>
      <c r="P639" s="212"/>
      <c r="Q639" s="212">
        <f>SUM(Q644:Q644)</f>
        <v>0</v>
      </c>
      <c r="R639" s="212"/>
      <c r="S639" s="212"/>
      <c r="AE639" t="s">
        <v>149</v>
      </c>
    </row>
    <row r="640" spans="1:60" ht="14.25" outlineLevel="1">
      <c r="A640" s="196">
        <v>239</v>
      </c>
      <c r="B640" s="196" t="s">
        <v>978</v>
      </c>
      <c r="C640" s="197" t="s">
        <v>979</v>
      </c>
      <c r="D640" s="198" t="s">
        <v>826</v>
      </c>
      <c r="E640" s="199">
        <v>1</v>
      </c>
      <c r="F640" s="200"/>
      <c r="G640" s="201">
        <f aca="true" t="shared" si="204" ref="G640:G644">ROUND(E640*F640,2)</f>
        <v>0</v>
      </c>
      <c r="H640" s="200"/>
      <c r="I640" s="201">
        <f aca="true" t="shared" si="205" ref="I640:I644">ROUND(E640*H640,2)</f>
        <v>0</v>
      </c>
      <c r="J640" s="200"/>
      <c r="K640" s="201">
        <f aca="true" t="shared" si="206" ref="K640:K644">ROUND(E640*J640,2)</f>
        <v>0</v>
      </c>
      <c r="L640" s="201">
        <v>21</v>
      </c>
      <c r="M640" s="201">
        <f aca="true" t="shared" si="207" ref="M640:M644">G640*(1+L640/100)</f>
        <v>0</v>
      </c>
      <c r="N640" s="201">
        <v>0</v>
      </c>
      <c r="O640" s="201">
        <f aca="true" t="shared" si="208" ref="O640:O644">ROUND(E640*N640,2)</f>
        <v>0</v>
      </c>
      <c r="P640" s="201">
        <v>0</v>
      </c>
      <c r="Q640" s="201">
        <f aca="true" t="shared" si="209" ref="Q640:Q644">ROUND(E640*P640,2)</f>
        <v>0</v>
      </c>
      <c r="R640" s="201"/>
      <c r="S640" s="201" t="s">
        <v>335</v>
      </c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 t="s">
        <v>155</v>
      </c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/>
    </row>
    <row r="641" spans="1:60" ht="14.25" outlineLevel="1">
      <c r="A641" s="196">
        <v>240</v>
      </c>
      <c r="B641" s="196" t="s">
        <v>980</v>
      </c>
      <c r="C641" s="197" t="s">
        <v>981</v>
      </c>
      <c r="D641" s="198" t="s">
        <v>826</v>
      </c>
      <c r="E641" s="199">
        <v>1</v>
      </c>
      <c r="F641" s="200"/>
      <c r="G641" s="201">
        <f t="shared" si="204"/>
        <v>0</v>
      </c>
      <c r="H641" s="200"/>
      <c r="I641" s="201">
        <f t="shared" si="205"/>
        <v>0</v>
      </c>
      <c r="J641" s="200"/>
      <c r="K641" s="201">
        <f t="shared" si="206"/>
        <v>0</v>
      </c>
      <c r="L641" s="201">
        <v>21</v>
      </c>
      <c r="M641" s="201">
        <f t="shared" si="207"/>
        <v>0</v>
      </c>
      <c r="N641" s="201">
        <v>0</v>
      </c>
      <c r="O641" s="201">
        <f t="shared" si="208"/>
        <v>0</v>
      </c>
      <c r="P641" s="201">
        <v>0</v>
      </c>
      <c r="Q641" s="201">
        <f t="shared" si="209"/>
        <v>0</v>
      </c>
      <c r="R641" s="201"/>
      <c r="S641" s="201" t="s">
        <v>335</v>
      </c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 t="s">
        <v>155</v>
      </c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2"/>
      <c r="AT641" s="202"/>
      <c r="AU641" s="202"/>
      <c r="AV641" s="202"/>
      <c r="AW641" s="202"/>
      <c r="AX641" s="202"/>
      <c r="AY641" s="202"/>
      <c r="AZ641" s="202"/>
      <c r="BA641" s="202"/>
      <c r="BB641" s="202"/>
      <c r="BC641" s="202"/>
      <c r="BD641" s="202"/>
      <c r="BE641" s="202"/>
      <c r="BF641" s="202"/>
      <c r="BG641" s="202"/>
      <c r="BH641" s="202"/>
    </row>
    <row r="642" spans="1:60" ht="14.25" outlineLevel="1">
      <c r="A642" s="196">
        <v>241</v>
      </c>
      <c r="B642" s="196" t="s">
        <v>982</v>
      </c>
      <c r="C642" s="197" t="s">
        <v>983</v>
      </c>
      <c r="D642" s="198" t="s">
        <v>826</v>
      </c>
      <c r="E642" s="199">
        <v>1</v>
      </c>
      <c r="F642" s="200"/>
      <c r="G642" s="201">
        <f t="shared" si="204"/>
        <v>0</v>
      </c>
      <c r="H642" s="200"/>
      <c r="I642" s="201">
        <f t="shared" si="205"/>
        <v>0</v>
      </c>
      <c r="J642" s="200"/>
      <c r="K642" s="201">
        <f t="shared" si="206"/>
        <v>0</v>
      </c>
      <c r="L642" s="201">
        <v>21</v>
      </c>
      <c r="M642" s="201">
        <f t="shared" si="207"/>
        <v>0</v>
      </c>
      <c r="N642" s="201">
        <v>0</v>
      </c>
      <c r="O642" s="201">
        <f t="shared" si="208"/>
        <v>0</v>
      </c>
      <c r="P642" s="201">
        <v>0</v>
      </c>
      <c r="Q642" s="201">
        <f t="shared" si="209"/>
        <v>0</v>
      </c>
      <c r="R642" s="201"/>
      <c r="S642" s="201" t="s">
        <v>335</v>
      </c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 t="s">
        <v>155</v>
      </c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2"/>
      <c r="AT642" s="202"/>
      <c r="AU642" s="202"/>
      <c r="AV642" s="202"/>
      <c r="AW642" s="202"/>
      <c r="AX642" s="202"/>
      <c r="AY642" s="202"/>
      <c r="AZ642" s="202"/>
      <c r="BA642" s="202"/>
      <c r="BB642" s="202"/>
      <c r="BC642" s="202"/>
      <c r="BD642" s="202"/>
      <c r="BE642" s="202"/>
      <c r="BF642" s="202"/>
      <c r="BG642" s="202"/>
      <c r="BH642" s="202"/>
    </row>
    <row r="643" spans="1:60" ht="14.25" outlineLevel="1">
      <c r="A643" s="196">
        <v>242</v>
      </c>
      <c r="B643" s="196" t="s">
        <v>984</v>
      </c>
      <c r="C643" s="197" t="s">
        <v>985</v>
      </c>
      <c r="D643" s="198" t="s">
        <v>826</v>
      </c>
      <c r="E643" s="199">
        <v>1</v>
      </c>
      <c r="F643" s="200"/>
      <c r="G643" s="201">
        <f t="shared" si="204"/>
        <v>0</v>
      </c>
      <c r="H643" s="200"/>
      <c r="I643" s="201">
        <f t="shared" si="205"/>
        <v>0</v>
      </c>
      <c r="J643" s="200"/>
      <c r="K643" s="201">
        <f t="shared" si="206"/>
        <v>0</v>
      </c>
      <c r="L643" s="201">
        <v>21</v>
      </c>
      <c r="M643" s="201">
        <f t="shared" si="207"/>
        <v>0</v>
      </c>
      <c r="N643" s="201">
        <v>0</v>
      </c>
      <c r="O643" s="201">
        <f t="shared" si="208"/>
        <v>0</v>
      </c>
      <c r="P643" s="201">
        <v>0</v>
      </c>
      <c r="Q643" s="201">
        <f t="shared" si="209"/>
        <v>0</v>
      </c>
      <c r="R643" s="201"/>
      <c r="S643" s="201" t="s">
        <v>335</v>
      </c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 t="s">
        <v>155</v>
      </c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</row>
    <row r="644" spans="1:60" ht="22.5" outlineLevel="1">
      <c r="A644" s="196">
        <v>243</v>
      </c>
      <c r="B644" s="196" t="s">
        <v>986</v>
      </c>
      <c r="C644" s="197" t="s">
        <v>987</v>
      </c>
      <c r="D644" s="198" t="s">
        <v>214</v>
      </c>
      <c r="E644" s="199">
        <v>3</v>
      </c>
      <c r="F644" s="200"/>
      <c r="G644" s="201">
        <f t="shared" si="204"/>
        <v>0</v>
      </c>
      <c r="H644" s="200"/>
      <c r="I644" s="201">
        <f t="shared" si="205"/>
        <v>0</v>
      </c>
      <c r="J644" s="200"/>
      <c r="K644" s="201">
        <f t="shared" si="206"/>
        <v>0</v>
      </c>
      <c r="L644" s="201">
        <v>21</v>
      </c>
      <c r="M644" s="201">
        <f t="shared" si="207"/>
        <v>0</v>
      </c>
      <c r="N644" s="201">
        <v>0</v>
      </c>
      <c r="O644" s="201">
        <f t="shared" si="208"/>
        <v>0</v>
      </c>
      <c r="P644" s="201">
        <v>0</v>
      </c>
      <c r="Q644" s="201">
        <f t="shared" si="209"/>
        <v>0</v>
      </c>
      <c r="R644" s="201"/>
      <c r="S644" s="201" t="s">
        <v>335</v>
      </c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 t="s">
        <v>155</v>
      </c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</row>
    <row r="645" spans="1:31" ht="12.75">
      <c r="A645" s="207" t="s">
        <v>148</v>
      </c>
      <c r="B645" s="207" t="s">
        <v>112</v>
      </c>
      <c r="C645" s="208" t="s">
        <v>113</v>
      </c>
      <c r="D645" s="209"/>
      <c r="E645" s="210"/>
      <c r="F645" s="211"/>
      <c r="G645" s="212">
        <f>SUM(G646:G646)</f>
        <v>0</v>
      </c>
      <c r="H645" s="212"/>
      <c r="I645" s="212">
        <f>SUM(I646:I646)</f>
        <v>0</v>
      </c>
      <c r="J645" s="212"/>
      <c r="K645" s="212">
        <f>SUM(K646:K646)</f>
        <v>0</v>
      </c>
      <c r="L645" s="212"/>
      <c r="M645" s="212">
        <f>SUM(M646:M646)</f>
        <v>0</v>
      </c>
      <c r="N645" s="212"/>
      <c r="O645" s="212">
        <f>SUM(O646:O646)</f>
        <v>0</v>
      </c>
      <c r="P645" s="212"/>
      <c r="Q645" s="212">
        <f>SUM(Q646:Q646)</f>
        <v>0</v>
      </c>
      <c r="R645" s="212"/>
      <c r="S645" s="212"/>
      <c r="AE645" t="s">
        <v>149</v>
      </c>
    </row>
    <row r="646" spans="1:60" ht="14.25" outlineLevel="1">
      <c r="A646" s="196">
        <v>244</v>
      </c>
      <c r="B646" s="196" t="s">
        <v>988</v>
      </c>
      <c r="C646" s="197" t="s">
        <v>989</v>
      </c>
      <c r="D646" s="198" t="s">
        <v>826</v>
      </c>
      <c r="E646" s="199">
        <v>1</v>
      </c>
      <c r="F646" s="200"/>
      <c r="G646" s="201">
        <f>ROUND(E646*F646,2)</f>
        <v>0</v>
      </c>
      <c r="H646" s="200"/>
      <c r="I646" s="201">
        <f>ROUND(E646*H646,2)</f>
        <v>0</v>
      </c>
      <c r="J646" s="200"/>
      <c r="K646" s="201">
        <f>ROUND(E646*J646,2)</f>
        <v>0</v>
      </c>
      <c r="L646" s="201">
        <v>21</v>
      </c>
      <c r="M646" s="201">
        <f>G646*(1+L646/100)</f>
        <v>0</v>
      </c>
      <c r="N646" s="201">
        <v>0</v>
      </c>
      <c r="O646" s="201">
        <f>ROUND(E646*N646,2)</f>
        <v>0</v>
      </c>
      <c r="P646" s="201">
        <v>0</v>
      </c>
      <c r="Q646" s="201">
        <f>ROUND(E646*P646,2)</f>
        <v>0</v>
      </c>
      <c r="R646" s="201"/>
      <c r="S646" s="201" t="s">
        <v>335</v>
      </c>
      <c r="T646" s="202"/>
      <c r="U646" s="202"/>
      <c r="V646" s="202"/>
      <c r="W646" s="202"/>
      <c r="X646" s="202"/>
      <c r="Y646" s="202"/>
      <c r="Z646" s="202"/>
      <c r="AA646" s="202"/>
      <c r="AB646" s="202"/>
      <c r="AC646" s="202"/>
      <c r="AD646" s="202"/>
      <c r="AE646" s="202" t="s">
        <v>155</v>
      </c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202"/>
    </row>
    <row r="647" spans="1:31" ht="12.75">
      <c r="A647" s="207" t="s">
        <v>148</v>
      </c>
      <c r="B647" s="207" t="s">
        <v>114</v>
      </c>
      <c r="C647" s="208" t="s">
        <v>115</v>
      </c>
      <c r="D647" s="209"/>
      <c r="E647" s="210"/>
      <c r="F647" s="211"/>
      <c r="G647" s="212">
        <f>SUM(G648:G648)</f>
        <v>0</v>
      </c>
      <c r="H647" s="212"/>
      <c r="I647" s="212">
        <f>SUM(I648:I648)</f>
        <v>0</v>
      </c>
      <c r="J647" s="212"/>
      <c r="K647" s="212">
        <f>SUM(K648:K648)</f>
        <v>0</v>
      </c>
      <c r="L647" s="212"/>
      <c r="M647" s="212">
        <f>SUM(M648:M648)</f>
        <v>0</v>
      </c>
      <c r="N647" s="212"/>
      <c r="O647" s="212">
        <f>SUM(O648:O648)</f>
        <v>0</v>
      </c>
      <c r="P647" s="212"/>
      <c r="Q647" s="212">
        <f>SUM(Q648:Q648)</f>
        <v>0</v>
      </c>
      <c r="R647" s="212"/>
      <c r="S647" s="212"/>
      <c r="AE647" t="s">
        <v>149</v>
      </c>
    </row>
    <row r="648" spans="1:60" ht="14.25" outlineLevel="1">
      <c r="A648" s="196">
        <v>245</v>
      </c>
      <c r="B648" s="196" t="s">
        <v>990</v>
      </c>
      <c r="C648" s="197" t="s">
        <v>991</v>
      </c>
      <c r="D648" s="198" t="s">
        <v>214</v>
      </c>
      <c r="E648" s="199">
        <v>2</v>
      </c>
      <c r="F648" s="200"/>
      <c r="G648" s="201">
        <f>ROUND(E648*F648,2)</f>
        <v>0</v>
      </c>
      <c r="H648" s="200"/>
      <c r="I648" s="201">
        <f>ROUND(E648*H648,2)</f>
        <v>0</v>
      </c>
      <c r="J648" s="200"/>
      <c r="K648" s="201">
        <f>ROUND(E648*J648,2)</f>
        <v>0</v>
      </c>
      <c r="L648" s="201">
        <v>21</v>
      </c>
      <c r="M648" s="201">
        <f>G648*(1+L648/100)</f>
        <v>0</v>
      </c>
      <c r="N648" s="201">
        <v>0</v>
      </c>
      <c r="O648" s="201">
        <f>ROUND(E648*N648,2)</f>
        <v>0</v>
      </c>
      <c r="P648" s="201">
        <v>0</v>
      </c>
      <c r="Q648" s="201">
        <f>ROUND(E648*P648,2)</f>
        <v>0</v>
      </c>
      <c r="R648" s="201"/>
      <c r="S648" s="201" t="s">
        <v>335</v>
      </c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 t="s">
        <v>155</v>
      </c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2"/>
      <c r="AT648" s="202"/>
      <c r="AU648" s="202"/>
      <c r="AV648" s="202"/>
      <c r="AW648" s="202"/>
      <c r="AX648" s="202"/>
      <c r="AY648" s="202"/>
      <c r="AZ648" s="202"/>
      <c r="BA648" s="202"/>
      <c r="BB648" s="202"/>
      <c r="BC648" s="202"/>
      <c r="BD648" s="202"/>
      <c r="BE648" s="202"/>
      <c r="BF648" s="202"/>
      <c r="BG648" s="202"/>
      <c r="BH648" s="202"/>
    </row>
    <row r="649" spans="1:31" ht="12.75">
      <c r="A649" s="207" t="s">
        <v>148</v>
      </c>
      <c r="B649" s="207" t="s">
        <v>116</v>
      </c>
      <c r="C649" s="208" t="s">
        <v>117</v>
      </c>
      <c r="D649" s="209"/>
      <c r="E649" s="210"/>
      <c r="F649" s="211"/>
      <c r="G649" s="212">
        <f>SUM(G650:G652)</f>
        <v>0</v>
      </c>
      <c r="H649" s="212"/>
      <c r="I649" s="212">
        <f>SUM(I650:I652)</f>
        <v>0</v>
      </c>
      <c r="J649" s="212"/>
      <c r="K649" s="212">
        <f>SUM(K650:K652)</f>
        <v>0</v>
      </c>
      <c r="L649" s="212"/>
      <c r="M649" s="212">
        <f>SUM(M650:M652)</f>
        <v>0</v>
      </c>
      <c r="N649" s="212"/>
      <c r="O649" s="212">
        <f>SUM(O650:O652)</f>
        <v>0</v>
      </c>
      <c r="P649" s="212"/>
      <c r="Q649" s="212">
        <f>SUM(Q650:Q652)</f>
        <v>0</v>
      </c>
      <c r="R649" s="212"/>
      <c r="S649" s="212"/>
      <c r="AE649" t="s">
        <v>149</v>
      </c>
    </row>
    <row r="650" spans="1:60" ht="14.25" outlineLevel="1">
      <c r="A650" s="196">
        <v>246</v>
      </c>
      <c r="B650" s="196" t="s">
        <v>992</v>
      </c>
      <c r="C650" s="197" t="s">
        <v>993</v>
      </c>
      <c r="D650" s="198" t="s">
        <v>214</v>
      </c>
      <c r="E650" s="199">
        <v>1</v>
      </c>
      <c r="F650" s="200"/>
      <c r="G650" s="201">
        <f aca="true" t="shared" si="210" ref="G650:G652">ROUND(E650*F650,2)</f>
        <v>0</v>
      </c>
      <c r="H650" s="200"/>
      <c r="I650" s="201">
        <f aca="true" t="shared" si="211" ref="I650:I652">ROUND(E650*H650,2)</f>
        <v>0</v>
      </c>
      <c r="J650" s="200"/>
      <c r="K650" s="201">
        <f aca="true" t="shared" si="212" ref="K650:K652">ROUND(E650*J650,2)</f>
        <v>0</v>
      </c>
      <c r="L650" s="201">
        <v>21</v>
      </c>
      <c r="M650" s="201">
        <f aca="true" t="shared" si="213" ref="M650:M652">G650*(1+L650/100)</f>
        <v>0</v>
      </c>
      <c r="N650" s="201">
        <v>0</v>
      </c>
      <c r="O650" s="201">
        <f aca="true" t="shared" si="214" ref="O650:O652">ROUND(E650*N650,2)</f>
        <v>0</v>
      </c>
      <c r="P650" s="201">
        <v>0</v>
      </c>
      <c r="Q650" s="201">
        <f aca="true" t="shared" si="215" ref="Q650:Q652">ROUND(E650*P650,2)</f>
        <v>0</v>
      </c>
      <c r="R650" s="201"/>
      <c r="S650" s="201" t="s">
        <v>335</v>
      </c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 t="s">
        <v>155</v>
      </c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</row>
    <row r="651" spans="1:60" ht="14.25" outlineLevel="1">
      <c r="A651" s="196">
        <v>247</v>
      </c>
      <c r="B651" s="196" t="s">
        <v>994</v>
      </c>
      <c r="C651" s="197" t="s">
        <v>995</v>
      </c>
      <c r="D651" s="198" t="s">
        <v>214</v>
      </c>
      <c r="E651" s="199">
        <v>1</v>
      </c>
      <c r="F651" s="200"/>
      <c r="G651" s="201">
        <f t="shared" si="210"/>
        <v>0</v>
      </c>
      <c r="H651" s="200"/>
      <c r="I651" s="201">
        <f t="shared" si="211"/>
        <v>0</v>
      </c>
      <c r="J651" s="200"/>
      <c r="K651" s="201">
        <f t="shared" si="212"/>
        <v>0</v>
      </c>
      <c r="L651" s="201">
        <v>21</v>
      </c>
      <c r="M651" s="201">
        <f t="shared" si="213"/>
        <v>0</v>
      </c>
      <c r="N651" s="201">
        <v>0</v>
      </c>
      <c r="O651" s="201">
        <f t="shared" si="214"/>
        <v>0</v>
      </c>
      <c r="P651" s="201">
        <v>0</v>
      </c>
      <c r="Q651" s="201">
        <f t="shared" si="215"/>
        <v>0</v>
      </c>
      <c r="R651" s="201"/>
      <c r="S651" s="201" t="s">
        <v>335</v>
      </c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 t="s">
        <v>155</v>
      </c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2"/>
      <c r="AT651" s="202"/>
      <c r="AU651" s="202"/>
      <c r="AV651" s="202"/>
      <c r="AW651" s="202"/>
      <c r="AX651" s="202"/>
      <c r="AY651" s="202"/>
      <c r="AZ651" s="202"/>
      <c r="BA651" s="202"/>
      <c r="BB651" s="202"/>
      <c r="BC651" s="202"/>
      <c r="BD651" s="202"/>
      <c r="BE651" s="202"/>
      <c r="BF651" s="202"/>
      <c r="BG651" s="202"/>
      <c r="BH651" s="202"/>
    </row>
    <row r="652" spans="1:60" ht="14.25" outlineLevel="1">
      <c r="A652" s="196">
        <v>248</v>
      </c>
      <c r="B652" s="196" t="s">
        <v>996</v>
      </c>
      <c r="C652" s="197" t="s">
        <v>997</v>
      </c>
      <c r="D652" s="198" t="s">
        <v>214</v>
      </c>
      <c r="E652" s="199">
        <v>1</v>
      </c>
      <c r="F652" s="200"/>
      <c r="G652" s="201">
        <f t="shared" si="210"/>
        <v>0</v>
      </c>
      <c r="H652" s="200"/>
      <c r="I652" s="201">
        <f t="shared" si="211"/>
        <v>0</v>
      </c>
      <c r="J652" s="200"/>
      <c r="K652" s="201">
        <f t="shared" si="212"/>
        <v>0</v>
      </c>
      <c r="L652" s="201">
        <v>21</v>
      </c>
      <c r="M652" s="201">
        <f t="shared" si="213"/>
        <v>0</v>
      </c>
      <c r="N652" s="201">
        <v>0</v>
      </c>
      <c r="O652" s="201">
        <f t="shared" si="214"/>
        <v>0</v>
      </c>
      <c r="P652" s="201">
        <v>0</v>
      </c>
      <c r="Q652" s="201">
        <f t="shared" si="215"/>
        <v>0</v>
      </c>
      <c r="R652" s="201"/>
      <c r="S652" s="201" t="s">
        <v>335</v>
      </c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 t="s">
        <v>155</v>
      </c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</row>
    <row r="653" spans="1:31" ht="12.75">
      <c r="A653" s="207" t="s">
        <v>148</v>
      </c>
      <c r="B653" s="207" t="s">
        <v>118</v>
      </c>
      <c r="C653" s="208" t="s">
        <v>119</v>
      </c>
      <c r="D653" s="209"/>
      <c r="E653" s="210"/>
      <c r="F653" s="211"/>
      <c r="G653" s="212">
        <f>SUM(G654:G658)</f>
        <v>0</v>
      </c>
      <c r="H653" s="212"/>
      <c r="I653" s="212">
        <f>SUM(I654:I658)</f>
        <v>0</v>
      </c>
      <c r="J653" s="212"/>
      <c r="K653" s="212">
        <f>SUM(K654:K658)</f>
        <v>0</v>
      </c>
      <c r="L653" s="212"/>
      <c r="M653" s="212">
        <f>SUM(M654:M658)</f>
        <v>0</v>
      </c>
      <c r="N653" s="212"/>
      <c r="O653" s="212">
        <f>SUM(O654:O658)</f>
        <v>0</v>
      </c>
      <c r="P653" s="212"/>
      <c r="Q653" s="212">
        <f>SUM(Q654:Q658)</f>
        <v>0</v>
      </c>
      <c r="R653" s="212"/>
      <c r="S653" s="212"/>
      <c r="AE653" t="s">
        <v>149</v>
      </c>
    </row>
    <row r="654" spans="1:60" ht="12.75" outlineLevel="1">
      <c r="A654" s="196">
        <v>249</v>
      </c>
      <c r="B654" s="196" t="s">
        <v>998</v>
      </c>
      <c r="C654" s="197" t="s">
        <v>999</v>
      </c>
      <c r="D654" s="198" t="s">
        <v>179</v>
      </c>
      <c r="E654" s="199">
        <v>47.68506</v>
      </c>
      <c r="F654" s="200"/>
      <c r="G654" s="201">
        <f aca="true" t="shared" si="216" ref="G654:G658">ROUND(E654*F654,2)</f>
        <v>0</v>
      </c>
      <c r="H654" s="200"/>
      <c r="I654" s="201">
        <f aca="true" t="shared" si="217" ref="I654:I658">ROUND(E654*H654,2)</f>
        <v>0</v>
      </c>
      <c r="J654" s="200"/>
      <c r="K654" s="201">
        <f aca="true" t="shared" si="218" ref="K654:K658">ROUND(E654*J654,2)</f>
        <v>0</v>
      </c>
      <c r="L654" s="201">
        <v>21</v>
      </c>
      <c r="M654" s="201">
        <f aca="true" t="shared" si="219" ref="M654:M658">G654*(1+L654/100)</f>
        <v>0</v>
      </c>
      <c r="N654" s="201">
        <v>0</v>
      </c>
      <c r="O654" s="201">
        <f aca="true" t="shared" si="220" ref="O654:O658">ROUND(E654*N654,2)</f>
        <v>0</v>
      </c>
      <c r="P654" s="201">
        <v>0</v>
      </c>
      <c r="Q654" s="201">
        <f aca="true" t="shared" si="221" ref="Q654:Q658">ROUND(E654*P654,2)</f>
        <v>0</v>
      </c>
      <c r="R654" s="201" t="s">
        <v>564</v>
      </c>
      <c r="S654" s="201" t="s">
        <v>154</v>
      </c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 t="s">
        <v>1000</v>
      </c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</row>
    <row r="655" spans="1:60" ht="14.25" outlineLevel="1">
      <c r="A655" s="196">
        <v>250</v>
      </c>
      <c r="B655" s="196" t="s">
        <v>1001</v>
      </c>
      <c r="C655" s="197" t="s">
        <v>1002</v>
      </c>
      <c r="D655" s="198" t="s">
        <v>179</v>
      </c>
      <c r="E655" s="199">
        <v>47.68506</v>
      </c>
      <c r="F655" s="200"/>
      <c r="G655" s="201">
        <f t="shared" si="216"/>
        <v>0</v>
      </c>
      <c r="H655" s="200"/>
      <c r="I655" s="201">
        <f t="shared" si="217"/>
        <v>0</v>
      </c>
      <c r="J655" s="200"/>
      <c r="K655" s="201">
        <f t="shared" si="218"/>
        <v>0</v>
      </c>
      <c r="L655" s="201">
        <v>21</v>
      </c>
      <c r="M655" s="201">
        <f t="shared" si="219"/>
        <v>0</v>
      </c>
      <c r="N655" s="201">
        <v>0</v>
      </c>
      <c r="O655" s="201">
        <f t="shared" si="220"/>
        <v>0</v>
      </c>
      <c r="P655" s="201">
        <v>0</v>
      </c>
      <c r="Q655" s="201">
        <f t="shared" si="221"/>
        <v>0</v>
      </c>
      <c r="R655" s="201" t="s">
        <v>564</v>
      </c>
      <c r="S655" s="201" t="s">
        <v>154</v>
      </c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 t="s">
        <v>1000</v>
      </c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</row>
    <row r="656" spans="1:60" ht="12.75" outlineLevel="1">
      <c r="A656" s="196">
        <v>251</v>
      </c>
      <c r="B656" s="196" t="s">
        <v>1003</v>
      </c>
      <c r="C656" s="197" t="s">
        <v>1004</v>
      </c>
      <c r="D656" s="198" t="s">
        <v>179</v>
      </c>
      <c r="E656" s="199">
        <v>47.68506</v>
      </c>
      <c r="F656" s="200"/>
      <c r="G656" s="201">
        <f t="shared" si="216"/>
        <v>0</v>
      </c>
      <c r="H656" s="200"/>
      <c r="I656" s="201">
        <f t="shared" si="217"/>
        <v>0</v>
      </c>
      <c r="J656" s="200"/>
      <c r="K656" s="201">
        <f t="shared" si="218"/>
        <v>0</v>
      </c>
      <c r="L656" s="201">
        <v>21</v>
      </c>
      <c r="M656" s="201">
        <f t="shared" si="219"/>
        <v>0</v>
      </c>
      <c r="N656" s="201">
        <v>0</v>
      </c>
      <c r="O656" s="201">
        <f t="shared" si="220"/>
        <v>0</v>
      </c>
      <c r="P656" s="201">
        <v>0</v>
      </c>
      <c r="Q656" s="201">
        <f t="shared" si="221"/>
        <v>0</v>
      </c>
      <c r="R656" s="201" t="s">
        <v>564</v>
      </c>
      <c r="S656" s="201" t="s">
        <v>154</v>
      </c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 t="s">
        <v>1000</v>
      </c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</row>
    <row r="657" spans="1:60" ht="12.75" outlineLevel="1">
      <c r="A657" s="196">
        <v>252</v>
      </c>
      <c r="B657" s="196" t="s">
        <v>1005</v>
      </c>
      <c r="C657" s="197" t="s">
        <v>1006</v>
      </c>
      <c r="D657" s="198" t="s">
        <v>179</v>
      </c>
      <c r="E657" s="199">
        <v>47.68506</v>
      </c>
      <c r="F657" s="200"/>
      <c r="G657" s="201">
        <f t="shared" si="216"/>
        <v>0</v>
      </c>
      <c r="H657" s="200"/>
      <c r="I657" s="201">
        <f t="shared" si="217"/>
        <v>0</v>
      </c>
      <c r="J657" s="200"/>
      <c r="K657" s="201">
        <f t="shared" si="218"/>
        <v>0</v>
      </c>
      <c r="L657" s="201">
        <v>21</v>
      </c>
      <c r="M657" s="201">
        <f t="shared" si="219"/>
        <v>0</v>
      </c>
      <c r="N657" s="201">
        <v>0</v>
      </c>
      <c r="O657" s="201">
        <f t="shared" si="220"/>
        <v>0</v>
      </c>
      <c r="P657" s="201">
        <v>0</v>
      </c>
      <c r="Q657" s="201">
        <f t="shared" si="221"/>
        <v>0</v>
      </c>
      <c r="R657" s="201" t="s">
        <v>564</v>
      </c>
      <c r="S657" s="201" t="s">
        <v>154</v>
      </c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 t="s">
        <v>1000</v>
      </c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</row>
    <row r="658" spans="1:60" ht="12.75" outlineLevel="1">
      <c r="A658" s="196">
        <v>253</v>
      </c>
      <c r="B658" s="196" t="s">
        <v>1007</v>
      </c>
      <c r="C658" s="197" t="s">
        <v>1008</v>
      </c>
      <c r="D658" s="198" t="s">
        <v>179</v>
      </c>
      <c r="E658" s="199">
        <v>47.68506</v>
      </c>
      <c r="F658" s="200"/>
      <c r="G658" s="201">
        <f t="shared" si="216"/>
        <v>0</v>
      </c>
      <c r="H658" s="200"/>
      <c r="I658" s="201">
        <f t="shared" si="217"/>
        <v>0</v>
      </c>
      <c r="J658" s="200"/>
      <c r="K658" s="201">
        <f t="shared" si="218"/>
        <v>0</v>
      </c>
      <c r="L658" s="201">
        <v>21</v>
      </c>
      <c r="M658" s="201">
        <f t="shared" si="219"/>
        <v>0</v>
      </c>
      <c r="N658" s="201">
        <v>0</v>
      </c>
      <c r="O658" s="201">
        <f t="shared" si="220"/>
        <v>0</v>
      </c>
      <c r="P658" s="201">
        <v>0</v>
      </c>
      <c r="Q658" s="201">
        <f t="shared" si="221"/>
        <v>0</v>
      </c>
      <c r="R658" s="201" t="s">
        <v>564</v>
      </c>
      <c r="S658" s="201" t="s">
        <v>154</v>
      </c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 t="s">
        <v>1000</v>
      </c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</row>
    <row r="659" spans="1:31" ht="12.75">
      <c r="A659" s="207" t="s">
        <v>148</v>
      </c>
      <c r="B659" s="207" t="s">
        <v>19</v>
      </c>
      <c r="C659" s="208" t="s">
        <v>20</v>
      </c>
      <c r="D659" s="209"/>
      <c r="E659" s="210"/>
      <c r="F659" s="211"/>
      <c r="G659" s="212">
        <f>SUM(G660:G661)</f>
        <v>0</v>
      </c>
      <c r="H659" s="212"/>
      <c r="I659" s="212">
        <f>SUM(I660:I661)</f>
        <v>0</v>
      </c>
      <c r="J659" s="212"/>
      <c r="K659" s="212">
        <f>SUM(K660:K661)</f>
        <v>0</v>
      </c>
      <c r="L659" s="212"/>
      <c r="M659" s="212">
        <f>SUM(M660:M661)</f>
        <v>0</v>
      </c>
      <c r="N659" s="212"/>
      <c r="O659" s="212">
        <f>SUM(O660:O661)</f>
        <v>0</v>
      </c>
      <c r="P659" s="212"/>
      <c r="Q659" s="212">
        <f>SUM(Q660:Q661)</f>
        <v>0</v>
      </c>
      <c r="R659" s="212"/>
      <c r="S659" s="212"/>
      <c r="AE659" t="s">
        <v>149</v>
      </c>
    </row>
    <row r="660" spans="1:60" ht="12.75" outlineLevel="1">
      <c r="A660" s="196">
        <v>254</v>
      </c>
      <c r="B660" s="196" t="s">
        <v>1009</v>
      </c>
      <c r="C660" s="197" t="s">
        <v>1010</v>
      </c>
      <c r="D660" s="198" t="s">
        <v>1011</v>
      </c>
      <c r="E660" s="199">
        <v>1</v>
      </c>
      <c r="F660" s="200"/>
      <c r="G660" s="201">
        <f aca="true" t="shared" si="222" ref="G660:G661">ROUND(E660*F660,2)</f>
        <v>0</v>
      </c>
      <c r="H660" s="200"/>
      <c r="I660" s="201">
        <f aca="true" t="shared" si="223" ref="I660:I661">ROUND(E660*H660,2)</f>
        <v>0</v>
      </c>
      <c r="J660" s="200"/>
      <c r="K660" s="201">
        <f aca="true" t="shared" si="224" ref="K660:K661">ROUND(E660*J660,2)</f>
        <v>0</v>
      </c>
      <c r="L660" s="201">
        <v>21</v>
      </c>
      <c r="M660" s="201">
        <f aca="true" t="shared" si="225" ref="M660:M661">G660*(1+L660/100)</f>
        <v>0</v>
      </c>
      <c r="N660" s="201">
        <v>0</v>
      </c>
      <c r="O660" s="201">
        <f aca="true" t="shared" si="226" ref="O660:O661">ROUND(E660*N660,2)</f>
        <v>0</v>
      </c>
      <c r="P660" s="201">
        <v>0</v>
      </c>
      <c r="Q660" s="201">
        <f aca="true" t="shared" si="227" ref="Q660:Q661">ROUND(E660*P660,2)</f>
        <v>0</v>
      </c>
      <c r="R660" s="201"/>
      <c r="S660" s="201" t="s">
        <v>335</v>
      </c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 t="s">
        <v>1012</v>
      </c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</row>
    <row r="661" spans="1:60" ht="12.75" outlineLevel="1">
      <c r="A661" s="214">
        <v>255</v>
      </c>
      <c r="B661" s="214" t="s">
        <v>1013</v>
      </c>
      <c r="C661" s="215" t="s">
        <v>1014</v>
      </c>
      <c r="D661" s="216" t="s">
        <v>1011</v>
      </c>
      <c r="E661" s="217">
        <v>1</v>
      </c>
      <c r="F661" s="218">
        <v>0</v>
      </c>
      <c r="G661" s="219">
        <f t="shared" si="222"/>
        <v>0</v>
      </c>
      <c r="H661" s="218"/>
      <c r="I661" s="219">
        <f t="shared" si="223"/>
        <v>0</v>
      </c>
      <c r="J661" s="218"/>
      <c r="K661" s="219">
        <f t="shared" si="224"/>
        <v>0</v>
      </c>
      <c r="L661" s="219">
        <v>21</v>
      </c>
      <c r="M661" s="219">
        <f t="shared" si="225"/>
        <v>0</v>
      </c>
      <c r="N661" s="219">
        <v>0</v>
      </c>
      <c r="O661" s="219">
        <f t="shared" si="226"/>
        <v>0</v>
      </c>
      <c r="P661" s="219">
        <v>0</v>
      </c>
      <c r="Q661" s="219">
        <f t="shared" si="227"/>
        <v>0</v>
      </c>
      <c r="R661" s="219"/>
      <c r="S661" s="219" t="s">
        <v>154</v>
      </c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 t="s">
        <v>1012</v>
      </c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</row>
    <row r="662" spans="1:30" ht="12.75">
      <c r="A662" s="170"/>
      <c r="B662" s="176"/>
      <c r="C662" s="220"/>
      <c r="D662" s="178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AC662">
        <v>15</v>
      </c>
      <c r="AD662">
        <v>21</v>
      </c>
    </row>
    <row r="663" spans="1:31" ht="12.75">
      <c r="A663" s="221"/>
      <c r="B663" s="222" t="s">
        <v>15</v>
      </c>
      <c r="C663" s="223"/>
      <c r="D663" s="224"/>
      <c r="E663" s="225"/>
      <c r="F663" s="225"/>
      <c r="G663" s="226">
        <f>G7+G25+G42+G113+G122+G154+G244+G259+G289+G316+G329+G395+G397+G431+G456+G487+G500+G513+G524+G526+G540+G549+G561+G567+G573+G602+G614+G625+G633+G639+G645+G647+G649+G653+G659</f>
        <v>0</v>
      </c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AC663">
        <f>SUMIF(L7:L661,AC662,G7:G661)</f>
        <v>0</v>
      </c>
      <c r="AD663">
        <f>SUMIF(L7:L661,AD662,G7:G661)</f>
        <v>0</v>
      </c>
      <c r="AE663" t="s">
        <v>1015</v>
      </c>
    </row>
    <row r="664" spans="1:19" ht="12.75">
      <c r="A664" s="170"/>
      <c r="B664" s="176"/>
      <c r="C664" s="220"/>
      <c r="D664" s="178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</row>
    <row r="665" spans="1:19" ht="12.75">
      <c r="A665" s="170"/>
      <c r="B665" s="176"/>
      <c r="C665" s="220"/>
      <c r="D665" s="178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</row>
    <row r="666" spans="1:19" ht="12.75">
      <c r="A666" s="227" t="s">
        <v>1016</v>
      </c>
      <c r="B666" s="227"/>
      <c r="C666" s="227"/>
      <c r="D666" s="178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</row>
    <row r="667" spans="1:31" ht="12.75">
      <c r="A667" s="228"/>
      <c r="B667" s="228"/>
      <c r="C667" s="228"/>
      <c r="D667" s="228"/>
      <c r="E667" s="228"/>
      <c r="F667" s="228"/>
      <c r="G667" s="228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AE667" t="s">
        <v>1017</v>
      </c>
    </row>
    <row r="668" spans="1:19" ht="12.75">
      <c r="A668" s="228"/>
      <c r="B668" s="228"/>
      <c r="C668" s="228"/>
      <c r="D668" s="228"/>
      <c r="E668" s="228"/>
      <c r="F668" s="228"/>
      <c r="G668" s="228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</row>
    <row r="669" spans="1:19" ht="12.75">
      <c r="A669" s="228"/>
      <c r="B669" s="228"/>
      <c r="C669" s="228"/>
      <c r="D669" s="228"/>
      <c r="E669" s="228"/>
      <c r="F669" s="228"/>
      <c r="G669" s="228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</row>
    <row r="670" spans="1:19" ht="12.75">
      <c r="A670" s="228"/>
      <c r="B670" s="228"/>
      <c r="C670" s="228"/>
      <c r="D670" s="228"/>
      <c r="E670" s="228"/>
      <c r="F670" s="228"/>
      <c r="G670" s="228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</row>
    <row r="671" spans="1:19" ht="12.75">
      <c r="A671" s="228"/>
      <c r="B671" s="228"/>
      <c r="C671" s="228"/>
      <c r="D671" s="228"/>
      <c r="E671" s="228"/>
      <c r="F671" s="228"/>
      <c r="G671" s="228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</row>
    <row r="672" spans="1:19" ht="12.75">
      <c r="A672" s="170"/>
      <c r="B672" s="176"/>
      <c r="C672" s="220"/>
      <c r="D672" s="178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</row>
    <row r="673" spans="3:31" ht="12.75">
      <c r="C673" s="229"/>
      <c r="D673" s="103"/>
      <c r="AE673" t="s">
        <v>1018</v>
      </c>
    </row>
    <row r="674" ht="12.75">
      <c r="D674" s="103"/>
    </row>
    <row r="675" ht="12.75">
      <c r="D675" s="103"/>
    </row>
    <row r="676" ht="12.75">
      <c r="D676" s="103"/>
    </row>
    <row r="677" ht="12.75">
      <c r="D677" s="103"/>
    </row>
    <row r="678" ht="12.75">
      <c r="D678" s="103"/>
    </row>
    <row r="679" ht="12.75">
      <c r="D679" s="103"/>
    </row>
    <row r="680" ht="12.75">
      <c r="D680" s="103"/>
    </row>
    <row r="681" ht="12.75">
      <c r="D681" s="103"/>
    </row>
    <row r="682" ht="12.75">
      <c r="D682" s="103"/>
    </row>
    <row r="683" ht="12.75">
      <c r="D683" s="103"/>
    </row>
    <row r="684" ht="12.75">
      <c r="D684" s="103"/>
    </row>
    <row r="685" ht="12.75">
      <c r="D685" s="103"/>
    </row>
    <row r="686" ht="12.75">
      <c r="D686" s="103"/>
    </row>
    <row r="687" ht="12.75">
      <c r="D687" s="103"/>
    </row>
    <row r="688" ht="12.75">
      <c r="D688" s="103"/>
    </row>
    <row r="689" ht="12.75">
      <c r="D689" s="103"/>
    </row>
    <row r="690" ht="12.75">
      <c r="D690" s="103"/>
    </row>
    <row r="691" ht="12.75">
      <c r="D691" s="103"/>
    </row>
    <row r="692" ht="12.75">
      <c r="D692" s="103"/>
    </row>
    <row r="693" ht="12.75">
      <c r="D693" s="103"/>
    </row>
    <row r="694" ht="12.75">
      <c r="D694" s="103"/>
    </row>
    <row r="695" ht="12.75">
      <c r="D695" s="103"/>
    </row>
    <row r="696" ht="12.75">
      <c r="D696" s="103"/>
    </row>
    <row r="697" ht="12.75">
      <c r="D697" s="103"/>
    </row>
    <row r="698" ht="12.75">
      <c r="D698" s="103"/>
    </row>
    <row r="699" ht="12.75">
      <c r="D699" s="103"/>
    </row>
    <row r="700" ht="12.75">
      <c r="D700" s="103"/>
    </row>
    <row r="701" ht="12.75">
      <c r="D701" s="103"/>
    </row>
    <row r="702" ht="12.75">
      <c r="D702" s="103"/>
    </row>
    <row r="703" ht="12.75">
      <c r="D703" s="103"/>
    </row>
    <row r="704" ht="12.75">
      <c r="D704" s="103"/>
    </row>
    <row r="705" ht="12.75">
      <c r="D705" s="103"/>
    </row>
    <row r="706" ht="12.75">
      <c r="D706" s="103"/>
    </row>
    <row r="707" ht="12.75">
      <c r="D707" s="103"/>
    </row>
    <row r="708" ht="12.75">
      <c r="D708" s="103"/>
    </row>
    <row r="709" ht="12.75">
      <c r="D709" s="103"/>
    </row>
    <row r="710" ht="12.75">
      <c r="D710" s="103"/>
    </row>
    <row r="711" ht="12.75">
      <c r="D711" s="103"/>
    </row>
    <row r="712" ht="12.75">
      <c r="D712" s="103"/>
    </row>
    <row r="713" ht="12.75">
      <c r="D713" s="103"/>
    </row>
    <row r="714" ht="12.75">
      <c r="D714" s="103"/>
    </row>
    <row r="715" ht="12.75">
      <c r="D715" s="103"/>
    </row>
    <row r="716" ht="12.75">
      <c r="D716" s="103"/>
    </row>
    <row r="717" ht="12.75">
      <c r="D717" s="103"/>
    </row>
    <row r="718" ht="12.75">
      <c r="D718" s="103"/>
    </row>
    <row r="719" ht="12.75">
      <c r="D719" s="103"/>
    </row>
    <row r="720" ht="12.75">
      <c r="D720" s="103"/>
    </row>
    <row r="721" ht="12.75">
      <c r="D721" s="103"/>
    </row>
    <row r="722" ht="12.75">
      <c r="D722" s="103"/>
    </row>
    <row r="723" ht="12.75">
      <c r="D723" s="103"/>
    </row>
    <row r="724" ht="12.75">
      <c r="D724" s="103"/>
    </row>
    <row r="725" ht="12.75">
      <c r="D725" s="103"/>
    </row>
    <row r="726" ht="12.75">
      <c r="D726" s="103"/>
    </row>
    <row r="727" ht="12.75">
      <c r="D727" s="103"/>
    </row>
    <row r="728" ht="12.75">
      <c r="D728" s="103"/>
    </row>
    <row r="729" ht="12.75">
      <c r="D729" s="103"/>
    </row>
    <row r="730" ht="12.75">
      <c r="D730" s="103"/>
    </row>
    <row r="731" ht="12.75">
      <c r="D731" s="103"/>
    </row>
    <row r="732" ht="12.75">
      <c r="D732" s="103"/>
    </row>
    <row r="733" ht="12.75">
      <c r="D733" s="103"/>
    </row>
    <row r="734" ht="12.75">
      <c r="D734" s="103"/>
    </row>
    <row r="735" ht="12.75">
      <c r="D735" s="103"/>
    </row>
    <row r="736" ht="12.75">
      <c r="D736" s="103"/>
    </row>
    <row r="737" ht="12.75">
      <c r="D737" s="103"/>
    </row>
    <row r="738" ht="12.75">
      <c r="D738" s="103"/>
    </row>
    <row r="739" ht="12.75">
      <c r="D739" s="103"/>
    </row>
    <row r="740" ht="12.75">
      <c r="D740" s="103"/>
    </row>
    <row r="741" ht="12.75">
      <c r="D741" s="103"/>
    </row>
    <row r="742" ht="12.75">
      <c r="D742" s="103"/>
    </row>
    <row r="743" ht="12.75">
      <c r="D743" s="103"/>
    </row>
    <row r="744" ht="12.75">
      <c r="D744" s="103"/>
    </row>
    <row r="745" ht="12.75">
      <c r="D745" s="103"/>
    </row>
    <row r="746" ht="12.75">
      <c r="D746" s="103"/>
    </row>
    <row r="747" ht="12.75">
      <c r="D747" s="103"/>
    </row>
    <row r="748" ht="12.75">
      <c r="D748" s="103"/>
    </row>
    <row r="749" ht="12.75">
      <c r="D749" s="103"/>
    </row>
    <row r="750" ht="12.75">
      <c r="D750" s="103"/>
    </row>
    <row r="751" ht="12.75">
      <c r="D751" s="103"/>
    </row>
    <row r="752" ht="12.75">
      <c r="D752" s="103"/>
    </row>
    <row r="753" ht="12.75">
      <c r="D753" s="103"/>
    </row>
    <row r="754" ht="12.75">
      <c r="D754" s="103"/>
    </row>
    <row r="755" ht="12.75">
      <c r="D755" s="103"/>
    </row>
    <row r="756" ht="12.75">
      <c r="D756" s="103"/>
    </row>
    <row r="757" ht="12.75">
      <c r="D757" s="103"/>
    </row>
    <row r="758" ht="12.75">
      <c r="D758" s="103"/>
    </row>
    <row r="759" ht="12.75">
      <c r="D759" s="103"/>
    </row>
    <row r="760" ht="12.75">
      <c r="D760" s="103"/>
    </row>
    <row r="761" ht="12.75">
      <c r="D761" s="103"/>
    </row>
    <row r="762" ht="12.75">
      <c r="D762" s="103"/>
    </row>
    <row r="763" ht="12.75">
      <c r="D763" s="103"/>
    </row>
    <row r="764" ht="12.75">
      <c r="D764" s="103"/>
    </row>
    <row r="765" ht="12.75">
      <c r="D765" s="103"/>
    </row>
    <row r="766" ht="12.75">
      <c r="D766" s="103"/>
    </row>
    <row r="767" ht="12.75">
      <c r="D767" s="103"/>
    </row>
    <row r="768" ht="12.75">
      <c r="D768" s="103"/>
    </row>
    <row r="769" ht="12.75">
      <c r="D769" s="103"/>
    </row>
    <row r="770" ht="12.75">
      <c r="D770" s="103"/>
    </row>
    <row r="771" ht="12.75">
      <c r="D771" s="103"/>
    </row>
    <row r="772" ht="12.75">
      <c r="D772" s="103"/>
    </row>
    <row r="773" ht="12.75">
      <c r="D773" s="103"/>
    </row>
    <row r="774" ht="12.75">
      <c r="D774" s="103"/>
    </row>
    <row r="775" ht="12.75">
      <c r="D775" s="103"/>
    </row>
    <row r="776" ht="12.75">
      <c r="D776" s="103"/>
    </row>
    <row r="777" ht="12.75">
      <c r="D777" s="103"/>
    </row>
    <row r="778" ht="12.75">
      <c r="D778" s="103"/>
    </row>
    <row r="779" ht="12.75">
      <c r="D779" s="103"/>
    </row>
    <row r="780" ht="12.75">
      <c r="D780" s="103"/>
    </row>
    <row r="781" ht="12.75">
      <c r="D781" s="103"/>
    </row>
    <row r="782" ht="12.75">
      <c r="D782" s="103"/>
    </row>
    <row r="783" ht="12.75">
      <c r="D783" s="103"/>
    </row>
    <row r="784" ht="12.75">
      <c r="D784" s="103"/>
    </row>
    <row r="785" ht="12.75">
      <c r="D785" s="103"/>
    </row>
    <row r="786" ht="12.75">
      <c r="D786" s="103"/>
    </row>
    <row r="787" ht="12.75">
      <c r="D787" s="103"/>
    </row>
    <row r="788" ht="12.75">
      <c r="D788" s="103"/>
    </row>
    <row r="789" ht="12.75">
      <c r="D789" s="103"/>
    </row>
    <row r="790" ht="12.75">
      <c r="D790" s="103"/>
    </row>
    <row r="791" ht="12.75">
      <c r="D791" s="103"/>
    </row>
    <row r="792" ht="12.75">
      <c r="D792" s="103"/>
    </row>
    <row r="793" ht="12.75">
      <c r="D793" s="103"/>
    </row>
    <row r="794" ht="12.75">
      <c r="D794" s="103"/>
    </row>
    <row r="795" ht="12.75">
      <c r="D795" s="103"/>
    </row>
    <row r="796" ht="12.75">
      <c r="D796" s="103"/>
    </row>
    <row r="797" ht="12.75">
      <c r="D797" s="103"/>
    </row>
    <row r="798" ht="12.75">
      <c r="D798" s="103"/>
    </row>
    <row r="799" ht="12.75">
      <c r="D799" s="103"/>
    </row>
    <row r="800" ht="12.75">
      <c r="D800" s="103"/>
    </row>
    <row r="801" ht="12.75">
      <c r="D801" s="103"/>
    </row>
    <row r="802" ht="12.75">
      <c r="D802" s="103"/>
    </row>
    <row r="803" ht="12.75">
      <c r="D803" s="103"/>
    </row>
    <row r="804" ht="12.75">
      <c r="D804" s="103"/>
    </row>
    <row r="805" ht="12.75">
      <c r="D805" s="103"/>
    </row>
    <row r="806" ht="12.75">
      <c r="D806" s="103"/>
    </row>
    <row r="807" ht="12.75">
      <c r="D807" s="103"/>
    </row>
    <row r="808" ht="12.75">
      <c r="D808" s="103"/>
    </row>
    <row r="809" ht="12.75">
      <c r="D809" s="103"/>
    </row>
    <row r="810" ht="12.75">
      <c r="D810" s="103"/>
    </row>
    <row r="811" ht="12.75">
      <c r="D811" s="103"/>
    </row>
    <row r="812" ht="12.75">
      <c r="D812" s="103"/>
    </row>
    <row r="813" ht="12.75">
      <c r="D813" s="103"/>
    </row>
    <row r="814" ht="12.75">
      <c r="D814" s="103"/>
    </row>
    <row r="815" ht="12.75">
      <c r="D815" s="103"/>
    </row>
    <row r="816" ht="12.75">
      <c r="D816" s="103"/>
    </row>
    <row r="817" ht="12.75">
      <c r="D817" s="103"/>
    </row>
    <row r="818" ht="12.75">
      <c r="D818" s="103"/>
    </row>
    <row r="819" ht="12.75">
      <c r="D819" s="103"/>
    </row>
    <row r="820" ht="12.75">
      <c r="D820" s="103"/>
    </row>
    <row r="821" ht="12.75">
      <c r="D821" s="103"/>
    </row>
    <row r="822" ht="12.75">
      <c r="D822" s="103"/>
    </row>
    <row r="823" ht="12.75">
      <c r="D823" s="103"/>
    </row>
    <row r="824" ht="12.75">
      <c r="D824" s="103"/>
    </row>
    <row r="825" ht="12.75">
      <c r="D825" s="103"/>
    </row>
    <row r="826" ht="12.75">
      <c r="D826" s="103"/>
    </row>
    <row r="827" ht="12.75">
      <c r="D827" s="103"/>
    </row>
    <row r="828" ht="12.75">
      <c r="D828" s="103"/>
    </row>
    <row r="829" ht="12.75">
      <c r="D829" s="103"/>
    </row>
    <row r="830" ht="12.75">
      <c r="D830" s="103"/>
    </row>
    <row r="831" ht="12.75">
      <c r="D831" s="103"/>
    </row>
    <row r="832" ht="12.75">
      <c r="D832" s="103"/>
    </row>
    <row r="833" ht="12.75">
      <c r="D833" s="103"/>
    </row>
    <row r="834" ht="12.75">
      <c r="D834" s="103"/>
    </row>
    <row r="835" ht="12.75">
      <c r="D835" s="103"/>
    </row>
    <row r="836" ht="12.75">
      <c r="D836" s="103"/>
    </row>
    <row r="837" ht="12.75">
      <c r="D837" s="103"/>
    </row>
    <row r="838" ht="12.75">
      <c r="D838" s="103"/>
    </row>
    <row r="839" ht="12.75">
      <c r="D839" s="103"/>
    </row>
    <row r="840" ht="12.75">
      <c r="D840" s="103"/>
    </row>
    <row r="841" ht="12.75">
      <c r="D841" s="103"/>
    </row>
    <row r="842" ht="12.75">
      <c r="D842" s="103"/>
    </row>
    <row r="843" ht="12.75">
      <c r="D843" s="103"/>
    </row>
    <row r="844" ht="12.75">
      <c r="D844" s="103"/>
    </row>
    <row r="845" ht="12.75">
      <c r="D845" s="103"/>
    </row>
    <row r="846" ht="12.75">
      <c r="D846" s="103"/>
    </row>
    <row r="847" ht="12.75">
      <c r="D847" s="103"/>
    </row>
    <row r="848" ht="12.75">
      <c r="D848" s="103"/>
    </row>
    <row r="849" ht="12.75">
      <c r="D849" s="103"/>
    </row>
    <row r="850" ht="12.75">
      <c r="D850" s="103"/>
    </row>
    <row r="851" ht="12.75">
      <c r="D851" s="103"/>
    </row>
    <row r="852" ht="12.75">
      <c r="D852" s="103"/>
    </row>
    <row r="853" ht="12.75">
      <c r="D853" s="103"/>
    </row>
    <row r="854" ht="12.75">
      <c r="D854" s="103"/>
    </row>
    <row r="855" ht="12.75">
      <c r="D855" s="103"/>
    </row>
    <row r="856" ht="12.75">
      <c r="D856" s="103"/>
    </row>
    <row r="857" ht="12.75">
      <c r="D857" s="103"/>
    </row>
    <row r="858" ht="12.75">
      <c r="D858" s="103"/>
    </row>
    <row r="859" ht="12.75">
      <c r="D859" s="103"/>
    </row>
    <row r="860" ht="12.75">
      <c r="D860" s="103"/>
    </row>
    <row r="861" ht="12.75">
      <c r="D861" s="103"/>
    </row>
    <row r="862" ht="12.75">
      <c r="D862" s="103"/>
    </row>
    <row r="863" ht="12.75">
      <c r="D863" s="103"/>
    </row>
    <row r="864" ht="12.75">
      <c r="D864" s="103"/>
    </row>
    <row r="865" ht="12.75">
      <c r="D865" s="103"/>
    </row>
    <row r="866" ht="12.75">
      <c r="D866" s="103"/>
    </row>
    <row r="867" ht="12.75">
      <c r="D867" s="103"/>
    </row>
    <row r="868" ht="12.75">
      <c r="D868" s="103"/>
    </row>
    <row r="869" ht="12.75">
      <c r="D869" s="103"/>
    </row>
    <row r="870" ht="12.75">
      <c r="D870" s="103"/>
    </row>
    <row r="871" ht="12.75">
      <c r="D871" s="103"/>
    </row>
    <row r="872" ht="12.75">
      <c r="D872" s="103"/>
    </row>
    <row r="873" ht="12.75">
      <c r="D873" s="103"/>
    </row>
    <row r="874" ht="12.75">
      <c r="D874" s="103"/>
    </row>
    <row r="875" ht="12.75">
      <c r="D875" s="103"/>
    </row>
    <row r="876" ht="12.75">
      <c r="D876" s="103"/>
    </row>
    <row r="877" ht="12.75">
      <c r="D877" s="103"/>
    </row>
    <row r="878" ht="12.75">
      <c r="D878" s="103"/>
    </row>
    <row r="879" ht="12.75">
      <c r="D879" s="103"/>
    </row>
    <row r="880" ht="12.75">
      <c r="D880" s="103"/>
    </row>
    <row r="881" ht="12.75">
      <c r="D881" s="103"/>
    </row>
    <row r="882" ht="12.75">
      <c r="D882" s="103"/>
    </row>
    <row r="883" ht="12.75">
      <c r="D883" s="103"/>
    </row>
    <row r="884" ht="12.75">
      <c r="D884" s="103"/>
    </row>
    <row r="885" ht="12.75">
      <c r="D885" s="103"/>
    </row>
    <row r="886" ht="12.75">
      <c r="D886" s="103"/>
    </row>
    <row r="887" ht="12.75">
      <c r="D887" s="103"/>
    </row>
    <row r="888" ht="12.75">
      <c r="D888" s="103"/>
    </row>
    <row r="889" ht="12.75">
      <c r="D889" s="103"/>
    </row>
    <row r="890" ht="12.75">
      <c r="D890" s="103"/>
    </row>
    <row r="891" ht="12.75">
      <c r="D891" s="103"/>
    </row>
    <row r="892" ht="12.75">
      <c r="D892" s="103"/>
    </row>
    <row r="893" ht="12.75">
      <c r="D893" s="103"/>
    </row>
    <row r="894" ht="12.75">
      <c r="D894" s="103"/>
    </row>
    <row r="895" ht="12.75">
      <c r="D895" s="103"/>
    </row>
    <row r="896" ht="12.75">
      <c r="D896" s="103"/>
    </row>
    <row r="897" ht="12.75">
      <c r="D897" s="103"/>
    </row>
    <row r="898" ht="12.75">
      <c r="D898" s="103"/>
    </row>
    <row r="899" ht="12.75">
      <c r="D899" s="103"/>
    </row>
    <row r="900" ht="12.75">
      <c r="D900" s="103"/>
    </row>
    <row r="901" ht="12.75">
      <c r="D901" s="103"/>
    </row>
    <row r="902" ht="12.75">
      <c r="D902" s="103"/>
    </row>
    <row r="903" ht="12.75">
      <c r="D903" s="103"/>
    </row>
    <row r="904" ht="12.75">
      <c r="D904" s="103"/>
    </row>
    <row r="905" ht="12.75">
      <c r="D905" s="103"/>
    </row>
    <row r="906" ht="12.75">
      <c r="D906" s="103"/>
    </row>
    <row r="907" ht="12.75">
      <c r="D907" s="103"/>
    </row>
    <row r="908" ht="12.75">
      <c r="D908" s="103"/>
    </row>
    <row r="909" ht="12.75">
      <c r="D909" s="103"/>
    </row>
    <row r="910" ht="12.75">
      <c r="D910" s="103"/>
    </row>
    <row r="911" ht="12.75">
      <c r="D911" s="103"/>
    </row>
    <row r="912" ht="12.75">
      <c r="D912" s="103"/>
    </row>
    <row r="913" ht="12.75">
      <c r="D913" s="103"/>
    </row>
    <row r="914" ht="12.75">
      <c r="D914" s="103"/>
    </row>
    <row r="915" ht="12.75">
      <c r="D915" s="103"/>
    </row>
    <row r="916" ht="12.75">
      <c r="D916" s="103"/>
    </row>
    <row r="917" ht="12.75">
      <c r="D917" s="103"/>
    </row>
    <row r="918" ht="12.75">
      <c r="D918" s="103"/>
    </row>
    <row r="919" ht="12.75">
      <c r="D919" s="103"/>
    </row>
    <row r="920" ht="12.75">
      <c r="D920" s="103"/>
    </row>
    <row r="921" ht="12.75">
      <c r="D921" s="103"/>
    </row>
    <row r="922" ht="12.75">
      <c r="D922" s="103"/>
    </row>
    <row r="923" ht="12.75">
      <c r="D923" s="103"/>
    </row>
    <row r="924" ht="12.75">
      <c r="D924" s="103"/>
    </row>
    <row r="925" ht="12.75">
      <c r="D925" s="103"/>
    </row>
    <row r="926" ht="12.75">
      <c r="D926" s="103"/>
    </row>
    <row r="927" ht="12.75">
      <c r="D927" s="103"/>
    </row>
    <row r="928" ht="12.75">
      <c r="D928" s="103"/>
    </row>
    <row r="929" ht="12.75">
      <c r="D929" s="103"/>
    </row>
    <row r="930" ht="12.75">
      <c r="D930" s="103"/>
    </row>
    <row r="931" ht="12.75">
      <c r="D931" s="103"/>
    </row>
    <row r="932" ht="12.75">
      <c r="D932" s="103"/>
    </row>
    <row r="933" ht="12.75">
      <c r="D933" s="103"/>
    </row>
    <row r="934" ht="12.75">
      <c r="D934" s="103"/>
    </row>
    <row r="935" ht="12.75">
      <c r="D935" s="103"/>
    </row>
    <row r="936" ht="12.75">
      <c r="D936" s="103"/>
    </row>
    <row r="937" ht="12.75">
      <c r="D937" s="103"/>
    </row>
    <row r="938" ht="12.75">
      <c r="D938" s="103"/>
    </row>
    <row r="939" ht="12.75">
      <c r="D939" s="103"/>
    </row>
    <row r="940" ht="12.75">
      <c r="D940" s="103"/>
    </row>
    <row r="941" ht="12.75">
      <c r="D941" s="103"/>
    </row>
    <row r="942" ht="12.75">
      <c r="D942" s="103"/>
    </row>
    <row r="943" ht="12.75">
      <c r="D943" s="103"/>
    </row>
    <row r="944" ht="12.75">
      <c r="D944" s="103"/>
    </row>
    <row r="945" ht="12.75">
      <c r="D945" s="103"/>
    </row>
    <row r="946" ht="12.75">
      <c r="D946" s="103"/>
    </row>
    <row r="947" ht="12.75">
      <c r="D947" s="103"/>
    </row>
    <row r="948" ht="12.75">
      <c r="D948" s="103"/>
    </row>
    <row r="949" ht="12.75">
      <c r="D949" s="103"/>
    </row>
    <row r="950" ht="12.75">
      <c r="D950" s="103"/>
    </row>
    <row r="951" ht="12.75">
      <c r="D951" s="103"/>
    </row>
    <row r="952" ht="12.75">
      <c r="D952" s="103"/>
    </row>
    <row r="953" ht="12.75">
      <c r="D953" s="103"/>
    </row>
    <row r="954" ht="12.75">
      <c r="D954" s="103"/>
    </row>
    <row r="955" ht="12.75">
      <c r="D955" s="103"/>
    </row>
    <row r="956" ht="12.75">
      <c r="D956" s="103"/>
    </row>
    <row r="957" ht="12.75">
      <c r="D957" s="103"/>
    </row>
    <row r="958" ht="12.75">
      <c r="D958" s="103"/>
    </row>
    <row r="959" ht="12.75">
      <c r="D959" s="103"/>
    </row>
    <row r="960" ht="12.75">
      <c r="D960" s="103"/>
    </row>
    <row r="961" ht="12.75">
      <c r="D961" s="103"/>
    </row>
    <row r="962" ht="12.75">
      <c r="D962" s="103"/>
    </row>
    <row r="963" ht="12.75">
      <c r="D963" s="103"/>
    </row>
    <row r="964" ht="12.75">
      <c r="D964" s="103"/>
    </row>
    <row r="965" ht="12.75">
      <c r="D965" s="103"/>
    </row>
    <row r="966" ht="12.75">
      <c r="D966" s="103"/>
    </row>
    <row r="967" ht="12.75">
      <c r="D967" s="103"/>
    </row>
    <row r="968" ht="12.75">
      <c r="D968" s="103"/>
    </row>
    <row r="969" ht="12.75">
      <c r="D969" s="103"/>
    </row>
    <row r="970" ht="12.75">
      <c r="D970" s="103"/>
    </row>
    <row r="971" ht="12.75">
      <c r="D971" s="103"/>
    </row>
    <row r="972" ht="12.75">
      <c r="D972" s="103"/>
    </row>
    <row r="973" ht="12.75">
      <c r="D973" s="103"/>
    </row>
    <row r="974" ht="12.75">
      <c r="D974" s="103"/>
    </row>
    <row r="975" ht="12.75">
      <c r="D975" s="103"/>
    </row>
    <row r="976" ht="12.75">
      <c r="D976" s="103"/>
    </row>
    <row r="977" ht="12.75">
      <c r="D977" s="103"/>
    </row>
    <row r="978" ht="12.75">
      <c r="D978" s="103"/>
    </row>
    <row r="979" ht="12.75">
      <c r="D979" s="103"/>
    </row>
    <row r="980" ht="12.75">
      <c r="D980" s="103"/>
    </row>
    <row r="981" ht="12.75">
      <c r="D981" s="103"/>
    </row>
    <row r="982" ht="12.75">
      <c r="D982" s="103"/>
    </row>
    <row r="983" ht="12.75">
      <c r="D983" s="103"/>
    </row>
    <row r="984" ht="12.75">
      <c r="D984" s="103"/>
    </row>
    <row r="985" ht="12.75">
      <c r="D985" s="103"/>
    </row>
    <row r="986" ht="12.75">
      <c r="D986" s="103"/>
    </row>
    <row r="987" ht="12.75">
      <c r="D987" s="103"/>
    </row>
    <row r="988" ht="12.75">
      <c r="D988" s="103"/>
    </row>
    <row r="989" ht="12.75">
      <c r="D989" s="103"/>
    </row>
    <row r="990" ht="12.75">
      <c r="D990" s="103"/>
    </row>
    <row r="991" ht="12.75">
      <c r="D991" s="103"/>
    </row>
    <row r="992" ht="12.75">
      <c r="D992" s="103"/>
    </row>
    <row r="993" ht="12.75">
      <c r="D993" s="103"/>
    </row>
    <row r="994" ht="12.75">
      <c r="D994" s="103"/>
    </row>
    <row r="995" ht="12.75">
      <c r="D995" s="103"/>
    </row>
    <row r="996" ht="12.75">
      <c r="D996" s="103"/>
    </row>
    <row r="997" ht="12.75">
      <c r="D997" s="103"/>
    </row>
    <row r="998" ht="12.75">
      <c r="D998" s="103"/>
    </row>
    <row r="999" ht="12.75">
      <c r="D999" s="103"/>
    </row>
    <row r="1000" ht="12.75">
      <c r="D1000" s="103"/>
    </row>
    <row r="1001" ht="12.75">
      <c r="D1001" s="103"/>
    </row>
    <row r="1002" ht="12.75">
      <c r="D1002" s="103"/>
    </row>
    <row r="1003" ht="12.75">
      <c r="D1003" s="103"/>
    </row>
    <row r="1004" ht="12.75">
      <c r="D1004" s="103"/>
    </row>
    <row r="1005" ht="12.75">
      <c r="D1005" s="103"/>
    </row>
    <row r="1006" ht="12.75">
      <c r="D1006" s="103"/>
    </row>
    <row r="1007" ht="12.75">
      <c r="D1007" s="103"/>
    </row>
    <row r="1008" ht="12.75">
      <c r="D1008" s="103"/>
    </row>
    <row r="1009" ht="12.75">
      <c r="D1009" s="103"/>
    </row>
    <row r="1010" ht="12.75">
      <c r="D1010" s="103"/>
    </row>
    <row r="1011" ht="12.75">
      <c r="D1011" s="103"/>
    </row>
    <row r="1012" ht="12.75">
      <c r="D1012" s="103"/>
    </row>
    <row r="1013" ht="12.75">
      <c r="D1013" s="103"/>
    </row>
    <row r="1014" ht="12.75">
      <c r="D1014" s="103"/>
    </row>
    <row r="1015" ht="12.75">
      <c r="D1015" s="103"/>
    </row>
    <row r="1016" ht="12.75">
      <c r="D1016" s="103"/>
    </row>
    <row r="1017" ht="12.75">
      <c r="D1017" s="103"/>
    </row>
    <row r="1018" ht="12.75">
      <c r="D1018" s="103"/>
    </row>
    <row r="1019" ht="12.75">
      <c r="D1019" s="103"/>
    </row>
    <row r="1020" ht="12.75">
      <c r="D1020" s="103"/>
    </row>
    <row r="1021" ht="12.75">
      <c r="D1021" s="103"/>
    </row>
    <row r="1022" ht="12.75">
      <c r="D1022" s="103"/>
    </row>
    <row r="1023" ht="12.75">
      <c r="D1023" s="103"/>
    </row>
    <row r="1024" ht="12.75">
      <c r="D1024" s="103"/>
    </row>
    <row r="1025" ht="12.75">
      <c r="D1025" s="103"/>
    </row>
    <row r="1026" ht="12.75">
      <c r="D1026" s="103"/>
    </row>
    <row r="1027" ht="12.75">
      <c r="D1027" s="103"/>
    </row>
    <row r="1028" ht="12.75">
      <c r="D1028" s="103"/>
    </row>
    <row r="1029" ht="12.75">
      <c r="D1029" s="103"/>
    </row>
    <row r="1030" ht="12.75">
      <c r="D1030" s="103"/>
    </row>
    <row r="1031" ht="12.75">
      <c r="D1031" s="103"/>
    </row>
    <row r="1032" ht="12.75">
      <c r="D1032" s="103"/>
    </row>
    <row r="1033" ht="12.75">
      <c r="D1033" s="103"/>
    </row>
    <row r="1034" ht="12.75">
      <c r="D1034" s="103"/>
    </row>
    <row r="1035" ht="12.75">
      <c r="D1035" s="103"/>
    </row>
    <row r="1036" ht="12.75">
      <c r="D1036" s="103"/>
    </row>
    <row r="1037" ht="12.75">
      <c r="D1037" s="103"/>
    </row>
    <row r="1038" ht="12.75">
      <c r="D1038" s="103"/>
    </row>
    <row r="1039" ht="12.75">
      <c r="D1039" s="103"/>
    </row>
    <row r="1040" ht="12.75">
      <c r="D1040" s="103"/>
    </row>
    <row r="1041" ht="12.75">
      <c r="D1041" s="103"/>
    </row>
    <row r="1042" ht="12.75">
      <c r="D1042" s="103"/>
    </row>
    <row r="1043" ht="12.75">
      <c r="D1043" s="103"/>
    </row>
    <row r="1044" ht="12.75">
      <c r="D1044" s="103"/>
    </row>
    <row r="1045" ht="12.75">
      <c r="D1045" s="103"/>
    </row>
    <row r="1046" ht="12.75">
      <c r="D1046" s="103"/>
    </row>
    <row r="1047" ht="12.75">
      <c r="D1047" s="103"/>
    </row>
    <row r="1048" ht="12.75">
      <c r="D1048" s="103"/>
    </row>
    <row r="1049" ht="12.75">
      <c r="D1049" s="103"/>
    </row>
    <row r="1050" ht="12.75">
      <c r="D1050" s="103"/>
    </row>
    <row r="1051" ht="12.75">
      <c r="D1051" s="103"/>
    </row>
    <row r="1052" ht="12.75">
      <c r="D1052" s="103"/>
    </row>
    <row r="1053" ht="12.75">
      <c r="D1053" s="103"/>
    </row>
    <row r="1054" ht="12.75">
      <c r="D1054" s="103"/>
    </row>
    <row r="1055" ht="12.75">
      <c r="D1055" s="103"/>
    </row>
    <row r="1056" ht="12.75">
      <c r="D1056" s="103"/>
    </row>
    <row r="1057" ht="12.75">
      <c r="D1057" s="103"/>
    </row>
    <row r="1058" ht="12.75">
      <c r="D1058" s="103"/>
    </row>
    <row r="1059" ht="12.75">
      <c r="D1059" s="103"/>
    </row>
    <row r="1060" ht="12.75">
      <c r="D1060" s="103"/>
    </row>
    <row r="1061" ht="12.75">
      <c r="D1061" s="103"/>
    </row>
    <row r="1062" ht="12.75">
      <c r="D1062" s="103"/>
    </row>
    <row r="1063" ht="12.75">
      <c r="D1063" s="103"/>
    </row>
    <row r="1064" ht="12.75">
      <c r="D1064" s="103"/>
    </row>
    <row r="1065" ht="12.75">
      <c r="D1065" s="103"/>
    </row>
    <row r="1066" ht="12.75">
      <c r="D1066" s="103"/>
    </row>
    <row r="1067" ht="12.75">
      <c r="D1067" s="103"/>
    </row>
    <row r="1068" ht="12.75">
      <c r="D1068" s="103"/>
    </row>
    <row r="1069" ht="12.75">
      <c r="D1069" s="103"/>
    </row>
    <row r="1070" ht="12.75">
      <c r="D1070" s="103"/>
    </row>
    <row r="1071" ht="12.75">
      <c r="D1071" s="103"/>
    </row>
    <row r="1072" ht="12.75">
      <c r="D1072" s="103"/>
    </row>
    <row r="1073" ht="12.75">
      <c r="D1073" s="103"/>
    </row>
    <row r="1074" ht="12.75">
      <c r="D1074" s="103"/>
    </row>
    <row r="1075" ht="12.75">
      <c r="D1075" s="103"/>
    </row>
    <row r="1076" ht="12.75">
      <c r="D1076" s="103"/>
    </row>
    <row r="1077" ht="12.75">
      <c r="D1077" s="103"/>
    </row>
    <row r="1078" ht="12.75">
      <c r="D1078" s="103"/>
    </row>
    <row r="1079" ht="12.75">
      <c r="D1079" s="103"/>
    </row>
    <row r="1080" ht="12.75">
      <c r="D1080" s="103"/>
    </row>
    <row r="1081" ht="12.75">
      <c r="D1081" s="103"/>
    </row>
    <row r="1082" ht="12.75">
      <c r="D1082" s="103"/>
    </row>
    <row r="1083" ht="12.75">
      <c r="D1083" s="103"/>
    </row>
    <row r="1084" ht="12.75">
      <c r="D1084" s="103"/>
    </row>
    <row r="1085" ht="12.75">
      <c r="D1085" s="103"/>
    </row>
    <row r="1086" ht="12.75">
      <c r="D1086" s="103"/>
    </row>
    <row r="1087" ht="12.75">
      <c r="D1087" s="103"/>
    </row>
    <row r="1088" ht="12.75">
      <c r="D1088" s="103"/>
    </row>
    <row r="1089" ht="12.75">
      <c r="D1089" s="103"/>
    </row>
    <row r="1090" ht="12.75">
      <c r="D1090" s="103"/>
    </row>
    <row r="1091" ht="12.75">
      <c r="D1091" s="103"/>
    </row>
    <row r="1092" ht="12.75">
      <c r="D1092" s="103"/>
    </row>
    <row r="1093" ht="12.75">
      <c r="D1093" s="103"/>
    </row>
    <row r="1094" ht="12.75">
      <c r="D1094" s="103"/>
    </row>
    <row r="1095" ht="12.75">
      <c r="D1095" s="103"/>
    </row>
    <row r="1096" ht="12.75">
      <c r="D1096" s="103"/>
    </row>
    <row r="1097" ht="12.75">
      <c r="D1097" s="103"/>
    </row>
    <row r="1098" ht="12.75">
      <c r="D1098" s="103"/>
    </row>
    <row r="1099" ht="12.75">
      <c r="D1099" s="103"/>
    </row>
    <row r="1100" ht="12.75">
      <c r="D1100" s="103"/>
    </row>
    <row r="1101" ht="12.75">
      <c r="D1101" s="103"/>
    </row>
    <row r="1102" ht="12.75">
      <c r="D1102" s="103"/>
    </row>
    <row r="1103" ht="12.75">
      <c r="D1103" s="103"/>
    </row>
    <row r="1104" ht="12.75">
      <c r="D1104" s="103"/>
    </row>
    <row r="1105" ht="12.75">
      <c r="D1105" s="103"/>
    </row>
    <row r="1106" ht="12.75">
      <c r="D1106" s="103"/>
    </row>
    <row r="1107" ht="12.75">
      <c r="D1107" s="103"/>
    </row>
    <row r="1108" ht="12.75">
      <c r="D1108" s="103"/>
    </row>
    <row r="1109" ht="12.75">
      <c r="D1109" s="103"/>
    </row>
    <row r="1110" ht="12.75">
      <c r="D1110" s="103"/>
    </row>
    <row r="1111" ht="12.75">
      <c r="D1111" s="103"/>
    </row>
    <row r="1112" ht="12.75">
      <c r="D1112" s="103"/>
    </row>
    <row r="1113" ht="12.75">
      <c r="D1113" s="103"/>
    </row>
    <row r="1114" ht="12.75">
      <c r="D1114" s="103"/>
    </row>
    <row r="1115" ht="12.75">
      <c r="D1115" s="103"/>
    </row>
    <row r="1116" ht="12.75">
      <c r="D1116" s="103"/>
    </row>
    <row r="1117" ht="12.75">
      <c r="D1117" s="103"/>
    </row>
    <row r="1118" ht="12.75">
      <c r="D1118" s="103"/>
    </row>
    <row r="1119" ht="12.75">
      <c r="D1119" s="103"/>
    </row>
    <row r="1120" ht="12.75">
      <c r="D1120" s="103"/>
    </row>
    <row r="1121" ht="12.75">
      <c r="D1121" s="103"/>
    </row>
    <row r="1122" ht="12.75">
      <c r="D1122" s="103"/>
    </row>
    <row r="1123" ht="12.75">
      <c r="D1123" s="103"/>
    </row>
    <row r="1124" ht="12.75">
      <c r="D1124" s="103"/>
    </row>
    <row r="1125" ht="12.75">
      <c r="D1125" s="103"/>
    </row>
    <row r="1126" ht="12.75">
      <c r="D1126" s="103"/>
    </row>
    <row r="1127" ht="12.75">
      <c r="D1127" s="103"/>
    </row>
    <row r="1128" ht="12.75">
      <c r="D1128" s="103"/>
    </row>
    <row r="1129" ht="12.75">
      <c r="D1129" s="103"/>
    </row>
    <row r="1130" ht="12.75">
      <c r="D1130" s="103"/>
    </row>
    <row r="1131" ht="12.75">
      <c r="D1131" s="103"/>
    </row>
    <row r="1132" ht="12.75">
      <c r="D1132" s="103"/>
    </row>
    <row r="1133" ht="12.75">
      <c r="D1133" s="103"/>
    </row>
    <row r="1134" ht="12.75">
      <c r="D1134" s="103"/>
    </row>
    <row r="1135" ht="12.75">
      <c r="D1135" s="103"/>
    </row>
    <row r="1136" ht="12.75">
      <c r="D1136" s="103"/>
    </row>
    <row r="1137" ht="12.75">
      <c r="D1137" s="103"/>
    </row>
    <row r="1138" ht="12.75">
      <c r="D1138" s="103"/>
    </row>
    <row r="1139" ht="12.75">
      <c r="D1139" s="103"/>
    </row>
    <row r="1140" ht="12.75">
      <c r="D1140" s="103"/>
    </row>
    <row r="1141" ht="12.75">
      <c r="D1141" s="103"/>
    </row>
    <row r="1142" ht="12.75">
      <c r="D1142" s="103"/>
    </row>
    <row r="1143" ht="12.75">
      <c r="D1143" s="103"/>
    </row>
    <row r="1144" ht="12.75">
      <c r="D1144" s="103"/>
    </row>
    <row r="1145" ht="12.75">
      <c r="D1145" s="103"/>
    </row>
    <row r="1146" ht="12.75">
      <c r="D1146" s="103"/>
    </row>
    <row r="1147" ht="12.75">
      <c r="D1147" s="103"/>
    </row>
    <row r="1148" ht="12.75">
      <c r="D1148" s="103"/>
    </row>
    <row r="1149" ht="12.75">
      <c r="D1149" s="103"/>
    </row>
    <row r="1150" ht="12.75">
      <c r="D1150" s="103"/>
    </row>
    <row r="1151" ht="12.75">
      <c r="D1151" s="103"/>
    </row>
    <row r="1152" ht="12.75">
      <c r="D1152" s="103"/>
    </row>
    <row r="1153" ht="12.75">
      <c r="D1153" s="103"/>
    </row>
    <row r="1154" ht="12.75">
      <c r="D1154" s="103"/>
    </row>
    <row r="1155" ht="12.75">
      <c r="D1155" s="103"/>
    </row>
    <row r="1156" ht="12.75">
      <c r="D1156" s="103"/>
    </row>
    <row r="1157" ht="12.75">
      <c r="D1157" s="103"/>
    </row>
    <row r="1158" ht="12.75">
      <c r="D1158" s="103"/>
    </row>
    <row r="1159" ht="12.75">
      <c r="D1159" s="103"/>
    </row>
    <row r="1160" ht="12.75">
      <c r="D1160" s="103"/>
    </row>
    <row r="1161" ht="12.75">
      <c r="D1161" s="103"/>
    </row>
    <row r="1162" ht="12.75">
      <c r="D1162" s="103"/>
    </row>
    <row r="1163" ht="12.75">
      <c r="D1163" s="103"/>
    </row>
    <row r="1164" ht="12.75">
      <c r="D1164" s="103"/>
    </row>
    <row r="1165" ht="12.75">
      <c r="D1165" s="103"/>
    </row>
    <row r="1166" ht="12.75">
      <c r="D1166" s="103"/>
    </row>
    <row r="1167" ht="12.75">
      <c r="D1167" s="103"/>
    </row>
    <row r="1168" ht="12.75">
      <c r="D1168" s="103"/>
    </row>
    <row r="1169" ht="12.75">
      <c r="D1169" s="103"/>
    </row>
    <row r="1170" ht="12.75">
      <c r="D1170" s="103"/>
    </row>
    <row r="1171" ht="12.75">
      <c r="D1171" s="103"/>
    </row>
    <row r="1172" ht="12.75">
      <c r="D1172" s="103"/>
    </row>
    <row r="1173" ht="12.75">
      <c r="D1173" s="103"/>
    </row>
    <row r="1174" ht="12.75">
      <c r="D1174" s="103"/>
    </row>
    <row r="1175" ht="12.75">
      <c r="D1175" s="103"/>
    </row>
    <row r="1176" ht="12.75">
      <c r="D1176" s="103"/>
    </row>
    <row r="1177" ht="12.75">
      <c r="D1177" s="103"/>
    </row>
    <row r="1178" ht="12.75">
      <c r="D1178" s="103"/>
    </row>
    <row r="1179" ht="12.75">
      <c r="D1179" s="103"/>
    </row>
    <row r="1180" ht="12.75">
      <c r="D1180" s="103"/>
    </row>
    <row r="1181" ht="12.75">
      <c r="D1181" s="103"/>
    </row>
    <row r="1182" ht="12.75">
      <c r="D1182" s="103"/>
    </row>
    <row r="1183" ht="12.75">
      <c r="D1183" s="103"/>
    </row>
    <row r="1184" ht="12.75">
      <c r="D1184" s="103"/>
    </row>
    <row r="1185" ht="12.75">
      <c r="D1185" s="103"/>
    </row>
    <row r="1186" ht="12.75">
      <c r="D1186" s="103"/>
    </row>
    <row r="1187" ht="12.75">
      <c r="D1187" s="103"/>
    </row>
    <row r="1188" ht="12.75">
      <c r="D1188" s="103"/>
    </row>
    <row r="1189" ht="12.75">
      <c r="D1189" s="103"/>
    </row>
    <row r="1190" ht="12.75">
      <c r="D1190" s="103"/>
    </row>
    <row r="1191" ht="12.75">
      <c r="D1191" s="103"/>
    </row>
    <row r="1192" ht="12.75">
      <c r="D1192" s="103"/>
    </row>
    <row r="1193" ht="12.75">
      <c r="D1193" s="103"/>
    </row>
    <row r="1194" ht="12.75">
      <c r="D1194" s="103"/>
    </row>
    <row r="1195" ht="12.75">
      <c r="D1195" s="103"/>
    </row>
    <row r="1196" ht="12.75">
      <c r="D1196" s="103"/>
    </row>
    <row r="1197" ht="12.75">
      <c r="D1197" s="103"/>
    </row>
    <row r="1198" ht="12.75">
      <c r="D1198" s="103"/>
    </row>
    <row r="1199" ht="12.75">
      <c r="D1199" s="103"/>
    </row>
    <row r="1200" ht="12.75">
      <c r="D1200" s="103"/>
    </row>
    <row r="1201" ht="12.75">
      <c r="D1201" s="103"/>
    </row>
    <row r="1202" ht="12.75">
      <c r="D1202" s="103"/>
    </row>
    <row r="1203" ht="12.75">
      <c r="D1203" s="103"/>
    </row>
    <row r="1204" ht="12.75">
      <c r="D1204" s="103"/>
    </row>
    <row r="1205" ht="12.75">
      <c r="D1205" s="103"/>
    </row>
    <row r="1206" ht="12.75">
      <c r="D1206" s="103"/>
    </row>
    <row r="1207" ht="12.75">
      <c r="D1207" s="103"/>
    </row>
    <row r="1208" ht="12.75">
      <c r="D1208" s="103"/>
    </row>
    <row r="1209" ht="12.75">
      <c r="D1209" s="103"/>
    </row>
    <row r="1210" ht="12.75">
      <c r="D1210" s="103"/>
    </row>
    <row r="1211" ht="12.75">
      <c r="D1211" s="103"/>
    </row>
    <row r="1212" ht="12.75">
      <c r="D1212" s="103"/>
    </row>
    <row r="1213" ht="12.75">
      <c r="D1213" s="103"/>
    </row>
    <row r="1214" ht="12.75">
      <c r="D1214" s="103"/>
    </row>
    <row r="1215" ht="12.75">
      <c r="D1215" s="103"/>
    </row>
    <row r="1216" ht="12.75">
      <c r="D1216" s="103"/>
    </row>
    <row r="1217" ht="12.75">
      <c r="D1217" s="103"/>
    </row>
    <row r="1218" ht="12.75">
      <c r="D1218" s="103"/>
    </row>
    <row r="1219" ht="12.75">
      <c r="D1219" s="103"/>
    </row>
    <row r="1220" ht="12.75">
      <c r="D1220" s="103"/>
    </row>
    <row r="1221" ht="12.75">
      <c r="D1221" s="103"/>
    </row>
    <row r="1222" ht="12.75">
      <c r="D1222" s="103"/>
    </row>
    <row r="1223" ht="12.75">
      <c r="D1223" s="103"/>
    </row>
    <row r="1224" ht="12.75">
      <c r="D1224" s="103"/>
    </row>
    <row r="1225" ht="12.75">
      <c r="D1225" s="103"/>
    </row>
    <row r="1226" ht="12.75">
      <c r="D1226" s="103"/>
    </row>
    <row r="1227" ht="12.75">
      <c r="D1227" s="103"/>
    </row>
    <row r="1228" ht="12.75">
      <c r="D1228" s="103"/>
    </row>
    <row r="1229" ht="12.75">
      <c r="D1229" s="103"/>
    </row>
    <row r="1230" ht="12.75">
      <c r="D1230" s="103"/>
    </row>
    <row r="1231" ht="12.75">
      <c r="D1231" s="103"/>
    </row>
    <row r="1232" ht="12.75">
      <c r="D1232" s="103"/>
    </row>
    <row r="1233" ht="12.75">
      <c r="D1233" s="103"/>
    </row>
    <row r="1234" ht="12.75">
      <c r="D1234" s="103"/>
    </row>
    <row r="1235" ht="12.75">
      <c r="D1235" s="103"/>
    </row>
    <row r="1236" ht="12.75">
      <c r="D1236" s="103"/>
    </row>
    <row r="1237" ht="12.75">
      <c r="D1237" s="103"/>
    </row>
    <row r="1238" ht="12.75">
      <c r="D1238" s="103"/>
    </row>
    <row r="1239" ht="12.75">
      <c r="D1239" s="103"/>
    </row>
    <row r="1240" ht="12.75">
      <c r="D1240" s="103"/>
    </row>
    <row r="1241" ht="12.75">
      <c r="D1241" s="103"/>
    </row>
    <row r="1242" ht="12.75">
      <c r="D1242" s="103"/>
    </row>
    <row r="1243" ht="12.75">
      <c r="D1243" s="103"/>
    </row>
    <row r="1244" ht="12.75">
      <c r="D1244" s="103"/>
    </row>
    <row r="1245" ht="12.75">
      <c r="D1245" s="103"/>
    </row>
    <row r="1246" ht="12.75">
      <c r="D1246" s="103"/>
    </row>
    <row r="1247" ht="12.75">
      <c r="D1247" s="103"/>
    </row>
    <row r="1248" ht="12.75">
      <c r="D1248" s="103"/>
    </row>
    <row r="1249" ht="12.75">
      <c r="D1249" s="103"/>
    </row>
    <row r="1250" ht="12.75">
      <c r="D1250" s="103"/>
    </row>
    <row r="1251" ht="12.75">
      <c r="D1251" s="103"/>
    </row>
    <row r="1252" ht="12.75">
      <c r="D1252" s="103"/>
    </row>
    <row r="1253" ht="12.75">
      <c r="D1253" s="103"/>
    </row>
    <row r="1254" ht="12.75">
      <c r="D1254" s="103"/>
    </row>
    <row r="1255" ht="12.75">
      <c r="D1255" s="103"/>
    </row>
    <row r="1256" ht="12.75">
      <c r="D1256" s="103"/>
    </row>
    <row r="1257" ht="12.75">
      <c r="D1257" s="103"/>
    </row>
    <row r="1258" ht="12.75">
      <c r="D1258" s="103"/>
    </row>
    <row r="1259" ht="12.75">
      <c r="D1259" s="103"/>
    </row>
    <row r="1260" ht="12.75">
      <c r="D1260" s="103"/>
    </row>
    <row r="1261" ht="12.75">
      <c r="D1261" s="103"/>
    </row>
    <row r="1262" ht="12.75">
      <c r="D1262" s="103"/>
    </row>
    <row r="1263" ht="12.75">
      <c r="D1263" s="103"/>
    </row>
    <row r="1264" ht="12.75">
      <c r="D1264" s="103"/>
    </row>
    <row r="1265" ht="12.75">
      <c r="D1265" s="103"/>
    </row>
    <row r="1266" ht="12.75">
      <c r="D1266" s="103"/>
    </row>
    <row r="1267" ht="12.75">
      <c r="D1267" s="103"/>
    </row>
    <row r="1268" ht="12.75">
      <c r="D1268" s="103"/>
    </row>
    <row r="1269" ht="12.75">
      <c r="D1269" s="103"/>
    </row>
    <row r="1270" ht="12.75">
      <c r="D1270" s="103"/>
    </row>
    <row r="1271" ht="12.75">
      <c r="D1271" s="103"/>
    </row>
    <row r="1272" ht="12.75">
      <c r="D1272" s="103"/>
    </row>
    <row r="1273" ht="12.75">
      <c r="D1273" s="103"/>
    </row>
    <row r="1274" ht="12.75">
      <c r="D1274" s="103"/>
    </row>
    <row r="1275" ht="12.75">
      <c r="D1275" s="103"/>
    </row>
    <row r="1276" ht="12.75">
      <c r="D1276" s="103"/>
    </row>
    <row r="1277" ht="12.75">
      <c r="D1277" s="103"/>
    </row>
    <row r="1278" ht="12.75">
      <c r="D1278" s="103"/>
    </row>
    <row r="1279" ht="12.75">
      <c r="D1279" s="103"/>
    </row>
    <row r="1280" ht="12.75">
      <c r="D1280" s="103"/>
    </row>
    <row r="1281" ht="12.75">
      <c r="D1281" s="103"/>
    </row>
    <row r="1282" ht="12.75">
      <c r="D1282" s="103"/>
    </row>
    <row r="1283" ht="12.75">
      <c r="D1283" s="103"/>
    </row>
    <row r="1284" ht="12.75">
      <c r="D1284" s="103"/>
    </row>
    <row r="1285" ht="12.75">
      <c r="D1285" s="103"/>
    </row>
    <row r="1286" ht="12.75">
      <c r="D1286" s="103"/>
    </row>
    <row r="1287" ht="12.75">
      <c r="D1287" s="103"/>
    </row>
    <row r="1288" ht="12.75">
      <c r="D1288" s="103"/>
    </row>
    <row r="1289" ht="12.75">
      <c r="D1289" s="103"/>
    </row>
    <row r="1290" ht="12.75">
      <c r="D1290" s="103"/>
    </row>
    <row r="1291" ht="12.75">
      <c r="D1291" s="103"/>
    </row>
    <row r="1292" ht="12.75">
      <c r="D1292" s="103"/>
    </row>
    <row r="1293" ht="12.75">
      <c r="D1293" s="103"/>
    </row>
    <row r="1294" ht="12.75">
      <c r="D1294" s="103"/>
    </row>
    <row r="1295" ht="12.75">
      <c r="D1295" s="103"/>
    </row>
    <row r="1296" ht="12.75">
      <c r="D1296" s="103"/>
    </row>
    <row r="1297" ht="12.75">
      <c r="D1297" s="103"/>
    </row>
    <row r="1298" ht="12.75">
      <c r="D1298" s="103"/>
    </row>
    <row r="1299" ht="12.75">
      <c r="D1299" s="103"/>
    </row>
    <row r="1300" ht="12.75">
      <c r="D1300" s="103"/>
    </row>
    <row r="1301" ht="12.75">
      <c r="D1301" s="103"/>
    </row>
    <row r="1302" ht="12.75">
      <c r="D1302" s="103"/>
    </row>
    <row r="1303" ht="12.75">
      <c r="D1303" s="103"/>
    </row>
    <row r="1304" ht="12.75">
      <c r="D1304" s="103"/>
    </row>
    <row r="1305" ht="12.75">
      <c r="D1305" s="103"/>
    </row>
    <row r="1306" ht="12.75">
      <c r="D1306" s="103"/>
    </row>
    <row r="1307" ht="12.75">
      <c r="D1307" s="103"/>
    </row>
    <row r="1308" ht="12.75">
      <c r="D1308" s="103"/>
    </row>
    <row r="1309" ht="12.75">
      <c r="D1309" s="103"/>
    </row>
    <row r="1310" ht="12.75">
      <c r="D1310" s="103"/>
    </row>
    <row r="1311" ht="12.75">
      <c r="D1311" s="103"/>
    </row>
    <row r="1312" ht="12.75">
      <c r="D1312" s="103"/>
    </row>
    <row r="1313" ht="12.75">
      <c r="D1313" s="103"/>
    </row>
    <row r="1314" ht="12.75">
      <c r="D1314" s="103"/>
    </row>
    <row r="1315" ht="12.75">
      <c r="D1315" s="103"/>
    </row>
    <row r="1316" ht="12.75">
      <c r="D1316" s="103"/>
    </row>
    <row r="1317" ht="12.75">
      <c r="D1317" s="103"/>
    </row>
    <row r="1318" ht="12.75">
      <c r="D1318" s="103"/>
    </row>
    <row r="1319" ht="12.75">
      <c r="D1319" s="103"/>
    </row>
    <row r="1320" ht="12.75">
      <c r="D1320" s="103"/>
    </row>
    <row r="1321" ht="12.75">
      <c r="D1321" s="103"/>
    </row>
    <row r="1322" ht="12.75">
      <c r="D1322" s="103"/>
    </row>
    <row r="1323" ht="12.75">
      <c r="D1323" s="103"/>
    </row>
    <row r="1324" ht="12.75">
      <c r="D1324" s="103"/>
    </row>
    <row r="1325" ht="12.75">
      <c r="D1325" s="103"/>
    </row>
    <row r="1326" ht="12.75">
      <c r="D1326" s="103"/>
    </row>
    <row r="1327" ht="12.75">
      <c r="D1327" s="103"/>
    </row>
    <row r="1328" ht="12.75">
      <c r="D1328" s="103"/>
    </row>
    <row r="1329" ht="12.75">
      <c r="D1329" s="103"/>
    </row>
    <row r="1330" ht="12.75">
      <c r="D1330" s="103"/>
    </row>
    <row r="1331" ht="12.75">
      <c r="D1331" s="103"/>
    </row>
    <row r="1332" ht="12.75">
      <c r="D1332" s="103"/>
    </row>
    <row r="1333" ht="12.75">
      <c r="D1333" s="103"/>
    </row>
    <row r="1334" ht="12.75">
      <c r="D1334" s="103"/>
    </row>
    <row r="1335" ht="12.75">
      <c r="D1335" s="103"/>
    </row>
    <row r="1336" ht="12.75">
      <c r="D1336" s="103"/>
    </row>
    <row r="1337" ht="12.75">
      <c r="D1337" s="103"/>
    </row>
    <row r="1338" ht="12.75">
      <c r="D1338" s="103"/>
    </row>
    <row r="1339" ht="12.75">
      <c r="D1339" s="103"/>
    </row>
    <row r="1340" ht="12.75">
      <c r="D1340" s="103"/>
    </row>
    <row r="1341" ht="12.75">
      <c r="D1341" s="103"/>
    </row>
    <row r="1342" ht="12.75">
      <c r="D1342" s="103"/>
    </row>
    <row r="1343" ht="12.75">
      <c r="D1343" s="103"/>
    </row>
    <row r="1344" ht="12.75">
      <c r="D1344" s="103"/>
    </row>
    <row r="1345" ht="12.75">
      <c r="D1345" s="103"/>
    </row>
    <row r="1346" ht="12.75">
      <c r="D1346" s="103"/>
    </row>
    <row r="1347" ht="12.75">
      <c r="D1347" s="103"/>
    </row>
    <row r="1348" ht="12.75">
      <c r="D1348" s="103"/>
    </row>
    <row r="1349" ht="12.75">
      <c r="D1349" s="103"/>
    </row>
    <row r="1350" ht="12.75">
      <c r="D1350" s="103"/>
    </row>
    <row r="1351" ht="12.75">
      <c r="D1351" s="103"/>
    </row>
    <row r="1352" ht="12.75">
      <c r="D1352" s="103"/>
    </row>
    <row r="1353" ht="12.75">
      <c r="D1353" s="103"/>
    </row>
    <row r="1354" ht="12.75">
      <c r="D1354" s="103"/>
    </row>
    <row r="1355" ht="12.75">
      <c r="D1355" s="103"/>
    </row>
    <row r="1356" ht="12.75">
      <c r="D1356" s="103"/>
    </row>
    <row r="1357" ht="12.75">
      <c r="D1357" s="103"/>
    </row>
    <row r="1358" ht="12.75">
      <c r="D1358" s="103"/>
    </row>
    <row r="1359" ht="12.75">
      <c r="D1359" s="103"/>
    </row>
    <row r="1360" ht="12.75">
      <c r="D1360" s="103"/>
    </row>
    <row r="1361" ht="12.75">
      <c r="D1361" s="103"/>
    </row>
    <row r="1362" ht="12.75">
      <c r="D1362" s="103"/>
    </row>
    <row r="1363" ht="12.75">
      <c r="D1363" s="103"/>
    </row>
    <row r="1364" ht="12.75">
      <c r="D1364" s="103"/>
    </row>
    <row r="1365" ht="12.75">
      <c r="D1365" s="103"/>
    </row>
    <row r="1366" ht="12.75">
      <c r="D1366" s="103"/>
    </row>
    <row r="1367" ht="12.75">
      <c r="D1367" s="103"/>
    </row>
    <row r="1368" ht="12.75">
      <c r="D1368" s="103"/>
    </row>
    <row r="1369" ht="12.75">
      <c r="D1369" s="103"/>
    </row>
    <row r="1370" ht="12.75">
      <c r="D1370" s="103"/>
    </row>
    <row r="1371" ht="12.75">
      <c r="D1371" s="103"/>
    </row>
    <row r="1372" ht="12.75">
      <c r="D1372" s="103"/>
    </row>
    <row r="1373" ht="12.75">
      <c r="D1373" s="103"/>
    </row>
    <row r="1374" ht="12.75">
      <c r="D1374" s="103"/>
    </row>
    <row r="1375" ht="12.75">
      <c r="D1375" s="103"/>
    </row>
    <row r="1376" ht="12.75">
      <c r="D1376" s="103"/>
    </row>
    <row r="1377" ht="12.75">
      <c r="D1377" s="103"/>
    </row>
    <row r="1378" ht="12.75">
      <c r="D1378" s="103"/>
    </row>
    <row r="1379" ht="12.75">
      <c r="D1379" s="103"/>
    </row>
    <row r="1380" ht="12.75">
      <c r="D1380" s="103"/>
    </row>
    <row r="1381" ht="12.75">
      <c r="D1381" s="103"/>
    </row>
    <row r="1382" ht="12.75">
      <c r="D1382" s="103"/>
    </row>
    <row r="1383" ht="12.75">
      <c r="D1383" s="103"/>
    </row>
    <row r="1384" ht="12.75">
      <c r="D1384" s="103"/>
    </row>
    <row r="1385" ht="12.75">
      <c r="D1385" s="103"/>
    </row>
    <row r="1386" ht="12.75">
      <c r="D1386" s="103"/>
    </row>
    <row r="1387" ht="12.75">
      <c r="D1387" s="103"/>
    </row>
    <row r="1388" ht="12.75">
      <c r="D1388" s="103"/>
    </row>
    <row r="1389" ht="12.75">
      <c r="D1389" s="103"/>
    </row>
    <row r="1390" ht="12.75">
      <c r="D1390" s="103"/>
    </row>
    <row r="1391" ht="12.75">
      <c r="D1391" s="103"/>
    </row>
    <row r="1392" ht="12.75">
      <c r="D1392" s="103"/>
    </row>
    <row r="1393" ht="12.75">
      <c r="D1393" s="103"/>
    </row>
    <row r="1394" ht="12.75">
      <c r="D1394" s="103"/>
    </row>
    <row r="1395" ht="12.75">
      <c r="D1395" s="103"/>
    </row>
    <row r="1396" ht="12.75">
      <c r="D1396" s="103"/>
    </row>
    <row r="1397" ht="12.75">
      <c r="D1397" s="103"/>
    </row>
    <row r="1398" ht="12.75">
      <c r="D1398" s="103"/>
    </row>
    <row r="1399" ht="12.75">
      <c r="D1399" s="103"/>
    </row>
    <row r="1400" ht="12.75">
      <c r="D1400" s="103"/>
    </row>
    <row r="1401" ht="12.75">
      <c r="D1401" s="103"/>
    </row>
    <row r="1402" ht="12.75">
      <c r="D1402" s="103"/>
    </row>
    <row r="1403" ht="12.75">
      <c r="D1403" s="103"/>
    </row>
    <row r="1404" ht="12.75">
      <c r="D1404" s="103"/>
    </row>
    <row r="1405" ht="12.75">
      <c r="D1405" s="103"/>
    </row>
    <row r="1406" ht="12.75">
      <c r="D1406" s="103"/>
    </row>
    <row r="1407" ht="12.75">
      <c r="D1407" s="103"/>
    </row>
    <row r="1408" ht="12.75">
      <c r="D1408" s="103"/>
    </row>
    <row r="1409" ht="12.75">
      <c r="D1409" s="103"/>
    </row>
    <row r="1410" ht="12.75">
      <c r="D1410" s="103"/>
    </row>
    <row r="1411" ht="12.75">
      <c r="D1411" s="103"/>
    </row>
    <row r="1412" ht="12.75">
      <c r="D1412" s="103"/>
    </row>
    <row r="1413" ht="12.75">
      <c r="D1413" s="103"/>
    </row>
    <row r="1414" ht="12.75">
      <c r="D1414" s="103"/>
    </row>
    <row r="1415" ht="12.75">
      <c r="D1415" s="103"/>
    </row>
    <row r="1416" ht="12.75">
      <c r="D1416" s="103"/>
    </row>
    <row r="1417" ht="12.75">
      <c r="D1417" s="103"/>
    </row>
    <row r="1418" ht="12.75">
      <c r="D1418" s="103"/>
    </row>
    <row r="1419" ht="12.75">
      <c r="D1419" s="103"/>
    </row>
    <row r="1420" ht="12.75">
      <c r="D1420" s="103"/>
    </row>
    <row r="1421" ht="12.75">
      <c r="D1421" s="103"/>
    </row>
    <row r="1422" ht="12.75">
      <c r="D1422" s="103"/>
    </row>
    <row r="1423" ht="12.75">
      <c r="D1423" s="103"/>
    </row>
    <row r="1424" ht="12.75">
      <c r="D1424" s="103"/>
    </row>
    <row r="1425" ht="12.75">
      <c r="D1425" s="103"/>
    </row>
    <row r="1426" ht="12.75">
      <c r="D1426" s="103"/>
    </row>
    <row r="1427" ht="12.75">
      <c r="D1427" s="103"/>
    </row>
    <row r="1428" ht="12.75">
      <c r="D1428" s="103"/>
    </row>
    <row r="1429" ht="12.75">
      <c r="D1429" s="103"/>
    </row>
    <row r="1430" ht="12.75">
      <c r="D1430" s="103"/>
    </row>
    <row r="1431" ht="12.75">
      <c r="D1431" s="103"/>
    </row>
    <row r="1432" ht="12.75">
      <c r="D1432" s="103"/>
    </row>
    <row r="1433" ht="12.75">
      <c r="D1433" s="103"/>
    </row>
    <row r="1434" ht="12.75">
      <c r="D1434" s="103"/>
    </row>
    <row r="1435" ht="12.75">
      <c r="D1435" s="103"/>
    </row>
    <row r="1436" ht="12.75">
      <c r="D1436" s="103"/>
    </row>
    <row r="1437" ht="12.75">
      <c r="D1437" s="103"/>
    </row>
    <row r="1438" ht="12.75">
      <c r="D1438" s="103"/>
    </row>
    <row r="1439" ht="12.75">
      <c r="D1439" s="103"/>
    </row>
    <row r="1440" ht="12.75">
      <c r="D1440" s="103"/>
    </row>
    <row r="1441" ht="12.75">
      <c r="D1441" s="103"/>
    </row>
    <row r="1442" ht="12.75">
      <c r="D1442" s="103"/>
    </row>
    <row r="1443" ht="12.75">
      <c r="D1443" s="103"/>
    </row>
    <row r="1444" ht="12.75">
      <c r="D1444" s="103"/>
    </row>
    <row r="1445" ht="12.75">
      <c r="D1445" s="103"/>
    </row>
    <row r="1446" ht="12.75">
      <c r="D1446" s="103"/>
    </row>
    <row r="1447" ht="12.75">
      <c r="D1447" s="103"/>
    </row>
    <row r="1448" ht="12.75">
      <c r="D1448" s="103"/>
    </row>
    <row r="1449" ht="12.75">
      <c r="D1449" s="103"/>
    </row>
    <row r="1450" ht="12.75">
      <c r="D1450" s="103"/>
    </row>
    <row r="1451" ht="12.75">
      <c r="D1451" s="103"/>
    </row>
    <row r="1452" ht="12.75">
      <c r="D1452" s="103"/>
    </row>
    <row r="1453" ht="12.75">
      <c r="D1453" s="103"/>
    </row>
    <row r="1454" ht="12.75">
      <c r="D1454" s="103"/>
    </row>
    <row r="1455" ht="12.75">
      <c r="D1455" s="103"/>
    </row>
    <row r="1456" ht="12.75">
      <c r="D1456" s="103"/>
    </row>
    <row r="1457" ht="12.75">
      <c r="D1457" s="103"/>
    </row>
    <row r="1458" ht="12.75">
      <c r="D1458" s="103"/>
    </row>
    <row r="1459" ht="12.75">
      <c r="D1459" s="103"/>
    </row>
    <row r="1460" ht="12.75">
      <c r="D1460" s="103"/>
    </row>
    <row r="1461" ht="12.75">
      <c r="D1461" s="103"/>
    </row>
    <row r="1462" ht="12.75">
      <c r="D1462" s="103"/>
    </row>
    <row r="1463" ht="12.75">
      <c r="D1463" s="103"/>
    </row>
    <row r="1464" ht="12.75">
      <c r="D1464" s="103"/>
    </row>
    <row r="1465" ht="12.75">
      <c r="D1465" s="103"/>
    </row>
    <row r="1466" ht="12.75">
      <c r="D1466" s="103"/>
    </row>
    <row r="1467" ht="12.75">
      <c r="D1467" s="103"/>
    </row>
    <row r="1468" ht="12.75">
      <c r="D1468" s="103"/>
    </row>
    <row r="1469" ht="12.75">
      <c r="D1469" s="103"/>
    </row>
    <row r="1470" ht="12.75">
      <c r="D1470" s="103"/>
    </row>
    <row r="1471" ht="12.75">
      <c r="D1471" s="103"/>
    </row>
    <row r="1472" ht="12.75">
      <c r="D1472" s="103"/>
    </row>
    <row r="1473" ht="12.75">
      <c r="D1473" s="103"/>
    </row>
    <row r="1474" ht="12.75">
      <c r="D1474" s="103"/>
    </row>
    <row r="1475" ht="12.75">
      <c r="D1475" s="103"/>
    </row>
    <row r="1476" ht="12.75">
      <c r="D1476" s="103"/>
    </row>
    <row r="1477" ht="12.75">
      <c r="D1477" s="103"/>
    </row>
    <row r="1478" ht="12.75">
      <c r="D1478" s="103"/>
    </row>
    <row r="1479" ht="12.75">
      <c r="D1479" s="103"/>
    </row>
    <row r="1480" ht="12.75">
      <c r="D1480" s="103"/>
    </row>
    <row r="1481" ht="12.75">
      <c r="D1481" s="103"/>
    </row>
    <row r="1482" ht="12.75">
      <c r="D1482" s="103"/>
    </row>
    <row r="1483" ht="12.75">
      <c r="D1483" s="103"/>
    </row>
    <row r="1484" ht="12.75">
      <c r="D1484" s="103"/>
    </row>
    <row r="1485" ht="12.75">
      <c r="D1485" s="103"/>
    </row>
    <row r="1486" ht="12.75">
      <c r="D1486" s="103"/>
    </row>
    <row r="1487" ht="12.75">
      <c r="D1487" s="103"/>
    </row>
    <row r="1488" ht="12.75">
      <c r="D1488" s="103"/>
    </row>
    <row r="1489" ht="12.75">
      <c r="D1489" s="103"/>
    </row>
    <row r="1490" ht="12.75">
      <c r="D1490" s="103"/>
    </row>
    <row r="1491" ht="12.75">
      <c r="D1491" s="103"/>
    </row>
    <row r="1492" ht="12.75">
      <c r="D1492" s="103"/>
    </row>
    <row r="1493" ht="12.75">
      <c r="D1493" s="103"/>
    </row>
    <row r="1494" ht="12.75">
      <c r="D1494" s="103"/>
    </row>
    <row r="1495" ht="12.75">
      <c r="D1495" s="103"/>
    </row>
    <row r="1496" ht="12.75">
      <c r="D1496" s="103"/>
    </row>
    <row r="1497" ht="12.75">
      <c r="D1497" s="103"/>
    </row>
    <row r="1498" ht="12.75">
      <c r="D1498" s="103"/>
    </row>
    <row r="1499" ht="12.75">
      <c r="D1499" s="103"/>
    </row>
    <row r="1500" ht="12.75">
      <c r="D1500" s="103"/>
    </row>
    <row r="1501" ht="12.75">
      <c r="D1501" s="103"/>
    </row>
    <row r="1502" ht="12.75">
      <c r="D1502" s="103"/>
    </row>
    <row r="1503" ht="12.75">
      <c r="D1503" s="103"/>
    </row>
    <row r="1504" ht="12.75">
      <c r="D1504" s="103"/>
    </row>
    <row r="1505" ht="12.75">
      <c r="D1505" s="103"/>
    </row>
    <row r="1506" ht="12.75">
      <c r="D1506" s="103"/>
    </row>
    <row r="1507" ht="12.75">
      <c r="D1507" s="103"/>
    </row>
    <row r="1508" ht="12.75">
      <c r="D1508" s="103"/>
    </row>
    <row r="1509" ht="12.75">
      <c r="D1509" s="103"/>
    </row>
    <row r="1510" ht="12.75">
      <c r="D1510" s="103"/>
    </row>
    <row r="1511" ht="12.75">
      <c r="D1511" s="103"/>
    </row>
    <row r="1512" ht="12.75">
      <c r="D1512" s="103"/>
    </row>
    <row r="1513" ht="12.75">
      <c r="D1513" s="103"/>
    </row>
    <row r="1514" ht="12.75">
      <c r="D1514" s="103"/>
    </row>
    <row r="1515" ht="12.75">
      <c r="D1515" s="103"/>
    </row>
    <row r="1516" ht="12.75">
      <c r="D1516" s="103"/>
    </row>
    <row r="1517" ht="12.75">
      <c r="D1517" s="103"/>
    </row>
    <row r="1518" ht="12.75">
      <c r="D1518" s="103"/>
    </row>
    <row r="1519" ht="12.75">
      <c r="D1519" s="103"/>
    </row>
    <row r="1520" ht="12.75">
      <c r="D1520" s="103"/>
    </row>
    <row r="1521" ht="12.75">
      <c r="D1521" s="103"/>
    </row>
    <row r="1522" ht="12.75">
      <c r="D1522" s="103"/>
    </row>
    <row r="1523" ht="12.75">
      <c r="D1523" s="103"/>
    </row>
    <row r="1524" ht="12.75">
      <c r="D1524" s="103"/>
    </row>
    <row r="1525" ht="12.75">
      <c r="D1525" s="103"/>
    </row>
    <row r="1526" ht="12.75">
      <c r="D1526" s="103"/>
    </row>
    <row r="1527" ht="12.75">
      <c r="D1527" s="103"/>
    </row>
    <row r="1528" ht="12.75">
      <c r="D1528" s="103"/>
    </row>
    <row r="1529" ht="12.75">
      <c r="D1529" s="103"/>
    </row>
    <row r="1530" ht="12.75">
      <c r="D1530" s="103"/>
    </row>
    <row r="1531" ht="12.75">
      <c r="D1531" s="103"/>
    </row>
    <row r="1532" ht="12.75">
      <c r="D1532" s="103"/>
    </row>
    <row r="1533" ht="12.75">
      <c r="D1533" s="103"/>
    </row>
    <row r="1534" ht="12.75">
      <c r="D1534" s="103"/>
    </row>
    <row r="1535" ht="12.75">
      <c r="D1535" s="103"/>
    </row>
    <row r="1536" ht="12.75">
      <c r="D1536" s="103"/>
    </row>
    <row r="1537" ht="12.75">
      <c r="D1537" s="103"/>
    </row>
    <row r="1538" ht="12.75">
      <c r="D1538" s="103"/>
    </row>
    <row r="1539" ht="12.75">
      <c r="D1539" s="103"/>
    </row>
    <row r="1540" ht="12.75">
      <c r="D1540" s="103"/>
    </row>
    <row r="1541" ht="12.75">
      <c r="D1541" s="103"/>
    </row>
    <row r="1542" ht="12.75">
      <c r="D1542" s="103"/>
    </row>
    <row r="1543" ht="12.75">
      <c r="D1543" s="103"/>
    </row>
    <row r="1544" ht="12.75">
      <c r="D1544" s="103"/>
    </row>
    <row r="1545" ht="12.75">
      <c r="D1545" s="103"/>
    </row>
    <row r="1546" ht="12.75">
      <c r="D1546" s="103"/>
    </row>
    <row r="1547" ht="12.75">
      <c r="D1547" s="103"/>
    </row>
    <row r="1548" ht="12.75">
      <c r="D1548" s="103"/>
    </row>
    <row r="1549" ht="12.75">
      <c r="D1549" s="103"/>
    </row>
    <row r="1550" ht="12.75">
      <c r="D1550" s="103"/>
    </row>
    <row r="1551" ht="12.75">
      <c r="D1551" s="103"/>
    </row>
    <row r="1552" ht="12.75">
      <c r="D1552" s="103"/>
    </row>
    <row r="1553" ht="12.75">
      <c r="D1553" s="103"/>
    </row>
    <row r="1554" ht="12.75">
      <c r="D1554" s="103"/>
    </row>
    <row r="1555" ht="12.75">
      <c r="D1555" s="103"/>
    </row>
    <row r="1556" ht="12.75">
      <c r="D1556" s="103"/>
    </row>
    <row r="1557" ht="12.75">
      <c r="D1557" s="103"/>
    </row>
    <row r="1558" ht="12.75">
      <c r="D1558" s="103"/>
    </row>
    <row r="1559" ht="12.75">
      <c r="D1559" s="103"/>
    </row>
    <row r="1560" ht="12.75">
      <c r="D1560" s="103"/>
    </row>
    <row r="1561" ht="12.75">
      <c r="D1561" s="103"/>
    </row>
    <row r="1562" ht="12.75">
      <c r="D1562" s="103"/>
    </row>
    <row r="1563" ht="12.75">
      <c r="D1563" s="103"/>
    </row>
    <row r="1564" ht="12.75">
      <c r="D1564" s="103"/>
    </row>
    <row r="1565" ht="12.75">
      <c r="D1565" s="103"/>
    </row>
    <row r="1566" ht="12.75">
      <c r="D1566" s="103"/>
    </row>
    <row r="1567" ht="12.75">
      <c r="D1567" s="103"/>
    </row>
    <row r="1568" ht="12.75">
      <c r="D1568" s="103"/>
    </row>
    <row r="1569" ht="12.75">
      <c r="D1569" s="103"/>
    </row>
    <row r="1570" ht="12.75">
      <c r="D1570" s="103"/>
    </row>
    <row r="1571" ht="12.75">
      <c r="D1571" s="103"/>
    </row>
    <row r="1572" ht="12.75">
      <c r="D1572" s="103"/>
    </row>
    <row r="1573" ht="12.75">
      <c r="D1573" s="103"/>
    </row>
    <row r="1574" ht="12.75">
      <c r="D1574" s="103"/>
    </row>
    <row r="1575" ht="12.75">
      <c r="D1575" s="103"/>
    </row>
    <row r="1576" ht="12.75">
      <c r="D1576" s="103"/>
    </row>
    <row r="1577" ht="12.75">
      <c r="D1577" s="103"/>
    </row>
    <row r="1578" ht="12.75">
      <c r="D1578" s="103"/>
    </row>
    <row r="1579" ht="12.75">
      <c r="D1579" s="103"/>
    </row>
    <row r="1580" ht="12.75">
      <c r="D1580" s="103"/>
    </row>
    <row r="1581" ht="12.75">
      <c r="D1581" s="103"/>
    </row>
    <row r="1582" ht="12.75">
      <c r="D1582" s="103"/>
    </row>
    <row r="1583" ht="12.75">
      <c r="D1583" s="103"/>
    </row>
    <row r="1584" ht="12.75">
      <c r="D1584" s="103"/>
    </row>
    <row r="1585" ht="12.75">
      <c r="D1585" s="103"/>
    </row>
    <row r="1586" ht="12.75">
      <c r="D1586" s="103"/>
    </row>
    <row r="1587" ht="12.75">
      <c r="D1587" s="103"/>
    </row>
    <row r="1588" ht="12.75">
      <c r="D1588" s="103"/>
    </row>
    <row r="1589" ht="12.75">
      <c r="D1589" s="103"/>
    </row>
    <row r="1590" ht="12.75">
      <c r="D1590" s="103"/>
    </row>
    <row r="1591" ht="12.75">
      <c r="D1591" s="103"/>
    </row>
    <row r="1592" ht="12.75">
      <c r="D1592" s="103"/>
    </row>
    <row r="1593" ht="12.75">
      <c r="D1593" s="103"/>
    </row>
    <row r="1594" ht="12.75">
      <c r="D1594" s="103"/>
    </row>
    <row r="1595" ht="12.75">
      <c r="D1595" s="103"/>
    </row>
    <row r="1596" ht="12.75">
      <c r="D1596" s="103"/>
    </row>
    <row r="1597" ht="12.75">
      <c r="D1597" s="103"/>
    </row>
    <row r="1598" ht="12.75">
      <c r="D1598" s="103"/>
    </row>
    <row r="1599" ht="12.75">
      <c r="D1599" s="103"/>
    </row>
    <row r="1600" ht="12.75">
      <c r="D1600" s="103"/>
    </row>
    <row r="1601" ht="12.75">
      <c r="D1601" s="103"/>
    </row>
    <row r="1602" ht="12.75">
      <c r="D1602" s="103"/>
    </row>
    <row r="1603" ht="12.75">
      <c r="D1603" s="103"/>
    </row>
    <row r="1604" ht="12.75">
      <c r="D1604" s="103"/>
    </row>
    <row r="1605" ht="12.75">
      <c r="D1605" s="103"/>
    </row>
    <row r="1606" ht="12.75">
      <c r="D1606" s="103"/>
    </row>
    <row r="1607" ht="12.75">
      <c r="D1607" s="103"/>
    </row>
    <row r="1608" ht="12.75">
      <c r="D1608" s="103"/>
    </row>
    <row r="1609" ht="12.75">
      <c r="D1609" s="103"/>
    </row>
    <row r="1610" ht="12.75">
      <c r="D1610" s="103"/>
    </row>
    <row r="1611" ht="12.75">
      <c r="D1611" s="103"/>
    </row>
    <row r="1612" ht="12.75">
      <c r="D1612" s="103"/>
    </row>
    <row r="1613" ht="12.75">
      <c r="D1613" s="103"/>
    </row>
    <row r="1614" ht="12.75">
      <c r="D1614" s="103"/>
    </row>
    <row r="1615" ht="12.75">
      <c r="D1615" s="103"/>
    </row>
    <row r="1616" ht="12.75">
      <c r="D1616" s="103"/>
    </row>
    <row r="1617" ht="12.75">
      <c r="D1617" s="103"/>
    </row>
    <row r="1618" ht="12.75">
      <c r="D1618" s="103"/>
    </row>
    <row r="1619" ht="12.75">
      <c r="D1619" s="103"/>
    </row>
    <row r="1620" ht="12.75">
      <c r="D1620" s="103"/>
    </row>
    <row r="1621" ht="12.75">
      <c r="D1621" s="103"/>
    </row>
    <row r="1622" ht="12.75">
      <c r="D1622" s="103"/>
    </row>
    <row r="1623" ht="12.75">
      <c r="D1623" s="103"/>
    </row>
    <row r="1624" ht="12.75">
      <c r="D1624" s="103"/>
    </row>
    <row r="1625" ht="12.75">
      <c r="D1625" s="103"/>
    </row>
    <row r="1626" ht="12.75">
      <c r="D1626" s="103"/>
    </row>
    <row r="1627" ht="12.75">
      <c r="D1627" s="103"/>
    </row>
    <row r="1628" ht="12.75">
      <c r="D1628" s="103"/>
    </row>
    <row r="1629" ht="12.75">
      <c r="D1629" s="103"/>
    </row>
    <row r="1630" ht="12.75">
      <c r="D1630" s="103"/>
    </row>
    <row r="1631" ht="12.75">
      <c r="D1631" s="103"/>
    </row>
    <row r="1632" ht="12.75">
      <c r="D1632" s="103"/>
    </row>
    <row r="1633" ht="12.75">
      <c r="D1633" s="103"/>
    </row>
    <row r="1634" ht="12.75">
      <c r="D1634" s="103"/>
    </row>
    <row r="1635" ht="12.75">
      <c r="D1635" s="103"/>
    </row>
    <row r="1636" ht="12.75">
      <c r="D1636" s="103"/>
    </row>
    <row r="1637" ht="12.75">
      <c r="D1637" s="103"/>
    </row>
    <row r="1638" ht="12.75">
      <c r="D1638" s="103"/>
    </row>
    <row r="1639" ht="12.75">
      <c r="D1639" s="103"/>
    </row>
    <row r="1640" ht="12.75">
      <c r="D1640" s="103"/>
    </row>
    <row r="1641" ht="12.75">
      <c r="D1641" s="103"/>
    </row>
    <row r="1642" ht="12.75">
      <c r="D1642" s="103"/>
    </row>
    <row r="1643" ht="12.75">
      <c r="D1643" s="103"/>
    </row>
    <row r="1644" ht="12.75">
      <c r="D1644" s="103"/>
    </row>
    <row r="1645" ht="12.75">
      <c r="D1645" s="103"/>
    </row>
    <row r="1646" ht="12.75">
      <c r="D1646" s="103"/>
    </row>
    <row r="1647" ht="12.75">
      <c r="D1647" s="103"/>
    </row>
    <row r="1648" ht="12.75">
      <c r="D1648" s="103"/>
    </row>
    <row r="1649" ht="12.75">
      <c r="D1649" s="103"/>
    </row>
    <row r="1650" ht="12.75">
      <c r="D1650" s="103"/>
    </row>
    <row r="1651" ht="12.75">
      <c r="D1651" s="103"/>
    </row>
    <row r="1652" ht="12.75">
      <c r="D1652" s="103"/>
    </row>
    <row r="1653" ht="12.75">
      <c r="D1653" s="103"/>
    </row>
    <row r="1654" ht="12.75">
      <c r="D1654" s="103"/>
    </row>
    <row r="1655" ht="12.75">
      <c r="D1655" s="103"/>
    </row>
    <row r="1656" ht="12.75">
      <c r="D1656" s="103"/>
    </row>
    <row r="1657" ht="12.75">
      <c r="D1657" s="103"/>
    </row>
    <row r="1658" ht="12.75">
      <c r="D1658" s="103"/>
    </row>
    <row r="1659" ht="12.75">
      <c r="D1659" s="103"/>
    </row>
    <row r="1660" ht="12.75">
      <c r="D1660" s="103"/>
    </row>
    <row r="1661" ht="12.75">
      <c r="D1661" s="103"/>
    </row>
    <row r="1662" ht="12.75">
      <c r="D1662" s="103"/>
    </row>
    <row r="1663" ht="12.75">
      <c r="D1663" s="103"/>
    </row>
    <row r="1664" ht="12.75">
      <c r="D1664" s="103"/>
    </row>
    <row r="1665" ht="12.75">
      <c r="D1665" s="103"/>
    </row>
    <row r="1666" ht="12.75">
      <c r="D1666" s="103"/>
    </row>
    <row r="1667" ht="12.75">
      <c r="D1667" s="103"/>
    </row>
    <row r="1668" ht="12.75">
      <c r="D1668" s="103"/>
    </row>
    <row r="1669" ht="12.75">
      <c r="D1669" s="103"/>
    </row>
    <row r="1670" ht="12.75">
      <c r="D1670" s="103"/>
    </row>
    <row r="1671" ht="12.75">
      <c r="D1671" s="103"/>
    </row>
    <row r="1672" ht="12.75">
      <c r="D1672" s="103"/>
    </row>
    <row r="1673" ht="12.75">
      <c r="D1673" s="103"/>
    </row>
  </sheetData>
  <sheetProtection password="C69C" sheet="1"/>
  <mergeCells count="6">
    <mergeCell ref="A1:G1"/>
    <mergeCell ref="C2:G2"/>
    <mergeCell ref="C3:G3"/>
    <mergeCell ref="C4:G4"/>
    <mergeCell ref="A666:C666"/>
    <mergeCell ref="A667:G67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49"/>
  <sheetViews>
    <sheetView workbookViewId="0" topLeftCell="A1">
      <selection activeCell="F9" sqref="F9"/>
    </sheetView>
  </sheetViews>
  <sheetFormatPr defaultColWidth="8.00390625" defaultRowHeight="12.75" outlineLevelRow="1"/>
  <cols>
    <col min="1" max="1" width="4.25390625" style="230" customWidth="1"/>
    <col min="2" max="2" width="14.375" style="231" customWidth="1"/>
    <col min="3" max="3" width="38.25390625" style="231" customWidth="1"/>
    <col min="4" max="4" width="4.625" style="230" customWidth="1"/>
    <col min="5" max="5" width="10.625" style="230" customWidth="1"/>
    <col min="6" max="6" width="9.875" style="232" customWidth="1"/>
    <col min="7" max="7" width="12.75390625" style="230" customWidth="1"/>
    <col min="8" max="19" width="9.00390625" style="233" hidden="1" customWidth="1"/>
    <col min="20" max="28" width="9.125" style="233" customWidth="1"/>
    <col min="29" max="39" width="9.00390625" style="233" hidden="1" customWidth="1"/>
    <col min="40" max="16384" width="9.125" style="233" customWidth="1"/>
  </cols>
  <sheetData>
    <row r="1" spans="1:31" ht="15.75" customHeight="1">
      <c r="A1" s="234" t="s">
        <v>121</v>
      </c>
      <c r="B1" s="234"/>
      <c r="C1" s="234"/>
      <c r="D1" s="234"/>
      <c r="E1" s="234"/>
      <c r="F1" s="234"/>
      <c r="G1" s="234"/>
      <c r="AE1" s="233" t="s">
        <v>125</v>
      </c>
    </row>
    <row r="2" spans="1:31" ht="24.75" customHeight="1">
      <c r="A2" s="235" t="s">
        <v>122</v>
      </c>
      <c r="B2" s="236"/>
      <c r="C2" s="237" t="s">
        <v>3</v>
      </c>
      <c r="D2" s="237"/>
      <c r="E2" s="237"/>
      <c r="F2" s="237"/>
      <c r="G2" s="237"/>
      <c r="AE2" s="233" t="s">
        <v>126</v>
      </c>
    </row>
    <row r="3" spans="1:31" ht="24.75" customHeight="1">
      <c r="A3" s="235" t="s">
        <v>123</v>
      </c>
      <c r="B3" s="236"/>
      <c r="C3" s="237" t="s">
        <v>5</v>
      </c>
      <c r="D3" s="237"/>
      <c r="E3" s="237"/>
      <c r="F3" s="237"/>
      <c r="G3" s="237"/>
      <c r="AE3" s="233" t="s">
        <v>127</v>
      </c>
    </row>
    <row r="4" spans="1:31" ht="24.75" customHeight="1">
      <c r="A4" s="238" t="s">
        <v>124</v>
      </c>
      <c r="B4" s="239"/>
      <c r="C4" s="240" t="s">
        <v>7</v>
      </c>
      <c r="D4" s="240"/>
      <c r="E4" s="240"/>
      <c r="F4" s="240"/>
      <c r="G4" s="240"/>
      <c r="AE4" s="233" t="s">
        <v>128</v>
      </c>
    </row>
    <row r="5" ht="14.25">
      <c r="D5" s="241"/>
    </row>
    <row r="6" spans="1:19" ht="36">
      <c r="A6" s="242" t="s">
        <v>129</v>
      </c>
      <c r="B6" s="243" t="s">
        <v>130</v>
      </c>
      <c r="C6" s="243" t="s">
        <v>131</v>
      </c>
      <c r="D6" s="244" t="s">
        <v>132</v>
      </c>
      <c r="E6" s="242" t="s">
        <v>133</v>
      </c>
      <c r="F6" s="245" t="s">
        <v>134</v>
      </c>
      <c r="G6" s="242" t="s">
        <v>135</v>
      </c>
      <c r="H6" s="246" t="s">
        <v>136</v>
      </c>
      <c r="I6" s="246" t="s">
        <v>137</v>
      </c>
      <c r="J6" s="246" t="s">
        <v>138</v>
      </c>
      <c r="K6" s="246" t="s">
        <v>139</v>
      </c>
      <c r="L6" s="246" t="s">
        <v>140</v>
      </c>
      <c r="M6" s="246" t="s">
        <v>141</v>
      </c>
      <c r="N6" s="246" t="s">
        <v>142</v>
      </c>
      <c r="O6" s="246" t="s">
        <v>143</v>
      </c>
      <c r="P6" s="246" t="s">
        <v>144</v>
      </c>
      <c r="Q6" s="246" t="s">
        <v>145</v>
      </c>
      <c r="R6" s="246" t="s">
        <v>146</v>
      </c>
      <c r="S6" s="246" t="s">
        <v>147</v>
      </c>
    </row>
    <row r="7" spans="1:31" ht="14.25">
      <c r="A7" s="247" t="s">
        <v>148</v>
      </c>
      <c r="B7" s="248" t="s">
        <v>112</v>
      </c>
      <c r="C7" s="249" t="s">
        <v>113</v>
      </c>
      <c r="D7" s="250"/>
      <c r="E7" s="251"/>
      <c r="F7" s="252"/>
      <c r="G7" s="253"/>
      <c r="H7" s="254"/>
      <c r="I7" s="254">
        <f>SUM(I8:I21)</f>
        <v>0</v>
      </c>
      <c r="J7" s="254"/>
      <c r="K7" s="254">
        <f>SUM(K8:K21)</f>
        <v>408895</v>
      </c>
      <c r="L7" s="254"/>
      <c r="M7" s="254">
        <f>SUM(M8:M21)</f>
        <v>0</v>
      </c>
      <c r="N7" s="254"/>
      <c r="O7" s="254">
        <f>SUM(O8:O21)</f>
        <v>0</v>
      </c>
      <c r="P7" s="254"/>
      <c r="Q7" s="254">
        <f>SUM(Q8:Q21)</f>
        <v>0</v>
      </c>
      <c r="R7" s="254"/>
      <c r="S7" s="254"/>
      <c r="AE7" s="233" t="s">
        <v>149</v>
      </c>
    </row>
    <row r="8" spans="1:60" ht="14.25" outlineLevel="1">
      <c r="A8" s="255"/>
      <c r="B8" s="256" t="s">
        <v>1019</v>
      </c>
      <c r="C8" s="257" t="s">
        <v>1020</v>
      </c>
      <c r="D8" s="258"/>
      <c r="E8" s="259"/>
      <c r="F8" s="260"/>
      <c r="G8" s="261">
        <f>SUM(G9:G15)</f>
        <v>0</v>
      </c>
      <c r="H8" s="262">
        <v>0</v>
      </c>
      <c r="I8" s="263">
        <f aca="true" t="shared" si="0" ref="I8:I25">ROUND(E8*H8,2)</f>
        <v>0</v>
      </c>
      <c r="J8" s="263">
        <v>4490</v>
      </c>
      <c r="K8" s="263">
        <f aca="true" t="shared" si="1" ref="K8:K25">ROUND(E8*J8,2)</f>
        <v>0</v>
      </c>
      <c r="L8" s="263">
        <v>21</v>
      </c>
      <c r="M8" s="263">
        <f aca="true" t="shared" si="2" ref="M8:M25">G8*(1+L8/100)</f>
        <v>0</v>
      </c>
      <c r="N8" s="263">
        <v>0</v>
      </c>
      <c r="O8" s="263">
        <f aca="true" t="shared" si="3" ref="O8:O25">ROUND(E8*N8,2)</f>
        <v>0</v>
      </c>
      <c r="P8" s="263">
        <v>0</v>
      </c>
      <c r="Q8" s="263">
        <f aca="true" t="shared" si="4" ref="Q8:Q25">ROUND(E8*P8,2)</f>
        <v>0</v>
      </c>
      <c r="R8" s="263" t="s">
        <v>153</v>
      </c>
      <c r="S8" s="263" t="s">
        <v>154</v>
      </c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 t="s">
        <v>155</v>
      </c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</row>
    <row r="9" spans="1:60" ht="14.25" outlineLevel="1">
      <c r="A9" s="265"/>
      <c r="B9" s="265"/>
      <c r="C9" s="266" t="s">
        <v>1021</v>
      </c>
      <c r="D9" s="267" t="s">
        <v>226</v>
      </c>
      <c r="E9" s="268">
        <v>85</v>
      </c>
      <c r="F9" s="269"/>
      <c r="G9" s="270">
        <f aca="true" t="shared" si="5" ref="G9:G15">E9*F9</f>
        <v>0</v>
      </c>
      <c r="H9" s="262">
        <v>0</v>
      </c>
      <c r="I9" s="263">
        <f t="shared" si="0"/>
        <v>0</v>
      </c>
      <c r="J9" s="263">
        <v>1475</v>
      </c>
      <c r="K9" s="263">
        <f t="shared" si="1"/>
        <v>125375</v>
      </c>
      <c r="L9" s="263">
        <v>21</v>
      </c>
      <c r="M9" s="263">
        <f t="shared" si="2"/>
        <v>0</v>
      </c>
      <c r="N9" s="263">
        <v>0</v>
      </c>
      <c r="O9" s="263">
        <f t="shared" si="3"/>
        <v>0</v>
      </c>
      <c r="P9" s="263">
        <v>0</v>
      </c>
      <c r="Q9" s="263">
        <f t="shared" si="4"/>
        <v>0</v>
      </c>
      <c r="R9" s="263" t="s">
        <v>153</v>
      </c>
      <c r="S9" s="263" t="s">
        <v>154</v>
      </c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 t="s">
        <v>155</v>
      </c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</row>
    <row r="10" spans="1:60" ht="14.25" outlineLevel="1">
      <c r="A10" s="265"/>
      <c r="B10" s="265"/>
      <c r="C10" s="266" t="s">
        <v>1022</v>
      </c>
      <c r="D10" s="267" t="s">
        <v>226</v>
      </c>
      <c r="E10" s="268">
        <v>235</v>
      </c>
      <c r="F10" s="269"/>
      <c r="G10" s="270">
        <f t="shared" si="5"/>
        <v>0</v>
      </c>
      <c r="H10" s="262">
        <v>0</v>
      </c>
      <c r="I10" s="263">
        <f t="shared" si="0"/>
        <v>0</v>
      </c>
      <c r="J10" s="263">
        <v>267</v>
      </c>
      <c r="K10" s="263">
        <f t="shared" si="1"/>
        <v>62745</v>
      </c>
      <c r="L10" s="263">
        <v>21</v>
      </c>
      <c r="M10" s="263">
        <f t="shared" si="2"/>
        <v>0</v>
      </c>
      <c r="N10" s="263">
        <v>0</v>
      </c>
      <c r="O10" s="263">
        <f t="shared" si="3"/>
        <v>0</v>
      </c>
      <c r="P10" s="263">
        <v>0</v>
      </c>
      <c r="Q10" s="263">
        <f t="shared" si="4"/>
        <v>0</v>
      </c>
      <c r="R10" s="263" t="s">
        <v>153</v>
      </c>
      <c r="S10" s="263" t="s">
        <v>154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 t="s">
        <v>155</v>
      </c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</row>
    <row r="11" spans="1:60" ht="14.25" outlineLevel="1">
      <c r="A11" s="265"/>
      <c r="B11" s="265"/>
      <c r="C11" s="266" t="s">
        <v>1023</v>
      </c>
      <c r="D11" s="267" t="s">
        <v>226</v>
      </c>
      <c r="E11" s="268">
        <v>260</v>
      </c>
      <c r="F11" s="269"/>
      <c r="G11" s="270">
        <f t="shared" si="5"/>
        <v>0</v>
      </c>
      <c r="H11" s="262">
        <v>0</v>
      </c>
      <c r="I11" s="263">
        <f t="shared" si="0"/>
        <v>0</v>
      </c>
      <c r="J11" s="263">
        <v>148</v>
      </c>
      <c r="K11" s="263">
        <f t="shared" si="1"/>
        <v>38480</v>
      </c>
      <c r="L11" s="263">
        <v>21</v>
      </c>
      <c r="M11" s="263">
        <f t="shared" si="2"/>
        <v>0</v>
      </c>
      <c r="N11" s="263">
        <v>0</v>
      </c>
      <c r="O11" s="263">
        <f t="shared" si="3"/>
        <v>0</v>
      </c>
      <c r="P11" s="263">
        <v>0</v>
      </c>
      <c r="Q11" s="263">
        <f t="shared" si="4"/>
        <v>0</v>
      </c>
      <c r="R11" s="263" t="s">
        <v>153</v>
      </c>
      <c r="S11" s="263" t="s">
        <v>154</v>
      </c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 t="s">
        <v>155</v>
      </c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</row>
    <row r="12" spans="1:60" ht="14.25" outlineLevel="1">
      <c r="A12" s="265"/>
      <c r="B12" s="265"/>
      <c r="C12" s="266" t="s">
        <v>1024</v>
      </c>
      <c r="D12" s="267" t="s">
        <v>226</v>
      </c>
      <c r="E12" s="268">
        <v>60</v>
      </c>
      <c r="F12" s="269"/>
      <c r="G12" s="270">
        <f t="shared" si="5"/>
        <v>0</v>
      </c>
      <c r="H12" s="262">
        <v>0</v>
      </c>
      <c r="I12" s="263">
        <f t="shared" si="0"/>
        <v>0</v>
      </c>
      <c r="J12" s="263">
        <v>1475</v>
      </c>
      <c r="K12" s="263">
        <f t="shared" si="1"/>
        <v>88500</v>
      </c>
      <c r="L12" s="263">
        <v>21</v>
      </c>
      <c r="M12" s="263">
        <f t="shared" si="2"/>
        <v>0</v>
      </c>
      <c r="N12" s="263">
        <v>0</v>
      </c>
      <c r="O12" s="263">
        <f t="shared" si="3"/>
        <v>0</v>
      </c>
      <c r="P12" s="263">
        <v>0</v>
      </c>
      <c r="Q12" s="263">
        <f t="shared" si="4"/>
        <v>0</v>
      </c>
      <c r="R12" s="263" t="s">
        <v>153</v>
      </c>
      <c r="S12" s="263" t="s">
        <v>154</v>
      </c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 t="s">
        <v>155</v>
      </c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</row>
    <row r="13" spans="1:60" ht="14.25" outlineLevel="1">
      <c r="A13" s="265"/>
      <c r="B13" s="265"/>
      <c r="C13" s="266" t="s">
        <v>1025</v>
      </c>
      <c r="D13" s="267" t="s">
        <v>226</v>
      </c>
      <c r="E13" s="268">
        <v>25</v>
      </c>
      <c r="F13" s="269"/>
      <c r="G13" s="270">
        <f t="shared" si="5"/>
        <v>0</v>
      </c>
      <c r="H13" s="262">
        <v>0</v>
      </c>
      <c r="I13" s="263">
        <f t="shared" si="0"/>
        <v>0</v>
      </c>
      <c r="J13" s="263">
        <v>267</v>
      </c>
      <c r="K13" s="263">
        <f t="shared" si="1"/>
        <v>6675</v>
      </c>
      <c r="L13" s="263">
        <v>21</v>
      </c>
      <c r="M13" s="263">
        <f t="shared" si="2"/>
        <v>0</v>
      </c>
      <c r="N13" s="263">
        <v>0</v>
      </c>
      <c r="O13" s="263">
        <f t="shared" si="3"/>
        <v>0</v>
      </c>
      <c r="P13" s="263">
        <v>0</v>
      </c>
      <c r="Q13" s="263">
        <f t="shared" si="4"/>
        <v>0</v>
      </c>
      <c r="R13" s="263" t="s">
        <v>153</v>
      </c>
      <c r="S13" s="263" t="s">
        <v>154</v>
      </c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 t="s">
        <v>155</v>
      </c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</row>
    <row r="14" spans="1:60" ht="14.25" outlineLevel="1">
      <c r="A14" s="265"/>
      <c r="B14" s="265"/>
      <c r="C14" s="266" t="s">
        <v>1026</v>
      </c>
      <c r="D14" s="267" t="s">
        <v>226</v>
      </c>
      <c r="E14" s="268">
        <v>85</v>
      </c>
      <c r="F14" s="269"/>
      <c r="G14" s="270">
        <f t="shared" si="5"/>
        <v>0</v>
      </c>
      <c r="H14" s="262">
        <v>0</v>
      </c>
      <c r="I14" s="263">
        <f t="shared" si="0"/>
        <v>0</v>
      </c>
      <c r="J14" s="263">
        <v>148</v>
      </c>
      <c r="K14" s="263">
        <f t="shared" si="1"/>
        <v>12580</v>
      </c>
      <c r="L14" s="263">
        <v>21</v>
      </c>
      <c r="M14" s="263">
        <f t="shared" si="2"/>
        <v>0</v>
      </c>
      <c r="N14" s="263">
        <v>0</v>
      </c>
      <c r="O14" s="263">
        <f t="shared" si="3"/>
        <v>0</v>
      </c>
      <c r="P14" s="263">
        <v>0</v>
      </c>
      <c r="Q14" s="263">
        <f t="shared" si="4"/>
        <v>0</v>
      </c>
      <c r="R14" s="263" t="s">
        <v>153</v>
      </c>
      <c r="S14" s="263" t="s">
        <v>154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 t="s">
        <v>155</v>
      </c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</row>
    <row r="15" spans="1:60" ht="14.25" outlineLevel="1">
      <c r="A15" s="265"/>
      <c r="B15" s="265"/>
      <c r="C15" s="266" t="s">
        <v>1027</v>
      </c>
      <c r="D15" s="267" t="s">
        <v>226</v>
      </c>
      <c r="E15" s="268">
        <v>260</v>
      </c>
      <c r="F15" s="269"/>
      <c r="G15" s="270">
        <f t="shared" si="5"/>
        <v>0</v>
      </c>
      <c r="H15" s="262">
        <v>0</v>
      </c>
      <c r="I15" s="263">
        <f t="shared" si="0"/>
        <v>0</v>
      </c>
      <c r="J15" s="263">
        <v>148</v>
      </c>
      <c r="K15" s="263">
        <f t="shared" si="1"/>
        <v>38480</v>
      </c>
      <c r="L15" s="263">
        <v>21</v>
      </c>
      <c r="M15" s="263">
        <f t="shared" si="2"/>
        <v>0</v>
      </c>
      <c r="N15" s="263">
        <v>0</v>
      </c>
      <c r="O15" s="263">
        <f t="shared" si="3"/>
        <v>0</v>
      </c>
      <c r="P15" s="263">
        <v>0</v>
      </c>
      <c r="Q15" s="263">
        <f t="shared" si="4"/>
        <v>0</v>
      </c>
      <c r="R15" s="263" t="s">
        <v>153</v>
      </c>
      <c r="S15" s="263" t="s">
        <v>154</v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 t="s">
        <v>155</v>
      </c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</row>
    <row r="16" spans="1:60" ht="14.25" outlineLevel="1">
      <c r="A16" s="265"/>
      <c r="B16" s="271" t="s">
        <v>1028</v>
      </c>
      <c r="C16" s="271" t="s">
        <v>1029</v>
      </c>
      <c r="D16" s="272"/>
      <c r="E16" s="273"/>
      <c r="F16" s="274"/>
      <c r="G16" s="275">
        <f>SUM(G17:G25)</f>
        <v>0</v>
      </c>
      <c r="H16" s="262">
        <v>0</v>
      </c>
      <c r="I16" s="263">
        <f t="shared" si="0"/>
        <v>0</v>
      </c>
      <c r="J16" s="263">
        <v>131</v>
      </c>
      <c r="K16" s="263">
        <f t="shared" si="1"/>
        <v>0</v>
      </c>
      <c r="L16" s="263">
        <v>21</v>
      </c>
      <c r="M16" s="263">
        <f t="shared" si="2"/>
        <v>0</v>
      </c>
      <c r="N16" s="263">
        <v>0</v>
      </c>
      <c r="O16" s="263">
        <f t="shared" si="3"/>
        <v>0</v>
      </c>
      <c r="P16" s="263">
        <v>0</v>
      </c>
      <c r="Q16" s="263">
        <f t="shared" si="4"/>
        <v>0</v>
      </c>
      <c r="R16" s="263" t="s">
        <v>153</v>
      </c>
      <c r="S16" s="263" t="s">
        <v>154</v>
      </c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 t="s">
        <v>155</v>
      </c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</row>
    <row r="17" spans="1:60" ht="14.25" outlineLevel="1">
      <c r="A17" s="265"/>
      <c r="B17" s="265"/>
      <c r="C17" s="266" t="s">
        <v>1030</v>
      </c>
      <c r="D17" s="267" t="s">
        <v>226</v>
      </c>
      <c r="E17" s="268">
        <v>82</v>
      </c>
      <c r="F17" s="269"/>
      <c r="G17" s="270">
        <f aca="true" t="shared" si="6" ref="G17:G25">E17*F17</f>
        <v>0</v>
      </c>
      <c r="H17" s="262">
        <v>0</v>
      </c>
      <c r="I17" s="263">
        <f t="shared" si="0"/>
        <v>0</v>
      </c>
      <c r="J17" s="263">
        <v>167</v>
      </c>
      <c r="K17" s="263">
        <f t="shared" si="1"/>
        <v>13694</v>
      </c>
      <c r="L17" s="263">
        <v>21</v>
      </c>
      <c r="M17" s="263">
        <f t="shared" si="2"/>
        <v>0</v>
      </c>
      <c r="N17" s="263">
        <v>0</v>
      </c>
      <c r="O17" s="263">
        <f t="shared" si="3"/>
        <v>0</v>
      </c>
      <c r="P17" s="263">
        <v>0</v>
      </c>
      <c r="Q17" s="263">
        <f t="shared" si="4"/>
        <v>0</v>
      </c>
      <c r="R17" s="263" t="s">
        <v>153</v>
      </c>
      <c r="S17" s="263" t="s">
        <v>154</v>
      </c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 t="s">
        <v>155</v>
      </c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</row>
    <row r="18" spans="1:60" ht="14.25" outlineLevel="1">
      <c r="A18" s="265"/>
      <c r="B18" s="265"/>
      <c r="C18" s="266" t="s">
        <v>1031</v>
      </c>
      <c r="D18" s="267" t="s">
        <v>226</v>
      </c>
      <c r="E18" s="268">
        <v>188</v>
      </c>
      <c r="F18" s="269"/>
      <c r="G18" s="270">
        <f t="shared" si="6"/>
        <v>0</v>
      </c>
      <c r="H18" s="262">
        <v>0</v>
      </c>
      <c r="I18" s="263">
        <f t="shared" si="0"/>
        <v>0</v>
      </c>
      <c r="J18" s="263">
        <v>15</v>
      </c>
      <c r="K18" s="263">
        <f t="shared" si="1"/>
        <v>2820</v>
      </c>
      <c r="L18" s="263">
        <v>21</v>
      </c>
      <c r="M18" s="263">
        <f t="shared" si="2"/>
        <v>0</v>
      </c>
      <c r="N18" s="263">
        <v>0</v>
      </c>
      <c r="O18" s="263">
        <f t="shared" si="3"/>
        <v>0</v>
      </c>
      <c r="P18" s="263">
        <v>0</v>
      </c>
      <c r="Q18" s="263">
        <f t="shared" si="4"/>
        <v>0</v>
      </c>
      <c r="R18" s="263" t="s">
        <v>153</v>
      </c>
      <c r="S18" s="263" t="s">
        <v>154</v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 t="s">
        <v>155</v>
      </c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</row>
    <row r="19" spans="1:60" ht="14.25" outlineLevel="1">
      <c r="A19" s="265"/>
      <c r="B19" s="265"/>
      <c r="C19" s="266" t="s">
        <v>1032</v>
      </c>
      <c r="D19" s="267" t="s">
        <v>226</v>
      </c>
      <c r="E19" s="268">
        <v>88</v>
      </c>
      <c r="F19" s="269"/>
      <c r="G19" s="270">
        <f t="shared" si="6"/>
        <v>0</v>
      </c>
      <c r="H19" s="262">
        <v>0</v>
      </c>
      <c r="I19" s="263">
        <f t="shared" si="0"/>
        <v>0</v>
      </c>
      <c r="J19" s="263">
        <v>167</v>
      </c>
      <c r="K19" s="263">
        <f t="shared" si="1"/>
        <v>14696</v>
      </c>
      <c r="L19" s="263">
        <v>21</v>
      </c>
      <c r="M19" s="263">
        <f t="shared" si="2"/>
        <v>0</v>
      </c>
      <c r="N19" s="263">
        <v>0</v>
      </c>
      <c r="O19" s="263">
        <f t="shared" si="3"/>
        <v>0</v>
      </c>
      <c r="P19" s="263">
        <v>0</v>
      </c>
      <c r="Q19" s="263">
        <f t="shared" si="4"/>
        <v>0</v>
      </c>
      <c r="R19" s="263" t="s">
        <v>153</v>
      </c>
      <c r="S19" s="263" t="s">
        <v>154</v>
      </c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 t="s">
        <v>155</v>
      </c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</row>
    <row r="20" spans="1:60" ht="14.25" outlineLevel="1">
      <c r="A20" s="265"/>
      <c r="B20" s="265"/>
      <c r="C20" s="266" t="s">
        <v>1033</v>
      </c>
      <c r="D20" s="267" t="s">
        <v>226</v>
      </c>
      <c r="E20" s="268">
        <v>14</v>
      </c>
      <c r="F20" s="269"/>
      <c r="G20" s="270">
        <f t="shared" si="6"/>
        <v>0</v>
      </c>
      <c r="H20" s="262">
        <v>0</v>
      </c>
      <c r="I20" s="263">
        <f t="shared" si="0"/>
        <v>0</v>
      </c>
      <c r="J20" s="263">
        <v>15</v>
      </c>
      <c r="K20" s="263">
        <f t="shared" si="1"/>
        <v>210</v>
      </c>
      <c r="L20" s="263">
        <v>21</v>
      </c>
      <c r="M20" s="263">
        <f t="shared" si="2"/>
        <v>0</v>
      </c>
      <c r="N20" s="263">
        <v>0</v>
      </c>
      <c r="O20" s="263">
        <f t="shared" si="3"/>
        <v>0</v>
      </c>
      <c r="P20" s="263">
        <v>0</v>
      </c>
      <c r="Q20" s="263">
        <f t="shared" si="4"/>
        <v>0</v>
      </c>
      <c r="R20" s="263" t="s">
        <v>153</v>
      </c>
      <c r="S20" s="263" t="s">
        <v>154</v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 t="s">
        <v>155</v>
      </c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</row>
    <row r="21" spans="1:60" ht="14.25" outlineLevel="1">
      <c r="A21" s="265"/>
      <c r="B21" s="265"/>
      <c r="C21" s="266" t="s">
        <v>1034</v>
      </c>
      <c r="D21" s="267" t="s">
        <v>1035</v>
      </c>
      <c r="E21" s="268">
        <v>29</v>
      </c>
      <c r="F21" s="269"/>
      <c r="G21" s="270">
        <f t="shared" si="6"/>
        <v>0</v>
      </c>
      <c r="H21" s="262">
        <v>0</v>
      </c>
      <c r="I21" s="263">
        <f t="shared" si="0"/>
        <v>0</v>
      </c>
      <c r="J21" s="263">
        <v>160</v>
      </c>
      <c r="K21" s="263">
        <f t="shared" si="1"/>
        <v>4640</v>
      </c>
      <c r="L21" s="263">
        <v>21</v>
      </c>
      <c r="M21" s="263">
        <f t="shared" si="2"/>
        <v>0</v>
      </c>
      <c r="N21" s="263">
        <v>0</v>
      </c>
      <c r="O21" s="263">
        <f t="shared" si="3"/>
        <v>0</v>
      </c>
      <c r="P21" s="263">
        <v>0</v>
      </c>
      <c r="Q21" s="263">
        <f t="shared" si="4"/>
        <v>0</v>
      </c>
      <c r="R21" s="263" t="s">
        <v>153</v>
      </c>
      <c r="S21" s="263" t="s">
        <v>154</v>
      </c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 t="s">
        <v>155</v>
      </c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</row>
    <row r="22" spans="1:60" ht="14.25" outlineLevel="1">
      <c r="A22" s="265"/>
      <c r="B22" s="265"/>
      <c r="C22" s="266" t="s">
        <v>1036</v>
      </c>
      <c r="D22" s="267" t="s">
        <v>1035</v>
      </c>
      <c r="E22" s="268">
        <v>29</v>
      </c>
      <c r="F22" s="269"/>
      <c r="G22" s="270">
        <f t="shared" si="6"/>
        <v>0</v>
      </c>
      <c r="H22" s="262">
        <v>0</v>
      </c>
      <c r="I22" s="263">
        <f t="shared" si="0"/>
        <v>0</v>
      </c>
      <c r="J22" s="263">
        <v>160</v>
      </c>
      <c r="K22" s="263">
        <f t="shared" si="1"/>
        <v>4640</v>
      </c>
      <c r="L22" s="263">
        <v>21</v>
      </c>
      <c r="M22" s="263">
        <f t="shared" si="2"/>
        <v>0</v>
      </c>
      <c r="N22" s="263">
        <v>0</v>
      </c>
      <c r="O22" s="263">
        <f t="shared" si="3"/>
        <v>0</v>
      </c>
      <c r="P22" s="263">
        <v>0</v>
      </c>
      <c r="Q22" s="263">
        <f t="shared" si="4"/>
        <v>0</v>
      </c>
      <c r="R22" s="263" t="s">
        <v>153</v>
      </c>
      <c r="S22" s="263" t="s">
        <v>154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 t="s">
        <v>155</v>
      </c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</row>
    <row r="23" spans="1:60" ht="14.25" outlineLevel="1">
      <c r="A23" s="265"/>
      <c r="B23" s="265"/>
      <c r="C23" s="266" t="s">
        <v>1037</v>
      </c>
      <c r="D23" s="267" t="s">
        <v>1035</v>
      </c>
      <c r="E23" s="268">
        <v>30</v>
      </c>
      <c r="F23" s="269"/>
      <c r="G23" s="270">
        <f t="shared" si="6"/>
        <v>0</v>
      </c>
      <c r="H23" s="262">
        <v>0</v>
      </c>
      <c r="I23" s="263">
        <f t="shared" si="0"/>
        <v>0</v>
      </c>
      <c r="J23" s="263">
        <v>160</v>
      </c>
      <c r="K23" s="263">
        <f t="shared" si="1"/>
        <v>4800</v>
      </c>
      <c r="L23" s="263">
        <v>21</v>
      </c>
      <c r="M23" s="263">
        <f t="shared" si="2"/>
        <v>0</v>
      </c>
      <c r="N23" s="263">
        <v>0</v>
      </c>
      <c r="O23" s="263">
        <f t="shared" si="3"/>
        <v>0</v>
      </c>
      <c r="P23" s="263">
        <v>0</v>
      </c>
      <c r="Q23" s="263">
        <f t="shared" si="4"/>
        <v>0</v>
      </c>
      <c r="R23" s="263" t="s">
        <v>153</v>
      </c>
      <c r="S23" s="263" t="s">
        <v>154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 t="s">
        <v>155</v>
      </c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</row>
    <row r="24" spans="1:60" ht="14.25" customHeight="1" outlineLevel="1">
      <c r="A24" s="265"/>
      <c r="B24" s="265"/>
      <c r="C24" s="266" t="s">
        <v>1038</v>
      </c>
      <c r="D24" s="267" t="s">
        <v>1035</v>
      </c>
      <c r="E24" s="268">
        <v>5</v>
      </c>
      <c r="F24" s="269"/>
      <c r="G24" s="270">
        <f t="shared" si="6"/>
        <v>0</v>
      </c>
      <c r="H24" s="262">
        <v>0</v>
      </c>
      <c r="I24" s="263">
        <f t="shared" si="0"/>
        <v>0</v>
      </c>
      <c r="J24" s="263">
        <v>160</v>
      </c>
      <c r="K24" s="263">
        <f t="shared" si="1"/>
        <v>800</v>
      </c>
      <c r="L24" s="263">
        <v>21</v>
      </c>
      <c r="M24" s="263">
        <f t="shared" si="2"/>
        <v>0</v>
      </c>
      <c r="N24" s="263">
        <v>0</v>
      </c>
      <c r="O24" s="263">
        <f t="shared" si="3"/>
        <v>0</v>
      </c>
      <c r="P24" s="263">
        <v>0</v>
      </c>
      <c r="Q24" s="263">
        <f t="shared" si="4"/>
        <v>0</v>
      </c>
      <c r="R24" s="263" t="s">
        <v>153</v>
      </c>
      <c r="S24" s="263" t="s">
        <v>154</v>
      </c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 t="s">
        <v>155</v>
      </c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</row>
    <row r="25" spans="1:60" ht="14.25" customHeight="1" outlineLevel="1">
      <c r="A25" s="265"/>
      <c r="B25" s="265"/>
      <c r="C25" s="266" t="s">
        <v>1039</v>
      </c>
      <c r="D25" s="267" t="s">
        <v>1035</v>
      </c>
      <c r="E25" s="268">
        <v>10</v>
      </c>
      <c r="F25" s="269"/>
      <c r="G25" s="270">
        <f t="shared" si="6"/>
        <v>0</v>
      </c>
      <c r="H25" s="262">
        <v>0</v>
      </c>
      <c r="I25" s="263">
        <f t="shared" si="0"/>
        <v>0</v>
      </c>
      <c r="J25" s="263">
        <v>160</v>
      </c>
      <c r="K25" s="263">
        <f t="shared" si="1"/>
        <v>1600</v>
      </c>
      <c r="L25" s="263">
        <v>21</v>
      </c>
      <c r="M25" s="263">
        <f t="shared" si="2"/>
        <v>0</v>
      </c>
      <c r="N25" s="263">
        <v>0</v>
      </c>
      <c r="O25" s="263">
        <f t="shared" si="3"/>
        <v>0</v>
      </c>
      <c r="P25" s="263">
        <v>0</v>
      </c>
      <c r="Q25" s="263">
        <f t="shared" si="4"/>
        <v>0</v>
      </c>
      <c r="R25" s="263" t="s">
        <v>153</v>
      </c>
      <c r="S25" s="263" t="s">
        <v>154</v>
      </c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 t="s">
        <v>155</v>
      </c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</row>
    <row r="26" spans="1:31" ht="14.25">
      <c r="A26" s="276"/>
      <c r="B26" s="271" t="s">
        <v>1040</v>
      </c>
      <c r="C26" s="271" t="s">
        <v>1041</v>
      </c>
      <c r="D26" s="272"/>
      <c r="E26" s="273"/>
      <c r="F26" s="274"/>
      <c r="G26" s="275">
        <f>SUM(G27:G34)</f>
        <v>0</v>
      </c>
      <c r="H26" s="277"/>
      <c r="I26" s="278">
        <f>SUM(I34:I36)</f>
        <v>1401479.08</v>
      </c>
      <c r="J26" s="278"/>
      <c r="K26" s="278">
        <f>SUM(K34:K36)</f>
        <v>254608.91999999998</v>
      </c>
      <c r="L26" s="278"/>
      <c r="M26" s="278">
        <f>SUM(M34:M36)</f>
        <v>0</v>
      </c>
      <c r="N26" s="278"/>
      <c r="O26" s="278">
        <f>SUM(O34:O36)</f>
        <v>59.92</v>
      </c>
      <c r="P26" s="278"/>
      <c r="Q26" s="278">
        <f>SUM(Q34:Q36)</f>
        <v>0</v>
      </c>
      <c r="R26" s="278"/>
      <c r="S26" s="278"/>
      <c r="AE26" s="233" t="s">
        <v>149</v>
      </c>
    </row>
    <row r="27" spans="1:60" ht="24.75" outlineLevel="1">
      <c r="A27" s="279"/>
      <c r="B27" s="265"/>
      <c r="C27" s="266" t="s">
        <v>1042</v>
      </c>
      <c r="D27" s="267" t="s">
        <v>826</v>
      </c>
      <c r="E27" s="268">
        <v>1</v>
      </c>
      <c r="F27" s="269"/>
      <c r="G27" s="270">
        <f aca="true" t="shared" si="7" ref="G27:G34">E27*F27</f>
        <v>0</v>
      </c>
      <c r="H27" s="262">
        <v>770.98</v>
      </c>
      <c r="I27" s="263">
        <f aca="true" t="shared" si="8" ref="I27:I34">ROUND(E27*H27,2)</f>
        <v>770.98</v>
      </c>
      <c r="J27" s="263">
        <v>367.02</v>
      </c>
      <c r="K27" s="263">
        <f aca="true" t="shared" si="9" ref="K27:K34">ROUND(E27*J27,2)</f>
        <v>367.02</v>
      </c>
      <c r="L27" s="263">
        <v>21</v>
      </c>
      <c r="M27" s="263">
        <f aca="true" t="shared" si="10" ref="M27:M34">G27*(1+L27/100)</f>
        <v>0</v>
      </c>
      <c r="N27" s="263">
        <v>1.78164</v>
      </c>
      <c r="O27" s="263">
        <f aca="true" t="shared" si="11" ref="O27:O34">ROUND(E27*N27,2)</f>
        <v>1.78</v>
      </c>
      <c r="P27" s="263">
        <v>0</v>
      </c>
      <c r="Q27" s="263">
        <f aca="true" t="shared" si="12" ref="Q27:Q34">ROUND(E27*P27,2)</f>
        <v>0</v>
      </c>
      <c r="R27" s="263" t="s">
        <v>183</v>
      </c>
      <c r="S27" s="263" t="s">
        <v>154</v>
      </c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 t="s">
        <v>155</v>
      </c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</row>
    <row r="28" spans="1:60" ht="24.75" outlineLevel="1">
      <c r="A28" s="279"/>
      <c r="B28" s="265"/>
      <c r="C28" s="266" t="s">
        <v>1043</v>
      </c>
      <c r="D28" s="267" t="s">
        <v>826</v>
      </c>
      <c r="E28" s="268">
        <v>1</v>
      </c>
      <c r="F28" s="269"/>
      <c r="G28" s="270">
        <f t="shared" si="7"/>
        <v>0</v>
      </c>
      <c r="H28" s="262">
        <v>770.98</v>
      </c>
      <c r="I28" s="263">
        <f t="shared" si="8"/>
        <v>770.98</v>
      </c>
      <c r="J28" s="263">
        <v>367.02</v>
      </c>
      <c r="K28" s="263">
        <f t="shared" si="9"/>
        <v>367.02</v>
      </c>
      <c r="L28" s="263">
        <v>21</v>
      </c>
      <c r="M28" s="263">
        <f t="shared" si="10"/>
        <v>0</v>
      </c>
      <c r="N28" s="263">
        <v>1.78164</v>
      </c>
      <c r="O28" s="263">
        <f t="shared" si="11"/>
        <v>1.78</v>
      </c>
      <c r="P28" s="263">
        <v>0</v>
      </c>
      <c r="Q28" s="263">
        <f t="shared" si="12"/>
        <v>0</v>
      </c>
      <c r="R28" s="263" t="s">
        <v>183</v>
      </c>
      <c r="S28" s="263" t="s">
        <v>154</v>
      </c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 t="s">
        <v>155</v>
      </c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</row>
    <row r="29" spans="1:60" ht="24.75" outlineLevel="1">
      <c r="A29" s="279"/>
      <c r="B29" s="265"/>
      <c r="C29" s="266" t="s">
        <v>1044</v>
      </c>
      <c r="D29" s="267" t="s">
        <v>826</v>
      </c>
      <c r="E29" s="268">
        <v>1</v>
      </c>
      <c r="F29" s="269"/>
      <c r="G29" s="270">
        <f t="shared" si="7"/>
        <v>0</v>
      </c>
      <c r="H29" s="262">
        <v>770.98</v>
      </c>
      <c r="I29" s="263">
        <f t="shared" si="8"/>
        <v>770.98</v>
      </c>
      <c r="J29" s="263">
        <v>367.02</v>
      </c>
      <c r="K29" s="263">
        <f t="shared" si="9"/>
        <v>367.02</v>
      </c>
      <c r="L29" s="263">
        <v>21</v>
      </c>
      <c r="M29" s="263">
        <f t="shared" si="10"/>
        <v>0</v>
      </c>
      <c r="N29" s="263">
        <v>1.78164</v>
      </c>
      <c r="O29" s="263">
        <f t="shared" si="11"/>
        <v>1.78</v>
      </c>
      <c r="P29" s="263">
        <v>0</v>
      </c>
      <c r="Q29" s="263">
        <f t="shared" si="12"/>
        <v>0</v>
      </c>
      <c r="R29" s="263" t="s">
        <v>183</v>
      </c>
      <c r="S29" s="263" t="s">
        <v>154</v>
      </c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 t="s">
        <v>155</v>
      </c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</row>
    <row r="30" spans="1:60" ht="24.75" outlineLevel="1">
      <c r="A30" s="279"/>
      <c r="B30" s="265"/>
      <c r="C30" s="266" t="s">
        <v>1045</v>
      </c>
      <c r="D30" s="267" t="s">
        <v>826</v>
      </c>
      <c r="E30" s="268">
        <v>1</v>
      </c>
      <c r="F30" s="269"/>
      <c r="G30" s="270">
        <f t="shared" si="7"/>
        <v>0</v>
      </c>
      <c r="H30" s="262">
        <v>770.98</v>
      </c>
      <c r="I30" s="263">
        <f t="shared" si="8"/>
        <v>770.98</v>
      </c>
      <c r="J30" s="263">
        <v>367.02</v>
      </c>
      <c r="K30" s="263">
        <f t="shared" si="9"/>
        <v>367.02</v>
      </c>
      <c r="L30" s="263">
        <v>21</v>
      </c>
      <c r="M30" s="263">
        <f t="shared" si="10"/>
        <v>0</v>
      </c>
      <c r="N30" s="263">
        <v>1.78164</v>
      </c>
      <c r="O30" s="263">
        <f t="shared" si="11"/>
        <v>1.78</v>
      </c>
      <c r="P30" s="263">
        <v>0</v>
      </c>
      <c r="Q30" s="263">
        <f t="shared" si="12"/>
        <v>0</v>
      </c>
      <c r="R30" s="263" t="s">
        <v>183</v>
      </c>
      <c r="S30" s="263" t="s">
        <v>154</v>
      </c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 t="s">
        <v>155</v>
      </c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</row>
    <row r="31" spans="1:60" ht="24.75" outlineLevel="1">
      <c r="A31" s="279"/>
      <c r="B31" s="265"/>
      <c r="C31" s="266" t="s">
        <v>1046</v>
      </c>
      <c r="D31" s="267" t="s">
        <v>826</v>
      </c>
      <c r="E31" s="268">
        <v>1</v>
      </c>
      <c r="F31" s="269"/>
      <c r="G31" s="270">
        <f t="shared" si="7"/>
        <v>0</v>
      </c>
      <c r="H31" s="262">
        <v>770.98</v>
      </c>
      <c r="I31" s="263">
        <f t="shared" si="8"/>
        <v>770.98</v>
      </c>
      <c r="J31" s="263">
        <v>367.02</v>
      </c>
      <c r="K31" s="263">
        <f t="shared" si="9"/>
        <v>367.02</v>
      </c>
      <c r="L31" s="263">
        <v>21</v>
      </c>
      <c r="M31" s="263">
        <f t="shared" si="10"/>
        <v>0</v>
      </c>
      <c r="N31" s="263">
        <v>1.78164</v>
      </c>
      <c r="O31" s="263">
        <f t="shared" si="11"/>
        <v>1.78</v>
      </c>
      <c r="P31" s="263">
        <v>0</v>
      </c>
      <c r="Q31" s="263">
        <f t="shared" si="12"/>
        <v>0</v>
      </c>
      <c r="R31" s="263" t="s">
        <v>183</v>
      </c>
      <c r="S31" s="263" t="s">
        <v>154</v>
      </c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 t="s">
        <v>155</v>
      </c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</row>
    <row r="32" spans="1:60" ht="24.75" outlineLevel="1">
      <c r="A32" s="279"/>
      <c r="B32" s="265"/>
      <c r="C32" s="266" t="s">
        <v>1047</v>
      </c>
      <c r="D32" s="267" t="s">
        <v>826</v>
      </c>
      <c r="E32" s="268">
        <v>1</v>
      </c>
      <c r="F32" s="269"/>
      <c r="G32" s="270">
        <f t="shared" si="7"/>
        <v>0</v>
      </c>
      <c r="H32" s="262">
        <v>770.98</v>
      </c>
      <c r="I32" s="263">
        <f t="shared" si="8"/>
        <v>770.98</v>
      </c>
      <c r="J32" s="263">
        <v>367.02</v>
      </c>
      <c r="K32" s="263">
        <f t="shared" si="9"/>
        <v>367.02</v>
      </c>
      <c r="L32" s="263">
        <v>21</v>
      </c>
      <c r="M32" s="263">
        <f t="shared" si="10"/>
        <v>0</v>
      </c>
      <c r="N32" s="263">
        <v>1.78164</v>
      </c>
      <c r="O32" s="263">
        <f t="shared" si="11"/>
        <v>1.78</v>
      </c>
      <c r="P32" s="263">
        <v>0</v>
      </c>
      <c r="Q32" s="263">
        <f t="shared" si="12"/>
        <v>0</v>
      </c>
      <c r="R32" s="263" t="s">
        <v>183</v>
      </c>
      <c r="S32" s="263" t="s">
        <v>154</v>
      </c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 t="s">
        <v>155</v>
      </c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</row>
    <row r="33" spans="1:60" ht="24.75" outlineLevel="1">
      <c r="A33" s="279"/>
      <c r="B33" s="265"/>
      <c r="C33" s="266" t="s">
        <v>1048</v>
      </c>
      <c r="D33" s="267" t="s">
        <v>826</v>
      </c>
      <c r="E33" s="268">
        <v>1</v>
      </c>
      <c r="F33" s="269"/>
      <c r="G33" s="270">
        <f t="shared" si="7"/>
        <v>0</v>
      </c>
      <c r="H33" s="262">
        <v>770.98</v>
      </c>
      <c r="I33" s="263">
        <f t="shared" si="8"/>
        <v>770.98</v>
      </c>
      <c r="J33" s="263">
        <v>367.02</v>
      </c>
      <c r="K33" s="263">
        <f t="shared" si="9"/>
        <v>367.02</v>
      </c>
      <c r="L33" s="263">
        <v>21</v>
      </c>
      <c r="M33" s="263">
        <f t="shared" si="10"/>
        <v>0</v>
      </c>
      <c r="N33" s="263">
        <v>1.78164</v>
      </c>
      <c r="O33" s="263">
        <f t="shared" si="11"/>
        <v>1.78</v>
      </c>
      <c r="P33" s="263">
        <v>0</v>
      </c>
      <c r="Q33" s="263">
        <f t="shared" si="12"/>
        <v>0</v>
      </c>
      <c r="R33" s="263" t="s">
        <v>183</v>
      </c>
      <c r="S33" s="263" t="s">
        <v>154</v>
      </c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 t="s">
        <v>155</v>
      </c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</row>
    <row r="34" spans="1:60" ht="24.75" outlineLevel="1">
      <c r="A34" s="279"/>
      <c r="B34" s="265"/>
      <c r="C34" s="266" t="s">
        <v>1049</v>
      </c>
      <c r="D34" s="267" t="s">
        <v>826</v>
      </c>
      <c r="E34" s="268">
        <v>1</v>
      </c>
      <c r="F34" s="269"/>
      <c r="G34" s="270">
        <f t="shared" si="7"/>
        <v>0</v>
      </c>
      <c r="H34" s="262">
        <v>770.98</v>
      </c>
      <c r="I34" s="263">
        <f t="shared" si="8"/>
        <v>770.98</v>
      </c>
      <c r="J34" s="263">
        <v>367.02</v>
      </c>
      <c r="K34" s="263">
        <f t="shared" si="9"/>
        <v>367.02</v>
      </c>
      <c r="L34" s="263">
        <v>21</v>
      </c>
      <c r="M34" s="263">
        <f t="shared" si="10"/>
        <v>0</v>
      </c>
      <c r="N34" s="263">
        <v>1.78164</v>
      </c>
      <c r="O34" s="263">
        <f t="shared" si="11"/>
        <v>1.78</v>
      </c>
      <c r="P34" s="263">
        <v>0</v>
      </c>
      <c r="Q34" s="263">
        <f t="shared" si="12"/>
        <v>0</v>
      </c>
      <c r="R34" s="263" t="s">
        <v>183</v>
      </c>
      <c r="S34" s="263" t="s">
        <v>154</v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 t="s">
        <v>155</v>
      </c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</row>
    <row r="35" spans="1:60" ht="14.25" outlineLevel="1">
      <c r="A35" s="265"/>
      <c r="B35" s="271" t="s">
        <v>1050</v>
      </c>
      <c r="C35" s="271" t="s">
        <v>1051</v>
      </c>
      <c r="D35" s="272"/>
      <c r="E35" s="273"/>
      <c r="F35" s="274"/>
      <c r="G35" s="275">
        <f>SUM(G36:G40)</f>
        <v>0</v>
      </c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 t="s">
        <v>155</v>
      </c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</row>
    <row r="36" spans="1:60" ht="24.75" outlineLevel="1">
      <c r="A36" s="265"/>
      <c r="B36" s="265"/>
      <c r="C36" s="266" t="s">
        <v>1052</v>
      </c>
      <c r="D36" s="267" t="s">
        <v>1035</v>
      </c>
      <c r="E36" s="268">
        <v>55</v>
      </c>
      <c r="F36" s="269"/>
      <c r="G36" s="270">
        <f aca="true" t="shared" si="13" ref="G36:G40">E36*F36</f>
        <v>0</v>
      </c>
      <c r="H36" s="262">
        <v>25467.42</v>
      </c>
      <c r="I36" s="263">
        <f>ROUND(E36*H36,2)</f>
        <v>1400708.1</v>
      </c>
      <c r="J36" s="263">
        <v>4622.58</v>
      </c>
      <c r="K36" s="263">
        <f>ROUND(E36*J36,2)</f>
        <v>254241.9</v>
      </c>
      <c r="L36" s="263">
        <v>21</v>
      </c>
      <c r="M36" s="263">
        <f>G36*(1+L36/100)</f>
        <v>0</v>
      </c>
      <c r="N36" s="263">
        <v>1.05702</v>
      </c>
      <c r="O36" s="263">
        <f>ROUND(E36*N36,2)</f>
        <v>58.14</v>
      </c>
      <c r="P36" s="263">
        <v>0</v>
      </c>
      <c r="Q36" s="263">
        <f>ROUND(E36*P36,2)</f>
        <v>0</v>
      </c>
      <c r="R36" s="263" t="s">
        <v>190</v>
      </c>
      <c r="S36" s="263" t="s">
        <v>154</v>
      </c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 t="s">
        <v>155</v>
      </c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</row>
    <row r="37" spans="1:31" ht="24.75">
      <c r="A37" s="265"/>
      <c r="B37" s="265"/>
      <c r="C37" s="266" t="s">
        <v>1053</v>
      </c>
      <c r="D37" s="267" t="s">
        <v>1035</v>
      </c>
      <c r="E37" s="268">
        <v>3</v>
      </c>
      <c r="F37" s="269"/>
      <c r="G37" s="270">
        <f t="shared" si="13"/>
        <v>0</v>
      </c>
      <c r="H37" s="277"/>
      <c r="I37" s="278">
        <f>SUM(I38:I56)</f>
        <v>379411.20999999996</v>
      </c>
      <c r="J37" s="278"/>
      <c r="K37" s="278">
        <f>SUM(K38:K56)</f>
        <v>57907.789999999986</v>
      </c>
      <c r="L37" s="278"/>
      <c r="M37" s="278">
        <f>SUM(M38:M56)</f>
        <v>0</v>
      </c>
      <c r="N37" s="278"/>
      <c r="O37" s="278">
        <f>SUM(O38:O56)</f>
        <v>48.7</v>
      </c>
      <c r="P37" s="278"/>
      <c r="Q37" s="278">
        <f>SUM(Q38:Q56)</f>
        <v>0</v>
      </c>
      <c r="R37" s="278"/>
      <c r="S37" s="278"/>
      <c r="AE37" s="233" t="s">
        <v>149</v>
      </c>
    </row>
    <row r="38" spans="1:60" ht="24.75" outlineLevel="1">
      <c r="A38" s="265"/>
      <c r="B38" s="265"/>
      <c r="C38" s="266" t="s">
        <v>1054</v>
      </c>
      <c r="D38" s="267" t="s">
        <v>1035</v>
      </c>
      <c r="E38" s="268">
        <v>5</v>
      </c>
      <c r="F38" s="269"/>
      <c r="G38" s="270">
        <f t="shared" si="13"/>
        <v>0</v>
      </c>
      <c r="H38" s="262">
        <v>644.81</v>
      </c>
      <c r="I38" s="263">
        <f>ROUND(E38*H38,2)</f>
        <v>3224.05</v>
      </c>
      <c r="J38" s="263">
        <v>283.19</v>
      </c>
      <c r="K38" s="263">
        <f>ROUND(E38*J38,2)</f>
        <v>1415.95</v>
      </c>
      <c r="L38" s="263">
        <v>21</v>
      </c>
      <c r="M38" s="263">
        <f>G38*(1+L38/100)</f>
        <v>0</v>
      </c>
      <c r="N38" s="263">
        <v>0.52</v>
      </c>
      <c r="O38" s="263">
        <f>ROUND(E38*N38,2)</f>
        <v>2.6</v>
      </c>
      <c r="P38" s="263">
        <v>0</v>
      </c>
      <c r="Q38" s="263">
        <f>ROUND(E38*P38,2)</f>
        <v>0</v>
      </c>
      <c r="R38" s="263" t="s">
        <v>190</v>
      </c>
      <c r="S38" s="263" t="s">
        <v>154</v>
      </c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 t="s">
        <v>155</v>
      </c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</row>
    <row r="39" spans="1:31" ht="24.75">
      <c r="A39" s="265"/>
      <c r="B39" s="265"/>
      <c r="C39" s="266" t="s">
        <v>1055</v>
      </c>
      <c r="D39" s="267" t="s">
        <v>1035</v>
      </c>
      <c r="E39" s="268">
        <v>11</v>
      </c>
      <c r="F39" s="269"/>
      <c r="G39" s="270">
        <f t="shared" si="13"/>
        <v>0</v>
      </c>
      <c r="H39" s="277"/>
      <c r="I39" s="278">
        <f>SUM(I40:I58)</f>
        <v>188093.58</v>
      </c>
      <c r="J39" s="278"/>
      <c r="K39" s="278">
        <f>SUM(K40:K58)</f>
        <v>28245.92</v>
      </c>
      <c r="L39" s="278"/>
      <c r="M39" s="278">
        <f>SUM(M40:M58)</f>
        <v>0</v>
      </c>
      <c r="N39" s="278"/>
      <c r="O39" s="278">
        <f>SUM(O40:O58)</f>
        <v>23.05</v>
      </c>
      <c r="P39" s="278"/>
      <c r="Q39" s="278">
        <f>SUM(Q40:Q58)</f>
        <v>0</v>
      </c>
      <c r="R39" s="278"/>
      <c r="S39" s="278"/>
      <c r="AE39" s="233" t="s">
        <v>149</v>
      </c>
    </row>
    <row r="40" spans="1:60" ht="36" outlineLevel="1">
      <c r="A40" s="265"/>
      <c r="B40" s="265"/>
      <c r="C40" s="266" t="s">
        <v>1056</v>
      </c>
      <c r="D40" s="267" t="s">
        <v>1035</v>
      </c>
      <c r="E40" s="268">
        <v>3</v>
      </c>
      <c r="F40" s="269"/>
      <c r="G40" s="270">
        <f t="shared" si="13"/>
        <v>0</v>
      </c>
      <c r="H40" s="262">
        <v>644.81</v>
      </c>
      <c r="I40" s="263">
        <f>ROUND(E40*H40,2)</f>
        <v>1934.43</v>
      </c>
      <c r="J40" s="263">
        <v>283.19</v>
      </c>
      <c r="K40" s="263">
        <f>ROUND(E40*J40,2)</f>
        <v>849.57</v>
      </c>
      <c r="L40" s="263">
        <v>21</v>
      </c>
      <c r="M40" s="263">
        <f>G40*(1+L40/100)</f>
        <v>0</v>
      </c>
      <c r="N40" s="263">
        <v>0.52</v>
      </c>
      <c r="O40" s="263">
        <f>ROUND(E40*N40,2)</f>
        <v>1.56</v>
      </c>
      <c r="P40" s="263">
        <v>0</v>
      </c>
      <c r="Q40" s="263">
        <f>ROUND(E40*P40,2)</f>
        <v>0</v>
      </c>
      <c r="R40" s="263" t="s">
        <v>190</v>
      </c>
      <c r="S40" s="263" t="s">
        <v>154</v>
      </c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 t="s">
        <v>155</v>
      </c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</row>
    <row r="41" spans="1:60" ht="14.25" outlineLevel="1">
      <c r="A41" s="265"/>
      <c r="B41" s="271" t="s">
        <v>1057</v>
      </c>
      <c r="C41" s="271" t="s">
        <v>1058</v>
      </c>
      <c r="D41" s="272"/>
      <c r="E41" s="273"/>
      <c r="F41" s="274"/>
      <c r="G41" s="275">
        <f>SUM(G42:G45)</f>
        <v>0</v>
      </c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 t="s">
        <v>155</v>
      </c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</row>
    <row r="42" spans="1:60" ht="14.25" outlineLevel="1">
      <c r="A42" s="265"/>
      <c r="B42" s="265"/>
      <c r="C42" s="266" t="s">
        <v>1059</v>
      </c>
      <c r="D42" s="267" t="s">
        <v>1035</v>
      </c>
      <c r="E42" s="268">
        <v>20</v>
      </c>
      <c r="F42" s="269"/>
      <c r="G42" s="270">
        <f aca="true" t="shared" si="14" ref="G42:G45">E42*F42</f>
        <v>0</v>
      </c>
      <c r="H42" s="262">
        <v>1027.48</v>
      </c>
      <c r="I42" s="263">
        <f aca="true" t="shared" si="15" ref="I42:I56">ROUND(E42*H42,2)</f>
        <v>20549.6</v>
      </c>
      <c r="J42" s="263">
        <v>92.52</v>
      </c>
      <c r="K42" s="263">
        <f aca="true" t="shared" si="16" ref="K42:K56">ROUND(E42*J42,2)</f>
        <v>1850.4</v>
      </c>
      <c r="L42" s="263">
        <v>21</v>
      </c>
      <c r="M42" s="263">
        <f aca="true" t="shared" si="17" ref="M42:M56">G42*(1+L42/100)</f>
        <v>0</v>
      </c>
      <c r="N42" s="263">
        <v>0.08965</v>
      </c>
      <c r="O42" s="263">
        <f aca="true" t="shared" si="18" ref="O42:O56">ROUND(E42*N42,2)</f>
        <v>1.79</v>
      </c>
      <c r="P42" s="263">
        <v>0</v>
      </c>
      <c r="Q42" s="263">
        <f aca="true" t="shared" si="19" ref="Q42:Q56">ROUND(E42*P42,2)</f>
        <v>0</v>
      </c>
      <c r="R42" s="263" t="s">
        <v>190</v>
      </c>
      <c r="S42" s="263" t="s">
        <v>154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 t="s">
        <v>155</v>
      </c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</row>
    <row r="43" spans="1:60" ht="14.25" outlineLevel="1">
      <c r="A43" s="279"/>
      <c r="B43" s="265"/>
      <c r="C43" s="266" t="s">
        <v>1060</v>
      </c>
      <c r="D43" s="267" t="s">
        <v>1035</v>
      </c>
      <c r="E43" s="268">
        <v>3</v>
      </c>
      <c r="F43" s="269"/>
      <c r="G43" s="270">
        <f t="shared" si="14"/>
        <v>0</v>
      </c>
      <c r="H43" s="262">
        <v>3509.17</v>
      </c>
      <c r="I43" s="263">
        <f t="shared" si="15"/>
        <v>10527.51</v>
      </c>
      <c r="J43" s="263">
        <v>2050.83</v>
      </c>
      <c r="K43" s="263">
        <f t="shared" si="16"/>
        <v>6152.49</v>
      </c>
      <c r="L43" s="263">
        <v>21</v>
      </c>
      <c r="M43" s="263">
        <f t="shared" si="17"/>
        <v>0</v>
      </c>
      <c r="N43" s="263">
        <v>1.796</v>
      </c>
      <c r="O43" s="263">
        <f t="shared" si="18"/>
        <v>5.39</v>
      </c>
      <c r="P43" s="263">
        <v>0</v>
      </c>
      <c r="Q43" s="263">
        <f t="shared" si="19"/>
        <v>0</v>
      </c>
      <c r="R43" s="263" t="s">
        <v>230</v>
      </c>
      <c r="S43" s="263" t="s">
        <v>154</v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 t="s">
        <v>155</v>
      </c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</row>
    <row r="44" spans="1:60" ht="14.25" outlineLevel="1">
      <c r="A44" s="265"/>
      <c r="B44" s="265"/>
      <c r="C44" s="266" t="s">
        <v>1061</v>
      </c>
      <c r="D44" s="267" t="s">
        <v>1035</v>
      </c>
      <c r="E44" s="268">
        <v>126</v>
      </c>
      <c r="F44" s="269"/>
      <c r="G44" s="270">
        <f t="shared" si="14"/>
        <v>0</v>
      </c>
      <c r="H44" s="262">
        <v>1027.48</v>
      </c>
      <c r="I44" s="263">
        <f t="shared" si="15"/>
        <v>129462.48</v>
      </c>
      <c r="J44" s="263">
        <v>92.52</v>
      </c>
      <c r="K44" s="263">
        <f t="shared" si="16"/>
        <v>11657.52</v>
      </c>
      <c r="L44" s="263">
        <v>21</v>
      </c>
      <c r="M44" s="263">
        <f t="shared" si="17"/>
        <v>0</v>
      </c>
      <c r="N44" s="263">
        <v>0.08965</v>
      </c>
      <c r="O44" s="263">
        <f t="shared" si="18"/>
        <v>11.3</v>
      </c>
      <c r="P44" s="263">
        <v>0</v>
      </c>
      <c r="Q44" s="263">
        <f t="shared" si="19"/>
        <v>0</v>
      </c>
      <c r="R44" s="263" t="s">
        <v>190</v>
      </c>
      <c r="S44" s="263" t="s">
        <v>154</v>
      </c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 t="s">
        <v>155</v>
      </c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</row>
    <row r="45" spans="1:60" ht="14.25" outlineLevel="1">
      <c r="A45" s="279"/>
      <c r="B45" s="265"/>
      <c r="C45" s="266" t="s">
        <v>1062</v>
      </c>
      <c r="D45" s="267" t="s">
        <v>1035</v>
      </c>
      <c r="E45" s="268">
        <v>1</v>
      </c>
      <c r="F45" s="269"/>
      <c r="G45" s="270">
        <f t="shared" si="14"/>
        <v>0</v>
      </c>
      <c r="H45" s="262">
        <v>3509.17</v>
      </c>
      <c r="I45" s="263">
        <f t="shared" si="15"/>
        <v>3509.17</v>
      </c>
      <c r="J45" s="263">
        <v>2050.83</v>
      </c>
      <c r="K45" s="263">
        <f t="shared" si="16"/>
        <v>2050.83</v>
      </c>
      <c r="L45" s="263">
        <v>21</v>
      </c>
      <c r="M45" s="263">
        <f t="shared" si="17"/>
        <v>0</v>
      </c>
      <c r="N45" s="263">
        <v>1.796</v>
      </c>
      <c r="O45" s="263">
        <f t="shared" si="18"/>
        <v>1.8</v>
      </c>
      <c r="P45" s="263">
        <v>0</v>
      </c>
      <c r="Q45" s="263">
        <f t="shared" si="19"/>
        <v>0</v>
      </c>
      <c r="R45" s="263" t="s">
        <v>230</v>
      </c>
      <c r="S45" s="263" t="s">
        <v>154</v>
      </c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 t="s">
        <v>155</v>
      </c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</row>
    <row r="46" spans="1:60" ht="14.25" outlineLevel="1">
      <c r="A46" s="279"/>
      <c r="B46" s="271" t="s">
        <v>1063</v>
      </c>
      <c r="C46" s="271" t="s">
        <v>1064</v>
      </c>
      <c r="D46" s="272"/>
      <c r="E46" s="273"/>
      <c r="F46" s="274"/>
      <c r="G46" s="275">
        <f>G47</f>
        <v>0</v>
      </c>
      <c r="H46" s="262">
        <v>21583.33</v>
      </c>
      <c r="I46" s="263">
        <f t="shared" si="15"/>
        <v>0</v>
      </c>
      <c r="J46" s="263">
        <v>7366.67</v>
      </c>
      <c r="K46" s="263">
        <f t="shared" si="16"/>
        <v>0</v>
      </c>
      <c r="L46" s="263">
        <v>21</v>
      </c>
      <c r="M46" s="263">
        <f t="shared" si="17"/>
        <v>0</v>
      </c>
      <c r="N46" s="263">
        <v>1.09709</v>
      </c>
      <c r="O46" s="263">
        <f t="shared" si="18"/>
        <v>0</v>
      </c>
      <c r="P46" s="263">
        <v>0</v>
      </c>
      <c r="Q46" s="263">
        <f t="shared" si="19"/>
        <v>0</v>
      </c>
      <c r="R46" s="263" t="s">
        <v>190</v>
      </c>
      <c r="S46" s="263" t="s">
        <v>154</v>
      </c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 t="s">
        <v>155</v>
      </c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</row>
    <row r="47" spans="1:60" ht="14.25" outlineLevel="1">
      <c r="A47" s="279"/>
      <c r="B47" s="265"/>
      <c r="C47" s="266" t="s">
        <v>1065</v>
      </c>
      <c r="D47" s="267" t="s">
        <v>826</v>
      </c>
      <c r="E47" s="268">
        <v>1</v>
      </c>
      <c r="F47" s="269"/>
      <c r="G47" s="270">
        <f>E47*F47</f>
        <v>0</v>
      </c>
      <c r="H47" s="262">
        <v>21769.19</v>
      </c>
      <c r="I47" s="263">
        <f t="shared" si="15"/>
        <v>21769.19</v>
      </c>
      <c r="J47" s="263">
        <v>5400.81</v>
      </c>
      <c r="K47" s="263">
        <f t="shared" si="16"/>
        <v>5400.81</v>
      </c>
      <c r="L47" s="263">
        <v>21</v>
      </c>
      <c r="M47" s="263">
        <f t="shared" si="17"/>
        <v>0</v>
      </c>
      <c r="N47" s="263">
        <v>1.09</v>
      </c>
      <c r="O47" s="263">
        <f t="shared" si="18"/>
        <v>1.09</v>
      </c>
      <c r="P47" s="263">
        <v>0</v>
      </c>
      <c r="Q47" s="263">
        <f t="shared" si="19"/>
        <v>0</v>
      </c>
      <c r="R47" s="263" t="s">
        <v>230</v>
      </c>
      <c r="S47" s="263" t="s">
        <v>154</v>
      </c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 t="s">
        <v>155</v>
      </c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</row>
    <row r="48" spans="1:60" ht="14.25" outlineLevel="1">
      <c r="A48" s="279"/>
      <c r="B48" s="271" t="s">
        <v>1066</v>
      </c>
      <c r="C48" s="271" t="s">
        <v>1067</v>
      </c>
      <c r="D48" s="272"/>
      <c r="E48" s="273"/>
      <c r="F48" s="274"/>
      <c r="G48" s="275">
        <f>SUM(G49:G50)</f>
        <v>0</v>
      </c>
      <c r="H48" s="262">
        <v>23229.19</v>
      </c>
      <c r="I48" s="263">
        <f t="shared" si="15"/>
        <v>0</v>
      </c>
      <c r="J48" s="263">
        <v>5400.81</v>
      </c>
      <c r="K48" s="263">
        <f t="shared" si="16"/>
        <v>0</v>
      </c>
      <c r="L48" s="263">
        <v>21</v>
      </c>
      <c r="M48" s="263">
        <f t="shared" si="17"/>
        <v>0</v>
      </c>
      <c r="N48" s="263">
        <v>1.09</v>
      </c>
      <c r="O48" s="263">
        <f t="shared" si="18"/>
        <v>0</v>
      </c>
      <c r="P48" s="263">
        <v>0</v>
      </c>
      <c r="Q48" s="263">
        <f t="shared" si="19"/>
        <v>0</v>
      </c>
      <c r="R48" s="263" t="s">
        <v>230</v>
      </c>
      <c r="S48" s="263" t="s">
        <v>154</v>
      </c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 t="s">
        <v>155</v>
      </c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</row>
    <row r="49" spans="1:60" ht="14.25" outlineLevel="1">
      <c r="A49" s="279"/>
      <c r="B49" s="265"/>
      <c r="C49" s="266" t="s">
        <v>1068</v>
      </c>
      <c r="D49" s="267" t="s">
        <v>826</v>
      </c>
      <c r="E49" s="268">
        <v>1</v>
      </c>
      <c r="F49" s="269"/>
      <c r="G49" s="270">
        <f aca="true" t="shared" si="20" ref="G49:G50">E49*F49</f>
        <v>0</v>
      </c>
      <c r="H49" s="262">
        <v>320.37</v>
      </c>
      <c r="I49" s="263">
        <f t="shared" si="15"/>
        <v>320.37</v>
      </c>
      <c r="J49" s="263">
        <v>173.63</v>
      </c>
      <c r="K49" s="263">
        <f t="shared" si="16"/>
        <v>173.63</v>
      </c>
      <c r="L49" s="263">
        <v>21</v>
      </c>
      <c r="M49" s="263">
        <f t="shared" si="17"/>
        <v>0</v>
      </c>
      <c r="N49" s="263">
        <v>0.11666</v>
      </c>
      <c r="O49" s="263">
        <f t="shared" si="18"/>
        <v>0.12</v>
      </c>
      <c r="P49" s="263">
        <v>0</v>
      </c>
      <c r="Q49" s="263">
        <f t="shared" si="19"/>
        <v>0</v>
      </c>
      <c r="R49" s="263" t="s">
        <v>190</v>
      </c>
      <c r="S49" s="263" t="s">
        <v>154</v>
      </c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 t="s">
        <v>155</v>
      </c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</row>
    <row r="50" spans="1:60" ht="24.75" outlineLevel="1">
      <c r="A50" s="279"/>
      <c r="B50" s="265"/>
      <c r="C50" s="266" t="s">
        <v>1069</v>
      </c>
      <c r="D50" s="267" t="s">
        <v>826</v>
      </c>
      <c r="E50" s="268">
        <v>1</v>
      </c>
      <c r="F50" s="269"/>
      <c r="G50" s="270">
        <f t="shared" si="20"/>
        <v>0</v>
      </c>
      <c r="H50" s="262">
        <v>20.83</v>
      </c>
      <c r="I50" s="263">
        <f t="shared" si="15"/>
        <v>20.83</v>
      </c>
      <c r="J50" s="263">
        <v>110.67</v>
      </c>
      <c r="K50" s="263">
        <f t="shared" si="16"/>
        <v>110.67</v>
      </c>
      <c r="L50" s="263">
        <v>21</v>
      </c>
      <c r="M50" s="263">
        <f t="shared" si="17"/>
        <v>0</v>
      </c>
      <c r="N50" s="263">
        <v>0.00102</v>
      </c>
      <c r="O50" s="263">
        <f t="shared" si="18"/>
        <v>0</v>
      </c>
      <c r="P50" s="263">
        <v>0</v>
      </c>
      <c r="Q50" s="263">
        <f t="shared" si="19"/>
        <v>0</v>
      </c>
      <c r="R50" s="263" t="s">
        <v>190</v>
      </c>
      <c r="S50" s="263" t="s">
        <v>154</v>
      </c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 t="s">
        <v>262</v>
      </c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</row>
    <row r="51" spans="1:60" ht="14.25" outlineLevel="1">
      <c r="A51" s="281"/>
      <c r="B51" s="282" t="s">
        <v>15</v>
      </c>
      <c r="C51" s="283"/>
      <c r="D51" s="284"/>
      <c r="E51" s="285"/>
      <c r="F51" s="286"/>
      <c r="G51" s="287">
        <f>G8+G16+G26+G35+G41+G46+G48</f>
        <v>0</v>
      </c>
      <c r="H51" s="262">
        <v>308.25</v>
      </c>
      <c r="I51" s="263">
        <f t="shared" si="15"/>
        <v>0</v>
      </c>
      <c r="J51" s="263">
        <v>225.75</v>
      </c>
      <c r="K51" s="263">
        <f t="shared" si="16"/>
        <v>0</v>
      </c>
      <c r="L51" s="263">
        <v>21</v>
      </c>
      <c r="M51" s="263">
        <f t="shared" si="17"/>
        <v>0</v>
      </c>
      <c r="N51" s="263">
        <v>0.19152</v>
      </c>
      <c r="O51" s="263">
        <f t="shared" si="18"/>
        <v>0</v>
      </c>
      <c r="P51" s="263">
        <v>0</v>
      </c>
      <c r="Q51" s="263">
        <f t="shared" si="19"/>
        <v>0</v>
      </c>
      <c r="R51" s="263" t="s">
        <v>190</v>
      </c>
      <c r="S51" s="263" t="s">
        <v>154</v>
      </c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 t="s">
        <v>155</v>
      </c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</row>
    <row r="52" spans="1:60" ht="14.25" outlineLevel="1">
      <c r="A52" s="279"/>
      <c r="B52" s="279"/>
      <c r="C52" s="288"/>
      <c r="D52" s="289"/>
      <c r="E52" s="290"/>
      <c r="F52" s="291"/>
      <c r="G52" s="292"/>
      <c r="H52" s="262">
        <v>149.56</v>
      </c>
      <c r="I52" s="263">
        <f t="shared" si="15"/>
        <v>0</v>
      </c>
      <c r="J52" s="263">
        <v>18.44</v>
      </c>
      <c r="K52" s="263">
        <f t="shared" si="16"/>
        <v>0</v>
      </c>
      <c r="L52" s="263">
        <v>21</v>
      </c>
      <c r="M52" s="263">
        <f t="shared" si="17"/>
        <v>0</v>
      </c>
      <c r="N52" s="263">
        <v>0.00212</v>
      </c>
      <c r="O52" s="263">
        <f t="shared" si="18"/>
        <v>0</v>
      </c>
      <c r="P52" s="263">
        <v>0</v>
      </c>
      <c r="Q52" s="263">
        <f t="shared" si="19"/>
        <v>0</v>
      </c>
      <c r="R52" s="263" t="s">
        <v>190</v>
      </c>
      <c r="S52" s="263" t="s">
        <v>154</v>
      </c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 t="s">
        <v>155</v>
      </c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</row>
    <row r="53" spans="1:60" ht="14.25" outlineLevel="1">
      <c r="A53" s="279"/>
      <c r="B53" s="279"/>
      <c r="C53" s="288"/>
      <c r="D53" s="289"/>
      <c r="E53" s="290"/>
      <c r="F53" s="291"/>
      <c r="G53" s="292"/>
      <c r="H53" s="262">
        <v>743.46</v>
      </c>
      <c r="I53" s="263">
        <f t="shared" si="15"/>
        <v>0</v>
      </c>
      <c r="J53" s="263">
        <v>664.54</v>
      </c>
      <c r="K53" s="263">
        <f t="shared" si="16"/>
        <v>0</v>
      </c>
      <c r="L53" s="263">
        <v>21</v>
      </c>
      <c r="M53" s="263">
        <f t="shared" si="17"/>
        <v>0</v>
      </c>
      <c r="N53" s="263">
        <v>0.50618</v>
      </c>
      <c r="O53" s="263">
        <f t="shared" si="18"/>
        <v>0</v>
      </c>
      <c r="P53" s="263">
        <v>0</v>
      </c>
      <c r="Q53" s="263">
        <f t="shared" si="19"/>
        <v>0</v>
      </c>
      <c r="R53" s="263" t="s">
        <v>230</v>
      </c>
      <c r="S53" s="263" t="s">
        <v>154</v>
      </c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 t="s">
        <v>155</v>
      </c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</row>
    <row r="54" spans="1:60" ht="14.25" outlineLevel="1">
      <c r="A54" s="279"/>
      <c r="B54" s="279"/>
      <c r="C54" s="288"/>
      <c r="D54" s="289"/>
      <c r="E54" s="290"/>
      <c r="F54" s="291"/>
      <c r="G54" s="292"/>
      <c r="H54" s="262">
        <v>100.97</v>
      </c>
      <c r="I54" s="263">
        <f t="shared" si="15"/>
        <v>0</v>
      </c>
      <c r="J54" s="263">
        <v>633.03</v>
      </c>
      <c r="K54" s="263">
        <f t="shared" si="16"/>
        <v>0</v>
      </c>
      <c r="L54" s="263">
        <v>21</v>
      </c>
      <c r="M54" s="263">
        <f t="shared" si="17"/>
        <v>0</v>
      </c>
      <c r="N54" s="263">
        <v>0.05401</v>
      </c>
      <c r="O54" s="263">
        <f t="shared" si="18"/>
        <v>0</v>
      </c>
      <c r="P54" s="263">
        <v>0</v>
      </c>
      <c r="Q54" s="263">
        <f t="shared" si="19"/>
        <v>0</v>
      </c>
      <c r="R54" s="263" t="s">
        <v>230</v>
      </c>
      <c r="S54" s="263" t="s">
        <v>154</v>
      </c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 t="s">
        <v>155</v>
      </c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</row>
    <row r="55" spans="1:60" ht="14.25" outlineLevel="1">
      <c r="A55" s="279"/>
      <c r="B55" s="279"/>
      <c r="C55" s="288"/>
      <c r="D55" s="289"/>
      <c r="E55" s="290"/>
      <c r="F55" s="291"/>
      <c r="G55" s="292"/>
      <c r="H55" s="262">
        <v>891</v>
      </c>
      <c r="I55" s="263">
        <f t="shared" si="15"/>
        <v>0</v>
      </c>
      <c r="J55" s="263">
        <v>0</v>
      </c>
      <c r="K55" s="263">
        <f t="shared" si="16"/>
        <v>0</v>
      </c>
      <c r="L55" s="263">
        <v>21</v>
      </c>
      <c r="M55" s="263">
        <f t="shared" si="17"/>
        <v>0</v>
      </c>
      <c r="N55" s="263">
        <v>0.0185</v>
      </c>
      <c r="O55" s="263">
        <f t="shared" si="18"/>
        <v>0</v>
      </c>
      <c r="P55" s="263">
        <v>0</v>
      </c>
      <c r="Q55" s="263">
        <f t="shared" si="19"/>
        <v>0</v>
      </c>
      <c r="R55" s="263" t="s">
        <v>295</v>
      </c>
      <c r="S55" s="263" t="s">
        <v>154</v>
      </c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 t="s">
        <v>296</v>
      </c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</row>
    <row r="56" spans="1:60" ht="14.25" outlineLevel="1">
      <c r="A56" s="279"/>
      <c r="B56" s="279"/>
      <c r="C56" s="288"/>
      <c r="D56" s="289"/>
      <c r="E56" s="290"/>
      <c r="F56" s="291"/>
      <c r="G56" s="292"/>
      <c r="H56" s="262">
        <v>988</v>
      </c>
      <c r="I56" s="263">
        <f t="shared" si="15"/>
        <v>0</v>
      </c>
      <c r="J56" s="263">
        <v>0</v>
      </c>
      <c r="K56" s="263">
        <f t="shared" si="16"/>
        <v>0</v>
      </c>
      <c r="L56" s="263">
        <v>21</v>
      </c>
      <c r="M56" s="263">
        <f t="shared" si="17"/>
        <v>0</v>
      </c>
      <c r="N56" s="263">
        <v>0.0223</v>
      </c>
      <c r="O56" s="263">
        <f t="shared" si="18"/>
        <v>0</v>
      </c>
      <c r="P56" s="263">
        <v>0</v>
      </c>
      <c r="Q56" s="263">
        <f t="shared" si="19"/>
        <v>0</v>
      </c>
      <c r="R56" s="263" t="s">
        <v>295</v>
      </c>
      <c r="S56" s="263" t="s">
        <v>154</v>
      </c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 t="s">
        <v>296</v>
      </c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</row>
    <row r="57" spans="1:31" ht="14.25">
      <c r="A57" s="276"/>
      <c r="B57" s="276"/>
      <c r="C57" s="293"/>
      <c r="D57" s="294"/>
      <c r="E57" s="295"/>
      <c r="F57" s="296"/>
      <c r="G57" s="297"/>
      <c r="H57" s="277"/>
      <c r="I57" s="278">
        <f>SUM(I58:I59)</f>
        <v>0</v>
      </c>
      <c r="J57" s="278"/>
      <c r="K57" s="278">
        <f>SUM(K58:K59)</f>
        <v>0</v>
      </c>
      <c r="L57" s="278"/>
      <c r="M57" s="278">
        <f>SUM(M58:M59)</f>
        <v>0</v>
      </c>
      <c r="N57" s="278"/>
      <c r="O57" s="278">
        <f>SUM(O58:O59)</f>
        <v>0</v>
      </c>
      <c r="P57" s="278"/>
      <c r="Q57" s="278">
        <f>SUM(Q58:Q59)</f>
        <v>0</v>
      </c>
      <c r="R57" s="278"/>
      <c r="S57" s="278"/>
      <c r="AE57" s="233" t="s">
        <v>149</v>
      </c>
    </row>
    <row r="58" spans="1:60" ht="14.25" outlineLevel="1">
      <c r="A58" s="279"/>
      <c r="B58" s="279"/>
      <c r="C58" s="288"/>
      <c r="D58" s="289"/>
      <c r="E58" s="290"/>
      <c r="F58" s="291"/>
      <c r="G58" s="292"/>
      <c r="H58" s="262">
        <v>172.65</v>
      </c>
      <c r="I58" s="263">
        <f aca="true" t="shared" si="21" ref="I58:I59">ROUND(E58*H58,2)</f>
        <v>0</v>
      </c>
      <c r="J58" s="263">
        <v>221.85</v>
      </c>
      <c r="K58" s="263">
        <f aca="true" t="shared" si="22" ref="K58:K59">ROUND(E58*J58,2)</f>
        <v>0</v>
      </c>
      <c r="L58" s="263">
        <v>21</v>
      </c>
      <c r="M58" s="263">
        <f aca="true" t="shared" si="23" ref="M58:M59">G58*(1+L58/100)</f>
        <v>0</v>
      </c>
      <c r="N58" s="263">
        <v>0.0173</v>
      </c>
      <c r="O58" s="263">
        <f aca="true" t="shared" si="24" ref="O58:O59">ROUND(E58*N58,2)</f>
        <v>0</v>
      </c>
      <c r="P58" s="263">
        <v>0</v>
      </c>
      <c r="Q58" s="263">
        <f aca="true" t="shared" si="25" ref="Q58:Q59">ROUND(E58*P58,2)</f>
        <v>0</v>
      </c>
      <c r="R58" s="263" t="s">
        <v>190</v>
      </c>
      <c r="S58" s="263" t="s">
        <v>154</v>
      </c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 t="s">
        <v>155</v>
      </c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ht="14.25" outlineLevel="1">
      <c r="A59" s="279"/>
      <c r="B59" s="279"/>
      <c r="C59" s="288"/>
      <c r="D59" s="289"/>
      <c r="E59" s="290"/>
      <c r="F59" s="291"/>
      <c r="G59" s="292"/>
      <c r="H59" s="262">
        <v>195.23</v>
      </c>
      <c r="I59" s="263">
        <f t="shared" si="21"/>
        <v>0</v>
      </c>
      <c r="J59" s="263">
        <v>291.27</v>
      </c>
      <c r="K59" s="263">
        <f t="shared" si="22"/>
        <v>0</v>
      </c>
      <c r="L59" s="263">
        <v>21</v>
      </c>
      <c r="M59" s="263">
        <f t="shared" si="23"/>
        <v>0</v>
      </c>
      <c r="N59" s="263">
        <v>0.02017</v>
      </c>
      <c r="O59" s="263">
        <f t="shared" si="24"/>
        <v>0</v>
      </c>
      <c r="P59" s="263">
        <v>0</v>
      </c>
      <c r="Q59" s="263">
        <f t="shared" si="25"/>
        <v>0</v>
      </c>
      <c r="R59" s="263" t="s">
        <v>190</v>
      </c>
      <c r="S59" s="263" t="s">
        <v>154</v>
      </c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 t="s">
        <v>155</v>
      </c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31" ht="14.25">
      <c r="A60" s="276"/>
      <c r="B60" s="276"/>
      <c r="C60" s="293"/>
      <c r="D60" s="294"/>
      <c r="E60" s="295"/>
      <c r="F60" s="296"/>
      <c r="G60" s="297"/>
      <c r="H60" s="277"/>
      <c r="I60" s="278">
        <f>SUM(I61:I71)</f>
        <v>0</v>
      </c>
      <c r="J60" s="278"/>
      <c r="K60" s="278">
        <f>SUM(K61:K71)</f>
        <v>0</v>
      </c>
      <c r="L60" s="278"/>
      <c r="M60" s="278">
        <f>SUM(M61:M71)</f>
        <v>0</v>
      </c>
      <c r="N60" s="278"/>
      <c r="O60" s="278">
        <f>SUM(O61:O71)</f>
        <v>0</v>
      </c>
      <c r="P60" s="278"/>
      <c r="Q60" s="278">
        <f>SUM(Q61:Q71)</f>
        <v>0</v>
      </c>
      <c r="R60" s="278"/>
      <c r="S60" s="278"/>
      <c r="AE60" s="233" t="s">
        <v>149</v>
      </c>
    </row>
    <row r="61" spans="1:60" ht="14.25" outlineLevel="1">
      <c r="A61" s="279"/>
      <c r="B61" s="279"/>
      <c r="C61" s="288"/>
      <c r="D61" s="289"/>
      <c r="E61" s="290"/>
      <c r="F61" s="291"/>
      <c r="G61" s="292"/>
      <c r="H61" s="262">
        <v>104.71</v>
      </c>
      <c r="I61" s="263">
        <f aca="true" t="shared" si="26" ref="I61:I71">ROUND(E61*H61,2)</f>
        <v>0</v>
      </c>
      <c r="J61" s="263">
        <v>101.29</v>
      </c>
      <c r="K61" s="263">
        <f aca="true" t="shared" si="27" ref="K61:K71">ROUND(E61*J61,2)</f>
        <v>0</v>
      </c>
      <c r="L61" s="263">
        <v>21</v>
      </c>
      <c r="M61" s="263">
        <f aca="true" t="shared" si="28" ref="M61:M71">G61*(1+L61/100)</f>
        <v>0</v>
      </c>
      <c r="N61" s="263">
        <v>0.07487</v>
      </c>
      <c r="O61" s="263">
        <f aca="true" t="shared" si="29" ref="O61:O71">ROUND(E61*N61,2)</f>
        <v>0</v>
      </c>
      <c r="P61" s="263">
        <v>0</v>
      </c>
      <c r="Q61" s="263">
        <f aca="true" t="shared" si="30" ref="Q61:Q71">ROUND(E61*P61,2)</f>
        <v>0</v>
      </c>
      <c r="R61" s="263" t="s">
        <v>230</v>
      </c>
      <c r="S61" s="263" t="s">
        <v>154</v>
      </c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 t="s">
        <v>155</v>
      </c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</row>
    <row r="62" spans="1:60" ht="14.25" outlineLevel="1">
      <c r="A62" s="279"/>
      <c r="B62" s="279"/>
      <c r="C62" s="288"/>
      <c r="D62" s="289"/>
      <c r="E62" s="290"/>
      <c r="F62" s="291"/>
      <c r="G62" s="292"/>
      <c r="H62" s="262">
        <v>2312.59</v>
      </c>
      <c r="I62" s="263">
        <f t="shared" si="26"/>
        <v>0</v>
      </c>
      <c r="J62" s="263">
        <v>417.41</v>
      </c>
      <c r="K62" s="263">
        <f t="shared" si="27"/>
        <v>0</v>
      </c>
      <c r="L62" s="263">
        <v>21</v>
      </c>
      <c r="M62" s="263">
        <f t="shared" si="28"/>
        <v>0</v>
      </c>
      <c r="N62" s="263">
        <v>2.52511</v>
      </c>
      <c r="O62" s="263">
        <f t="shared" si="29"/>
        <v>0</v>
      </c>
      <c r="P62" s="263">
        <v>0</v>
      </c>
      <c r="Q62" s="263">
        <f t="shared" si="30"/>
        <v>0</v>
      </c>
      <c r="R62" s="263" t="s">
        <v>190</v>
      </c>
      <c r="S62" s="263" t="s">
        <v>154</v>
      </c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 t="s">
        <v>155</v>
      </c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</row>
    <row r="63" spans="1:60" ht="14.25" outlineLevel="1">
      <c r="A63" s="279"/>
      <c r="B63" s="279"/>
      <c r="C63" s="288"/>
      <c r="D63" s="289"/>
      <c r="E63" s="290"/>
      <c r="F63" s="291"/>
      <c r="G63" s="292"/>
      <c r="H63" s="262">
        <v>89.73</v>
      </c>
      <c r="I63" s="263">
        <f t="shared" si="26"/>
        <v>0</v>
      </c>
      <c r="J63" s="263">
        <v>202.77</v>
      </c>
      <c r="K63" s="263">
        <f t="shared" si="27"/>
        <v>0</v>
      </c>
      <c r="L63" s="263">
        <v>21</v>
      </c>
      <c r="M63" s="263">
        <f t="shared" si="28"/>
        <v>0</v>
      </c>
      <c r="N63" s="263">
        <v>0.00782</v>
      </c>
      <c r="O63" s="263">
        <f t="shared" si="29"/>
        <v>0</v>
      </c>
      <c r="P63" s="263">
        <v>0</v>
      </c>
      <c r="Q63" s="263">
        <f t="shared" si="30"/>
        <v>0</v>
      </c>
      <c r="R63" s="263" t="s">
        <v>190</v>
      </c>
      <c r="S63" s="263" t="s">
        <v>154</v>
      </c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 t="s">
        <v>155</v>
      </c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</row>
    <row r="64" spans="1:60" ht="14.25" outlineLevel="1">
      <c r="A64" s="279"/>
      <c r="B64" s="279"/>
      <c r="C64" s="288"/>
      <c r="D64" s="289"/>
      <c r="E64" s="290"/>
      <c r="F64" s="291"/>
      <c r="G64" s="292"/>
      <c r="H64" s="262">
        <v>0</v>
      </c>
      <c r="I64" s="263">
        <f t="shared" si="26"/>
        <v>0</v>
      </c>
      <c r="J64" s="263">
        <v>61.8</v>
      </c>
      <c r="K64" s="263">
        <f t="shared" si="27"/>
        <v>0</v>
      </c>
      <c r="L64" s="263">
        <v>21</v>
      </c>
      <c r="M64" s="263">
        <f t="shared" si="28"/>
        <v>0</v>
      </c>
      <c r="N64" s="263">
        <v>0</v>
      </c>
      <c r="O64" s="263">
        <f t="shared" si="29"/>
        <v>0</v>
      </c>
      <c r="P64" s="263">
        <v>0</v>
      </c>
      <c r="Q64" s="263">
        <f t="shared" si="30"/>
        <v>0</v>
      </c>
      <c r="R64" s="263" t="s">
        <v>190</v>
      </c>
      <c r="S64" s="263" t="s">
        <v>154</v>
      </c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 t="s">
        <v>155</v>
      </c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</row>
    <row r="65" spans="1:60" ht="14.25" outlineLevel="1">
      <c r="A65" s="279"/>
      <c r="B65" s="279"/>
      <c r="C65" s="288"/>
      <c r="D65" s="289"/>
      <c r="E65" s="290"/>
      <c r="F65" s="291"/>
      <c r="G65" s="292"/>
      <c r="H65" s="262">
        <v>19186.26</v>
      </c>
      <c r="I65" s="263">
        <f t="shared" si="26"/>
        <v>0</v>
      </c>
      <c r="J65" s="263">
        <v>9743.74</v>
      </c>
      <c r="K65" s="263">
        <f t="shared" si="27"/>
        <v>0</v>
      </c>
      <c r="L65" s="263">
        <v>21</v>
      </c>
      <c r="M65" s="263">
        <f t="shared" si="28"/>
        <v>0</v>
      </c>
      <c r="N65" s="263">
        <v>1.01665</v>
      </c>
      <c r="O65" s="263">
        <f t="shared" si="29"/>
        <v>0</v>
      </c>
      <c r="P65" s="263">
        <v>0</v>
      </c>
      <c r="Q65" s="263">
        <f t="shared" si="30"/>
        <v>0</v>
      </c>
      <c r="R65" s="263" t="s">
        <v>190</v>
      </c>
      <c r="S65" s="263" t="s">
        <v>154</v>
      </c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 t="s">
        <v>155</v>
      </c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</row>
    <row r="66" spans="1:60" ht="14.25" outlineLevel="1">
      <c r="A66" s="279"/>
      <c r="B66" s="279"/>
      <c r="C66" s="288"/>
      <c r="D66" s="289"/>
      <c r="E66" s="290"/>
      <c r="F66" s="291"/>
      <c r="G66" s="292"/>
      <c r="H66" s="262">
        <v>0</v>
      </c>
      <c r="I66" s="263">
        <f t="shared" si="26"/>
        <v>0</v>
      </c>
      <c r="J66" s="263">
        <v>500</v>
      </c>
      <c r="K66" s="263">
        <f t="shared" si="27"/>
        <v>0</v>
      </c>
      <c r="L66" s="263">
        <v>21</v>
      </c>
      <c r="M66" s="263">
        <f t="shared" si="28"/>
        <v>0</v>
      </c>
      <c r="N66" s="263">
        <v>0</v>
      </c>
      <c r="O66" s="263">
        <f t="shared" si="29"/>
        <v>0</v>
      </c>
      <c r="P66" s="263">
        <v>0</v>
      </c>
      <c r="Q66" s="263">
        <f t="shared" si="30"/>
        <v>0</v>
      </c>
      <c r="R66" s="263"/>
      <c r="S66" s="263" t="s">
        <v>335</v>
      </c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 t="s">
        <v>155</v>
      </c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</row>
    <row r="67" spans="1:60" ht="14.25" outlineLevel="1">
      <c r="A67" s="279"/>
      <c r="B67" s="279"/>
      <c r="C67" s="288"/>
      <c r="D67" s="289"/>
      <c r="E67" s="290"/>
      <c r="F67" s="291"/>
      <c r="G67" s="292"/>
      <c r="H67" s="262">
        <v>0</v>
      </c>
      <c r="I67" s="263">
        <f t="shared" si="26"/>
        <v>0</v>
      </c>
      <c r="J67" s="263">
        <v>2000</v>
      </c>
      <c r="K67" s="263">
        <f t="shared" si="27"/>
        <v>0</v>
      </c>
      <c r="L67" s="263">
        <v>21</v>
      </c>
      <c r="M67" s="263">
        <f t="shared" si="28"/>
        <v>0</v>
      </c>
      <c r="N67" s="263">
        <v>0</v>
      </c>
      <c r="O67" s="263">
        <f t="shared" si="29"/>
        <v>0</v>
      </c>
      <c r="P67" s="263">
        <v>0</v>
      </c>
      <c r="Q67" s="263">
        <f t="shared" si="30"/>
        <v>0</v>
      </c>
      <c r="R67" s="263"/>
      <c r="S67" s="263" t="s">
        <v>335</v>
      </c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 t="s">
        <v>155</v>
      </c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</row>
    <row r="68" spans="1:60" ht="14.25" outlineLevel="1">
      <c r="A68" s="279"/>
      <c r="B68" s="279"/>
      <c r="C68" s="288"/>
      <c r="D68" s="289"/>
      <c r="E68" s="290"/>
      <c r="F68" s="291"/>
      <c r="G68" s="292"/>
      <c r="H68" s="262">
        <v>0</v>
      </c>
      <c r="I68" s="263">
        <f t="shared" si="26"/>
        <v>0</v>
      </c>
      <c r="J68" s="263">
        <v>80</v>
      </c>
      <c r="K68" s="263">
        <f t="shared" si="27"/>
        <v>0</v>
      </c>
      <c r="L68" s="263">
        <v>21</v>
      </c>
      <c r="M68" s="263">
        <f t="shared" si="28"/>
        <v>0</v>
      </c>
      <c r="N68" s="263">
        <v>0</v>
      </c>
      <c r="O68" s="263">
        <f t="shared" si="29"/>
        <v>0</v>
      </c>
      <c r="P68" s="263">
        <v>0</v>
      </c>
      <c r="Q68" s="263">
        <f t="shared" si="30"/>
        <v>0</v>
      </c>
      <c r="R68" s="263"/>
      <c r="S68" s="263" t="s">
        <v>335</v>
      </c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 t="s">
        <v>155</v>
      </c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</row>
    <row r="69" spans="1:60" ht="14.25" outlineLevel="1">
      <c r="A69" s="279"/>
      <c r="B69" s="279"/>
      <c r="C69" s="288"/>
      <c r="D69" s="289"/>
      <c r="E69" s="290"/>
      <c r="F69" s="291"/>
      <c r="G69" s="292"/>
      <c r="H69" s="262">
        <v>0</v>
      </c>
      <c r="I69" s="263">
        <f t="shared" si="26"/>
        <v>0</v>
      </c>
      <c r="J69" s="263">
        <v>2000</v>
      </c>
      <c r="K69" s="263">
        <f t="shared" si="27"/>
        <v>0</v>
      </c>
      <c r="L69" s="263">
        <v>21</v>
      </c>
      <c r="M69" s="263">
        <f t="shared" si="28"/>
        <v>0</v>
      </c>
      <c r="N69" s="263">
        <v>0</v>
      </c>
      <c r="O69" s="263">
        <f t="shared" si="29"/>
        <v>0</v>
      </c>
      <c r="P69" s="263">
        <v>0</v>
      </c>
      <c r="Q69" s="263">
        <f t="shared" si="30"/>
        <v>0</v>
      </c>
      <c r="R69" s="263"/>
      <c r="S69" s="263" t="s">
        <v>335</v>
      </c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 t="s">
        <v>155</v>
      </c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</row>
    <row r="70" spans="1:60" ht="14.25" outlineLevel="1">
      <c r="A70" s="279"/>
      <c r="B70" s="279"/>
      <c r="C70" s="288"/>
      <c r="D70" s="289"/>
      <c r="E70" s="290"/>
      <c r="F70" s="291"/>
      <c r="G70" s="292"/>
      <c r="H70" s="262">
        <v>999.86</v>
      </c>
      <c r="I70" s="263">
        <f t="shared" si="26"/>
        <v>0</v>
      </c>
      <c r="J70" s="263">
        <v>934.56</v>
      </c>
      <c r="K70" s="263">
        <f t="shared" si="27"/>
        <v>0</v>
      </c>
      <c r="L70" s="263">
        <v>21</v>
      </c>
      <c r="M70" s="263">
        <f t="shared" si="28"/>
        <v>0</v>
      </c>
      <c r="N70" s="263">
        <v>0.57276</v>
      </c>
      <c r="O70" s="263">
        <f t="shared" si="29"/>
        <v>0</v>
      </c>
      <c r="P70" s="263">
        <v>0</v>
      </c>
      <c r="Q70" s="263">
        <f t="shared" si="30"/>
        <v>0</v>
      </c>
      <c r="R70" s="263" t="s">
        <v>345</v>
      </c>
      <c r="S70" s="263" t="s">
        <v>154</v>
      </c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 t="s">
        <v>346</v>
      </c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</row>
    <row r="71" spans="1:60" ht="14.25" outlineLevel="1">
      <c r="A71" s="279"/>
      <c r="B71" s="279"/>
      <c r="C71" s="288"/>
      <c r="D71" s="289"/>
      <c r="E71" s="290"/>
      <c r="F71" s="291"/>
      <c r="G71" s="292"/>
      <c r="H71" s="262">
        <v>954.88</v>
      </c>
      <c r="I71" s="263">
        <f t="shared" si="26"/>
        <v>0</v>
      </c>
      <c r="J71" s="263">
        <v>388.59</v>
      </c>
      <c r="K71" s="263">
        <f t="shared" si="27"/>
        <v>0</v>
      </c>
      <c r="L71" s="263">
        <v>21</v>
      </c>
      <c r="M71" s="263">
        <f t="shared" si="28"/>
        <v>0</v>
      </c>
      <c r="N71" s="263">
        <v>0.28547</v>
      </c>
      <c r="O71" s="263">
        <f t="shared" si="29"/>
        <v>0</v>
      </c>
      <c r="P71" s="263">
        <v>0</v>
      </c>
      <c r="Q71" s="263">
        <f t="shared" si="30"/>
        <v>0</v>
      </c>
      <c r="R71" s="263" t="s">
        <v>345</v>
      </c>
      <c r="S71" s="263" t="s">
        <v>154</v>
      </c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 t="s">
        <v>346</v>
      </c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</row>
    <row r="72" spans="1:31" ht="14.25">
      <c r="A72" s="276"/>
      <c r="B72" s="276"/>
      <c r="C72" s="293"/>
      <c r="D72" s="294"/>
      <c r="E72" s="295"/>
      <c r="F72" s="296"/>
      <c r="G72" s="297"/>
      <c r="H72" s="277"/>
      <c r="I72" s="278">
        <f>SUM(I73:I93)</f>
        <v>0</v>
      </c>
      <c r="J72" s="278"/>
      <c r="K72" s="278">
        <f>SUM(K73:K93)</f>
        <v>0</v>
      </c>
      <c r="L72" s="278"/>
      <c r="M72" s="278">
        <f>SUM(M73:M93)</f>
        <v>0</v>
      </c>
      <c r="N72" s="278"/>
      <c r="O72" s="278">
        <f>SUM(O73:O93)</f>
        <v>0</v>
      </c>
      <c r="P72" s="278"/>
      <c r="Q72" s="278">
        <f>SUM(Q73:Q93)</f>
        <v>0</v>
      </c>
      <c r="R72" s="278"/>
      <c r="S72" s="278"/>
      <c r="AE72" s="233" t="s">
        <v>149</v>
      </c>
    </row>
    <row r="73" spans="1:60" ht="14.25" outlineLevel="1">
      <c r="A73" s="279"/>
      <c r="B73" s="279"/>
      <c r="C73" s="288"/>
      <c r="D73" s="289"/>
      <c r="E73" s="290"/>
      <c r="F73" s="291"/>
      <c r="G73" s="292"/>
      <c r="H73" s="262">
        <v>31.34</v>
      </c>
      <c r="I73" s="263">
        <f aca="true" t="shared" si="31" ref="I73:I93">ROUND(E73*H73,2)</f>
        <v>0</v>
      </c>
      <c r="J73" s="263">
        <v>101.66</v>
      </c>
      <c r="K73" s="263">
        <f aca="true" t="shared" si="32" ref="K73:K93">ROUND(E73*J73,2)</f>
        <v>0</v>
      </c>
      <c r="L73" s="263">
        <v>21</v>
      </c>
      <c r="M73" s="263">
        <f aca="true" t="shared" si="33" ref="M73:M93">G73*(1+L73/100)</f>
        <v>0</v>
      </c>
      <c r="N73" s="263">
        <v>0.007</v>
      </c>
      <c r="O73" s="263">
        <f aca="true" t="shared" si="34" ref="O73:O93">ROUND(E73*N73,2)</f>
        <v>0</v>
      </c>
      <c r="P73" s="263">
        <v>0</v>
      </c>
      <c r="Q73" s="263">
        <f aca="true" t="shared" si="35" ref="Q73:Q93">ROUND(E73*P73,2)</f>
        <v>0</v>
      </c>
      <c r="R73" s="263" t="s">
        <v>190</v>
      </c>
      <c r="S73" s="263" t="s">
        <v>154</v>
      </c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 t="s">
        <v>155</v>
      </c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</row>
    <row r="74" spans="1:60" ht="14.25" outlineLevel="1">
      <c r="A74" s="279"/>
      <c r="B74" s="279"/>
      <c r="C74" s="288"/>
      <c r="D74" s="289"/>
      <c r="E74" s="290"/>
      <c r="F74" s="291"/>
      <c r="G74" s="292"/>
      <c r="H74" s="262">
        <v>13.77</v>
      </c>
      <c r="I74" s="263">
        <f t="shared" si="31"/>
        <v>0</v>
      </c>
      <c r="J74" s="263">
        <v>20.83</v>
      </c>
      <c r="K74" s="263">
        <f t="shared" si="32"/>
        <v>0</v>
      </c>
      <c r="L74" s="263">
        <v>21</v>
      </c>
      <c r="M74" s="263">
        <f t="shared" si="33"/>
        <v>0</v>
      </c>
      <c r="N74" s="263">
        <v>8E-05</v>
      </c>
      <c r="O74" s="263">
        <f t="shared" si="34"/>
        <v>0</v>
      </c>
      <c r="P74" s="263">
        <v>0</v>
      </c>
      <c r="Q74" s="263">
        <f t="shared" si="35"/>
        <v>0</v>
      </c>
      <c r="R74" s="263" t="s">
        <v>190</v>
      </c>
      <c r="S74" s="263" t="s">
        <v>154</v>
      </c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 t="s">
        <v>262</v>
      </c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</row>
    <row r="75" spans="1:60" ht="14.25" outlineLevel="1">
      <c r="A75" s="279"/>
      <c r="B75" s="279"/>
      <c r="C75" s="288"/>
      <c r="D75" s="289"/>
      <c r="E75" s="290"/>
      <c r="F75" s="291"/>
      <c r="G75" s="292"/>
      <c r="H75" s="262">
        <v>43.64</v>
      </c>
      <c r="I75" s="263">
        <f t="shared" si="31"/>
        <v>0</v>
      </c>
      <c r="J75" s="263">
        <v>13.36</v>
      </c>
      <c r="K75" s="263">
        <f t="shared" si="32"/>
        <v>0</v>
      </c>
      <c r="L75" s="263">
        <v>21</v>
      </c>
      <c r="M75" s="263">
        <f t="shared" si="33"/>
        <v>0</v>
      </c>
      <c r="N75" s="263">
        <v>0.00023</v>
      </c>
      <c r="O75" s="263">
        <f t="shared" si="34"/>
        <v>0</v>
      </c>
      <c r="P75" s="263">
        <v>0</v>
      </c>
      <c r="Q75" s="263">
        <f t="shared" si="35"/>
        <v>0</v>
      </c>
      <c r="R75" s="263" t="s">
        <v>190</v>
      </c>
      <c r="S75" s="263" t="s">
        <v>154</v>
      </c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 t="s">
        <v>155</v>
      </c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</row>
    <row r="76" spans="1:60" ht="14.25" outlineLevel="1">
      <c r="A76" s="279"/>
      <c r="B76" s="279"/>
      <c r="C76" s="288"/>
      <c r="D76" s="289"/>
      <c r="E76" s="290"/>
      <c r="F76" s="291"/>
      <c r="G76" s="292"/>
      <c r="H76" s="262">
        <v>87.32</v>
      </c>
      <c r="I76" s="263">
        <f t="shared" si="31"/>
        <v>0</v>
      </c>
      <c r="J76" s="263">
        <v>215.18</v>
      </c>
      <c r="K76" s="263">
        <f t="shared" si="32"/>
        <v>0</v>
      </c>
      <c r="L76" s="263">
        <v>21</v>
      </c>
      <c r="M76" s="263">
        <f t="shared" si="33"/>
        <v>0</v>
      </c>
      <c r="N76" s="263">
        <v>0.10712</v>
      </c>
      <c r="O76" s="263">
        <f t="shared" si="34"/>
        <v>0</v>
      </c>
      <c r="P76" s="263">
        <v>0</v>
      </c>
      <c r="Q76" s="263">
        <f t="shared" si="35"/>
        <v>0</v>
      </c>
      <c r="R76" s="263" t="s">
        <v>230</v>
      </c>
      <c r="S76" s="263" t="s">
        <v>154</v>
      </c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 t="s">
        <v>262</v>
      </c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</row>
    <row r="77" spans="1:60" ht="14.25" outlineLevel="1">
      <c r="A77" s="279"/>
      <c r="B77" s="279"/>
      <c r="C77" s="288"/>
      <c r="D77" s="289"/>
      <c r="E77" s="290"/>
      <c r="F77" s="291"/>
      <c r="G77" s="292"/>
      <c r="H77" s="262">
        <v>19.26</v>
      </c>
      <c r="I77" s="263">
        <f t="shared" si="31"/>
        <v>0</v>
      </c>
      <c r="J77" s="263">
        <v>62.24</v>
      </c>
      <c r="K77" s="263">
        <f t="shared" si="32"/>
        <v>0</v>
      </c>
      <c r="L77" s="263">
        <v>21</v>
      </c>
      <c r="M77" s="263">
        <f t="shared" si="33"/>
        <v>0</v>
      </c>
      <c r="N77" s="263">
        <v>0.00358</v>
      </c>
      <c r="O77" s="263">
        <f t="shared" si="34"/>
        <v>0</v>
      </c>
      <c r="P77" s="263">
        <v>0</v>
      </c>
      <c r="Q77" s="263">
        <f t="shared" si="35"/>
        <v>0</v>
      </c>
      <c r="R77" s="263" t="s">
        <v>230</v>
      </c>
      <c r="S77" s="263" t="s">
        <v>154</v>
      </c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 t="s">
        <v>155</v>
      </c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</row>
    <row r="78" spans="1:60" ht="14.25" outlineLevel="1">
      <c r="A78" s="279"/>
      <c r="B78" s="279"/>
      <c r="C78" s="288"/>
      <c r="D78" s="289"/>
      <c r="E78" s="290"/>
      <c r="F78" s="291"/>
      <c r="G78" s="292"/>
      <c r="H78" s="262">
        <v>267.45</v>
      </c>
      <c r="I78" s="263">
        <f t="shared" si="31"/>
        <v>0</v>
      </c>
      <c r="J78" s="263">
        <v>656.55</v>
      </c>
      <c r="K78" s="263">
        <f t="shared" si="32"/>
        <v>0</v>
      </c>
      <c r="L78" s="263">
        <v>21</v>
      </c>
      <c r="M78" s="263">
        <f t="shared" si="33"/>
        <v>0</v>
      </c>
      <c r="N78" s="263">
        <v>0.04285</v>
      </c>
      <c r="O78" s="263">
        <f t="shared" si="34"/>
        <v>0</v>
      </c>
      <c r="P78" s="263">
        <v>0</v>
      </c>
      <c r="Q78" s="263">
        <f t="shared" si="35"/>
        <v>0</v>
      </c>
      <c r="R78" s="263" t="s">
        <v>230</v>
      </c>
      <c r="S78" s="263" t="s">
        <v>154</v>
      </c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 t="s">
        <v>155</v>
      </c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</row>
    <row r="79" spans="1:60" ht="14.25" outlineLevel="1">
      <c r="A79" s="279"/>
      <c r="B79" s="279"/>
      <c r="C79" s="288"/>
      <c r="D79" s="289"/>
      <c r="E79" s="290"/>
      <c r="F79" s="291"/>
      <c r="G79" s="292"/>
      <c r="H79" s="262">
        <v>135.48</v>
      </c>
      <c r="I79" s="263">
        <f t="shared" si="31"/>
        <v>0</v>
      </c>
      <c r="J79" s="263">
        <v>163.02</v>
      </c>
      <c r="K79" s="263">
        <f t="shared" si="32"/>
        <v>0</v>
      </c>
      <c r="L79" s="263">
        <v>21</v>
      </c>
      <c r="M79" s="263">
        <f t="shared" si="33"/>
        <v>0</v>
      </c>
      <c r="N79" s="263">
        <v>0.02848</v>
      </c>
      <c r="O79" s="263">
        <f t="shared" si="34"/>
        <v>0</v>
      </c>
      <c r="P79" s="263">
        <v>0</v>
      </c>
      <c r="Q79" s="263">
        <f t="shared" si="35"/>
        <v>0</v>
      </c>
      <c r="R79" s="263" t="s">
        <v>190</v>
      </c>
      <c r="S79" s="263" t="s">
        <v>154</v>
      </c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 t="s">
        <v>155</v>
      </c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</row>
    <row r="80" spans="1:60" ht="14.25" outlineLevel="1">
      <c r="A80" s="279"/>
      <c r="B80" s="279"/>
      <c r="C80" s="288"/>
      <c r="D80" s="289"/>
      <c r="E80" s="290"/>
      <c r="F80" s="291"/>
      <c r="G80" s="292"/>
      <c r="H80" s="262">
        <v>45.4</v>
      </c>
      <c r="I80" s="263">
        <f t="shared" si="31"/>
        <v>0</v>
      </c>
      <c r="J80" s="263">
        <v>67.6</v>
      </c>
      <c r="K80" s="263">
        <f t="shared" si="32"/>
        <v>0</v>
      </c>
      <c r="L80" s="263">
        <v>21</v>
      </c>
      <c r="M80" s="263">
        <f t="shared" si="33"/>
        <v>0</v>
      </c>
      <c r="N80" s="263">
        <v>0.01733</v>
      </c>
      <c r="O80" s="263">
        <f t="shared" si="34"/>
        <v>0</v>
      </c>
      <c r="P80" s="263">
        <v>0</v>
      </c>
      <c r="Q80" s="263">
        <f t="shared" si="35"/>
        <v>0</v>
      </c>
      <c r="R80" s="263" t="s">
        <v>230</v>
      </c>
      <c r="S80" s="263" t="s">
        <v>154</v>
      </c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 t="s">
        <v>262</v>
      </c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</row>
    <row r="81" spans="1:60" ht="14.25" outlineLevel="1">
      <c r="A81" s="279"/>
      <c r="B81" s="279"/>
      <c r="C81" s="288"/>
      <c r="D81" s="289"/>
      <c r="E81" s="290"/>
      <c r="F81" s="291"/>
      <c r="G81" s="292"/>
      <c r="H81" s="262">
        <v>7.76</v>
      </c>
      <c r="I81" s="263">
        <f t="shared" si="31"/>
        <v>0</v>
      </c>
      <c r="J81" s="263">
        <v>48.74</v>
      </c>
      <c r="K81" s="263">
        <f t="shared" si="32"/>
        <v>0</v>
      </c>
      <c r="L81" s="263">
        <v>21</v>
      </c>
      <c r="M81" s="263">
        <f t="shared" si="33"/>
        <v>0</v>
      </c>
      <c r="N81" s="263">
        <v>0.00238</v>
      </c>
      <c r="O81" s="263">
        <f t="shared" si="34"/>
        <v>0</v>
      </c>
      <c r="P81" s="263">
        <v>0</v>
      </c>
      <c r="Q81" s="263">
        <f t="shared" si="35"/>
        <v>0</v>
      </c>
      <c r="R81" s="263" t="s">
        <v>230</v>
      </c>
      <c r="S81" s="263" t="s">
        <v>154</v>
      </c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 t="s">
        <v>262</v>
      </c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</row>
    <row r="82" spans="1:60" ht="14.25" outlineLevel="1">
      <c r="A82" s="279"/>
      <c r="B82" s="279"/>
      <c r="C82" s="288"/>
      <c r="D82" s="289"/>
      <c r="E82" s="290"/>
      <c r="F82" s="291"/>
      <c r="G82" s="292"/>
      <c r="H82" s="262">
        <v>6.31</v>
      </c>
      <c r="I82" s="263">
        <f t="shared" si="31"/>
        <v>0</v>
      </c>
      <c r="J82" s="263">
        <v>56.99</v>
      </c>
      <c r="K82" s="263">
        <f t="shared" si="32"/>
        <v>0</v>
      </c>
      <c r="L82" s="263">
        <v>21</v>
      </c>
      <c r="M82" s="263">
        <f t="shared" si="33"/>
        <v>0</v>
      </c>
      <c r="N82" s="263">
        <v>0.00198</v>
      </c>
      <c r="O82" s="263">
        <f t="shared" si="34"/>
        <v>0</v>
      </c>
      <c r="P82" s="263">
        <v>0</v>
      </c>
      <c r="Q82" s="263">
        <f t="shared" si="35"/>
        <v>0</v>
      </c>
      <c r="R82" s="263" t="s">
        <v>230</v>
      </c>
      <c r="S82" s="263" t="s">
        <v>154</v>
      </c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 t="s">
        <v>155</v>
      </c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</row>
    <row r="83" spans="1:60" ht="14.25" outlineLevel="1">
      <c r="A83" s="279"/>
      <c r="B83" s="279"/>
      <c r="C83" s="288"/>
      <c r="D83" s="289"/>
      <c r="E83" s="290"/>
      <c r="F83" s="291"/>
      <c r="G83" s="292"/>
      <c r="H83" s="262">
        <v>147.81</v>
      </c>
      <c r="I83" s="263">
        <f t="shared" si="31"/>
        <v>0</v>
      </c>
      <c r="J83" s="263">
        <v>514.19</v>
      </c>
      <c r="K83" s="263">
        <f t="shared" si="32"/>
        <v>0</v>
      </c>
      <c r="L83" s="263">
        <v>21</v>
      </c>
      <c r="M83" s="263">
        <f t="shared" si="33"/>
        <v>0</v>
      </c>
      <c r="N83" s="263">
        <v>0.03427</v>
      </c>
      <c r="O83" s="263">
        <f t="shared" si="34"/>
        <v>0</v>
      </c>
      <c r="P83" s="263">
        <v>0</v>
      </c>
      <c r="Q83" s="263">
        <f t="shared" si="35"/>
        <v>0</v>
      </c>
      <c r="R83" s="263" t="s">
        <v>230</v>
      </c>
      <c r="S83" s="263" t="s">
        <v>154</v>
      </c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 t="s">
        <v>155</v>
      </c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</row>
    <row r="84" spans="1:60" ht="14.25" outlineLevel="1">
      <c r="A84" s="279"/>
      <c r="B84" s="279"/>
      <c r="C84" s="288"/>
      <c r="D84" s="289"/>
      <c r="E84" s="290"/>
      <c r="F84" s="291"/>
      <c r="G84" s="292"/>
      <c r="H84" s="262">
        <v>141.99</v>
      </c>
      <c r="I84" s="263">
        <f t="shared" si="31"/>
        <v>0</v>
      </c>
      <c r="J84" s="263">
        <v>387.01</v>
      </c>
      <c r="K84" s="263">
        <f t="shared" si="32"/>
        <v>0</v>
      </c>
      <c r="L84" s="263">
        <v>21</v>
      </c>
      <c r="M84" s="263">
        <f t="shared" si="33"/>
        <v>0</v>
      </c>
      <c r="N84" s="263">
        <v>0.03371</v>
      </c>
      <c r="O84" s="263">
        <f t="shared" si="34"/>
        <v>0</v>
      </c>
      <c r="P84" s="263">
        <v>0</v>
      </c>
      <c r="Q84" s="263">
        <f t="shared" si="35"/>
        <v>0</v>
      </c>
      <c r="R84" s="263" t="s">
        <v>230</v>
      </c>
      <c r="S84" s="263" t="s">
        <v>154</v>
      </c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 t="s">
        <v>155</v>
      </c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</row>
    <row r="85" spans="1:60" ht="14.25" outlineLevel="1">
      <c r="A85" s="279"/>
      <c r="B85" s="279"/>
      <c r="C85" s="288"/>
      <c r="D85" s="289"/>
      <c r="E85" s="290"/>
      <c r="F85" s="291"/>
      <c r="G85" s="292"/>
      <c r="H85" s="262">
        <v>82.94</v>
      </c>
      <c r="I85" s="263">
        <f t="shared" si="31"/>
        <v>0</v>
      </c>
      <c r="J85" s="263">
        <v>117.06</v>
      </c>
      <c r="K85" s="263">
        <f t="shared" si="32"/>
        <v>0</v>
      </c>
      <c r="L85" s="263">
        <v>21</v>
      </c>
      <c r="M85" s="263">
        <f t="shared" si="33"/>
        <v>0</v>
      </c>
      <c r="N85" s="263">
        <v>0.01915</v>
      </c>
      <c r="O85" s="263">
        <f t="shared" si="34"/>
        <v>0</v>
      </c>
      <c r="P85" s="263">
        <v>0</v>
      </c>
      <c r="Q85" s="263">
        <f t="shared" si="35"/>
        <v>0</v>
      </c>
      <c r="R85" s="263" t="s">
        <v>190</v>
      </c>
      <c r="S85" s="263" t="s">
        <v>154</v>
      </c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 t="s">
        <v>262</v>
      </c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</row>
    <row r="86" spans="1:60" ht="14.25" outlineLevel="1">
      <c r="A86" s="279"/>
      <c r="B86" s="279"/>
      <c r="C86" s="288"/>
      <c r="D86" s="289"/>
      <c r="E86" s="290"/>
      <c r="F86" s="291"/>
      <c r="G86" s="292"/>
      <c r="H86" s="262">
        <v>57.93</v>
      </c>
      <c r="I86" s="263">
        <f t="shared" si="31"/>
        <v>0</v>
      </c>
      <c r="J86" s="263">
        <v>192.07</v>
      </c>
      <c r="K86" s="263">
        <f t="shared" si="32"/>
        <v>0</v>
      </c>
      <c r="L86" s="263">
        <v>21</v>
      </c>
      <c r="M86" s="263">
        <f t="shared" si="33"/>
        <v>0</v>
      </c>
      <c r="N86" s="263">
        <v>0.02798</v>
      </c>
      <c r="O86" s="263">
        <f t="shared" si="34"/>
        <v>0</v>
      </c>
      <c r="P86" s="263">
        <v>0</v>
      </c>
      <c r="Q86" s="263">
        <f t="shared" si="35"/>
        <v>0</v>
      </c>
      <c r="R86" s="263" t="s">
        <v>190</v>
      </c>
      <c r="S86" s="263" t="s">
        <v>154</v>
      </c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 t="s">
        <v>262</v>
      </c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</row>
    <row r="87" spans="1:60" ht="14.25" outlineLevel="1">
      <c r="A87" s="279"/>
      <c r="B87" s="279"/>
      <c r="C87" s="288"/>
      <c r="D87" s="289"/>
      <c r="E87" s="290"/>
      <c r="F87" s="291"/>
      <c r="G87" s="292"/>
      <c r="H87" s="262">
        <v>18.2</v>
      </c>
      <c r="I87" s="263">
        <f t="shared" si="31"/>
        <v>0</v>
      </c>
      <c r="J87" s="263">
        <v>0</v>
      </c>
      <c r="K87" s="263">
        <f t="shared" si="32"/>
        <v>0</v>
      </c>
      <c r="L87" s="263">
        <v>21</v>
      </c>
      <c r="M87" s="263">
        <f t="shared" si="33"/>
        <v>0</v>
      </c>
      <c r="N87" s="263">
        <v>0</v>
      </c>
      <c r="O87" s="263">
        <f t="shared" si="34"/>
        <v>0</v>
      </c>
      <c r="P87" s="263">
        <v>0</v>
      </c>
      <c r="Q87" s="263">
        <f t="shared" si="35"/>
        <v>0</v>
      </c>
      <c r="R87" s="263" t="s">
        <v>190</v>
      </c>
      <c r="S87" s="263" t="s">
        <v>154</v>
      </c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 t="s">
        <v>262</v>
      </c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</row>
    <row r="88" spans="1:60" ht="14.25" outlineLevel="1">
      <c r="A88" s="279"/>
      <c r="B88" s="279"/>
      <c r="C88" s="288"/>
      <c r="D88" s="289"/>
      <c r="E88" s="290"/>
      <c r="F88" s="291"/>
      <c r="G88" s="292"/>
      <c r="H88" s="262">
        <v>19.14</v>
      </c>
      <c r="I88" s="263">
        <f t="shared" si="31"/>
        <v>0</v>
      </c>
      <c r="J88" s="263">
        <v>0</v>
      </c>
      <c r="K88" s="263">
        <f t="shared" si="32"/>
        <v>0</v>
      </c>
      <c r="L88" s="263">
        <v>21</v>
      </c>
      <c r="M88" s="263">
        <f t="shared" si="33"/>
        <v>0</v>
      </c>
      <c r="N88" s="263">
        <v>0.00046</v>
      </c>
      <c r="O88" s="263">
        <f t="shared" si="34"/>
        <v>0</v>
      </c>
      <c r="P88" s="263">
        <v>0</v>
      </c>
      <c r="Q88" s="263">
        <f t="shared" si="35"/>
        <v>0</v>
      </c>
      <c r="R88" s="263" t="s">
        <v>190</v>
      </c>
      <c r="S88" s="263" t="s">
        <v>154</v>
      </c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 t="s">
        <v>262</v>
      </c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</row>
    <row r="89" spans="1:60" ht="14.25" outlineLevel="1">
      <c r="A89" s="279"/>
      <c r="B89" s="279"/>
      <c r="C89" s="288"/>
      <c r="D89" s="289"/>
      <c r="E89" s="290"/>
      <c r="F89" s="291"/>
      <c r="G89" s="292"/>
      <c r="H89" s="262">
        <v>99.68</v>
      </c>
      <c r="I89" s="263">
        <f t="shared" si="31"/>
        <v>0</v>
      </c>
      <c r="J89" s="263">
        <v>181.82</v>
      </c>
      <c r="K89" s="263">
        <f t="shared" si="32"/>
        <v>0</v>
      </c>
      <c r="L89" s="263">
        <v>21</v>
      </c>
      <c r="M89" s="263">
        <f t="shared" si="33"/>
        <v>0</v>
      </c>
      <c r="N89" s="263">
        <v>0.03225</v>
      </c>
      <c r="O89" s="263">
        <f t="shared" si="34"/>
        <v>0</v>
      </c>
      <c r="P89" s="263">
        <v>0</v>
      </c>
      <c r="Q89" s="263">
        <f t="shared" si="35"/>
        <v>0</v>
      </c>
      <c r="R89" s="263" t="s">
        <v>190</v>
      </c>
      <c r="S89" s="263" t="s">
        <v>154</v>
      </c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 t="s">
        <v>155</v>
      </c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</row>
    <row r="90" spans="1:60" ht="14.25" outlineLevel="1">
      <c r="A90" s="279"/>
      <c r="B90" s="279"/>
      <c r="C90" s="288"/>
      <c r="D90" s="289"/>
      <c r="E90" s="290"/>
      <c r="F90" s="291"/>
      <c r="G90" s="292"/>
      <c r="H90" s="262">
        <v>316.83</v>
      </c>
      <c r="I90" s="263">
        <f t="shared" si="31"/>
        <v>0</v>
      </c>
      <c r="J90" s="263">
        <v>350.17</v>
      </c>
      <c r="K90" s="263">
        <f t="shared" si="32"/>
        <v>0</v>
      </c>
      <c r="L90" s="263">
        <v>21</v>
      </c>
      <c r="M90" s="263">
        <f t="shared" si="33"/>
        <v>0</v>
      </c>
      <c r="N90" s="263">
        <v>0.01205</v>
      </c>
      <c r="O90" s="263">
        <f t="shared" si="34"/>
        <v>0</v>
      </c>
      <c r="P90" s="263">
        <v>0</v>
      </c>
      <c r="Q90" s="263">
        <f t="shared" si="35"/>
        <v>0</v>
      </c>
      <c r="R90" s="263" t="s">
        <v>190</v>
      </c>
      <c r="S90" s="263" t="s">
        <v>154</v>
      </c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 t="s">
        <v>155</v>
      </c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</row>
    <row r="91" spans="1:60" ht="14.25" outlineLevel="1">
      <c r="A91" s="279"/>
      <c r="B91" s="279"/>
      <c r="C91" s="288"/>
      <c r="D91" s="289"/>
      <c r="E91" s="290"/>
      <c r="F91" s="291"/>
      <c r="G91" s="292"/>
      <c r="H91" s="262">
        <v>63.95</v>
      </c>
      <c r="I91" s="263">
        <f t="shared" si="31"/>
        <v>0</v>
      </c>
      <c r="J91" s="263">
        <v>121.55</v>
      </c>
      <c r="K91" s="263">
        <f t="shared" si="32"/>
        <v>0</v>
      </c>
      <c r="L91" s="263">
        <v>21</v>
      </c>
      <c r="M91" s="263">
        <f t="shared" si="33"/>
        <v>0</v>
      </c>
      <c r="N91" s="263">
        <v>0.00431</v>
      </c>
      <c r="O91" s="263">
        <f t="shared" si="34"/>
        <v>0</v>
      </c>
      <c r="P91" s="263">
        <v>0</v>
      </c>
      <c r="Q91" s="263">
        <f t="shared" si="35"/>
        <v>0</v>
      </c>
      <c r="R91" s="263" t="s">
        <v>190</v>
      </c>
      <c r="S91" s="263" t="s">
        <v>154</v>
      </c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 t="s">
        <v>262</v>
      </c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</row>
    <row r="92" spans="1:60" ht="14.25" outlineLevel="1">
      <c r="A92" s="279"/>
      <c r="B92" s="279"/>
      <c r="C92" s="288"/>
      <c r="D92" s="289"/>
      <c r="E92" s="290"/>
      <c r="F92" s="291"/>
      <c r="G92" s="292"/>
      <c r="H92" s="262">
        <v>146.92</v>
      </c>
      <c r="I92" s="263">
        <f t="shared" si="31"/>
        <v>0</v>
      </c>
      <c r="J92" s="263">
        <v>134.58</v>
      </c>
      <c r="K92" s="263">
        <f t="shared" si="32"/>
        <v>0</v>
      </c>
      <c r="L92" s="263">
        <v>21</v>
      </c>
      <c r="M92" s="263">
        <f t="shared" si="33"/>
        <v>0</v>
      </c>
      <c r="N92" s="263">
        <v>0.1231</v>
      </c>
      <c r="O92" s="263">
        <f t="shared" si="34"/>
        <v>0</v>
      </c>
      <c r="P92" s="263">
        <v>0</v>
      </c>
      <c r="Q92" s="263">
        <f t="shared" si="35"/>
        <v>0</v>
      </c>
      <c r="R92" s="263" t="s">
        <v>190</v>
      </c>
      <c r="S92" s="263" t="s">
        <v>154</v>
      </c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 t="s">
        <v>155</v>
      </c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</row>
    <row r="93" spans="1:60" ht="14.25" outlineLevel="1">
      <c r="A93" s="279"/>
      <c r="B93" s="279"/>
      <c r="C93" s="288"/>
      <c r="D93" s="289"/>
      <c r="E93" s="290"/>
      <c r="F93" s="291"/>
      <c r="G93" s="292"/>
      <c r="H93" s="262">
        <v>205.04</v>
      </c>
      <c r="I93" s="263">
        <f t="shared" si="31"/>
        <v>0</v>
      </c>
      <c r="J93" s="263">
        <v>114.96</v>
      </c>
      <c r="K93" s="263">
        <f t="shared" si="32"/>
        <v>0</v>
      </c>
      <c r="L93" s="263">
        <v>21</v>
      </c>
      <c r="M93" s="263">
        <f t="shared" si="33"/>
        <v>0</v>
      </c>
      <c r="N93" s="263">
        <v>0.00486</v>
      </c>
      <c r="O93" s="263">
        <f t="shared" si="34"/>
        <v>0</v>
      </c>
      <c r="P93" s="263">
        <v>0</v>
      </c>
      <c r="Q93" s="263">
        <f t="shared" si="35"/>
        <v>0</v>
      </c>
      <c r="R93" s="263" t="s">
        <v>190</v>
      </c>
      <c r="S93" s="263" t="s">
        <v>154</v>
      </c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 t="s">
        <v>155</v>
      </c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</row>
    <row r="94" spans="1:31" ht="14.25">
      <c r="A94" s="276"/>
      <c r="B94" s="276"/>
      <c r="C94" s="293"/>
      <c r="D94" s="294"/>
      <c r="E94" s="295"/>
      <c r="F94" s="296"/>
      <c r="G94" s="297"/>
      <c r="H94" s="277"/>
      <c r="I94" s="278">
        <f>SUM(I95:I100)</f>
        <v>0</v>
      </c>
      <c r="J94" s="278"/>
      <c r="K94" s="278">
        <f>SUM(K95:K100)</f>
        <v>0</v>
      </c>
      <c r="L94" s="278"/>
      <c r="M94" s="278">
        <f>SUM(M95:M100)</f>
        <v>0</v>
      </c>
      <c r="N94" s="278"/>
      <c r="O94" s="278">
        <f>SUM(O95:O100)</f>
        <v>0</v>
      </c>
      <c r="P94" s="278"/>
      <c r="Q94" s="278">
        <f>SUM(Q95:Q100)</f>
        <v>0</v>
      </c>
      <c r="R94" s="278"/>
      <c r="S94" s="278"/>
      <c r="AE94" s="233" t="s">
        <v>149</v>
      </c>
    </row>
    <row r="95" spans="1:60" ht="14.25" outlineLevel="1">
      <c r="A95" s="279"/>
      <c r="B95" s="279"/>
      <c r="C95" s="288"/>
      <c r="D95" s="289"/>
      <c r="E95" s="290"/>
      <c r="F95" s="291"/>
      <c r="G95" s="292"/>
      <c r="H95" s="262">
        <v>13.77</v>
      </c>
      <c r="I95" s="263">
        <f aca="true" t="shared" si="36" ref="I95:I100">ROUND(E95*H95,2)</f>
        <v>0</v>
      </c>
      <c r="J95" s="263">
        <v>20.83</v>
      </c>
      <c r="K95" s="263">
        <f aca="true" t="shared" si="37" ref="K95:K100">ROUND(E95*J95,2)</f>
        <v>0</v>
      </c>
      <c r="L95" s="263">
        <v>21</v>
      </c>
      <c r="M95" s="263">
        <f aca="true" t="shared" si="38" ref="M95:M100">G95*(1+L95/100)</f>
        <v>0</v>
      </c>
      <c r="N95" s="263">
        <v>4E-05</v>
      </c>
      <c r="O95" s="263">
        <f aca="true" t="shared" si="39" ref="O95:O100">ROUND(E95*N95,2)</f>
        <v>0</v>
      </c>
      <c r="P95" s="263">
        <v>0</v>
      </c>
      <c r="Q95" s="263">
        <f aca="true" t="shared" si="40" ref="Q95:Q100">ROUND(E95*P95,2)</f>
        <v>0</v>
      </c>
      <c r="R95" s="263" t="s">
        <v>190</v>
      </c>
      <c r="S95" s="263" t="s">
        <v>154</v>
      </c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 t="s">
        <v>155</v>
      </c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</row>
    <row r="96" spans="1:60" ht="14.25" outlineLevel="1">
      <c r="A96" s="279"/>
      <c r="B96" s="279"/>
      <c r="C96" s="288"/>
      <c r="D96" s="289"/>
      <c r="E96" s="290"/>
      <c r="F96" s="291"/>
      <c r="G96" s="292"/>
      <c r="H96" s="262">
        <v>618.87</v>
      </c>
      <c r="I96" s="263">
        <f t="shared" si="36"/>
        <v>0</v>
      </c>
      <c r="J96" s="263">
        <v>397.13</v>
      </c>
      <c r="K96" s="263">
        <f t="shared" si="37"/>
        <v>0</v>
      </c>
      <c r="L96" s="263">
        <v>21</v>
      </c>
      <c r="M96" s="263">
        <f t="shared" si="38"/>
        <v>0</v>
      </c>
      <c r="N96" s="263">
        <v>0.01598</v>
      </c>
      <c r="O96" s="263">
        <f t="shared" si="39"/>
        <v>0</v>
      </c>
      <c r="P96" s="263">
        <v>0</v>
      </c>
      <c r="Q96" s="263">
        <f t="shared" si="40"/>
        <v>0</v>
      </c>
      <c r="R96" s="263" t="s">
        <v>190</v>
      </c>
      <c r="S96" s="263" t="s">
        <v>154</v>
      </c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 t="s">
        <v>155</v>
      </c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</row>
    <row r="97" spans="1:60" ht="14.25" outlineLevel="1">
      <c r="A97" s="279"/>
      <c r="B97" s="279"/>
      <c r="C97" s="288"/>
      <c r="D97" s="289"/>
      <c r="E97" s="290"/>
      <c r="F97" s="291"/>
      <c r="G97" s="292"/>
      <c r="H97" s="262">
        <v>104.34</v>
      </c>
      <c r="I97" s="263">
        <f t="shared" si="36"/>
        <v>0</v>
      </c>
      <c r="J97" s="263">
        <v>65.66</v>
      </c>
      <c r="K97" s="263">
        <f t="shared" si="37"/>
        <v>0</v>
      </c>
      <c r="L97" s="263">
        <v>21</v>
      </c>
      <c r="M97" s="263">
        <f t="shared" si="38"/>
        <v>0</v>
      </c>
      <c r="N97" s="263">
        <v>0.00018</v>
      </c>
      <c r="O97" s="263">
        <f t="shared" si="39"/>
        <v>0</v>
      </c>
      <c r="P97" s="263">
        <v>0</v>
      </c>
      <c r="Q97" s="263">
        <f t="shared" si="40"/>
        <v>0</v>
      </c>
      <c r="R97" s="263" t="s">
        <v>190</v>
      </c>
      <c r="S97" s="263" t="s">
        <v>154</v>
      </c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 t="s">
        <v>155</v>
      </c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</row>
    <row r="98" spans="1:60" ht="14.25" outlineLevel="1">
      <c r="A98" s="279"/>
      <c r="B98" s="279"/>
      <c r="C98" s="288"/>
      <c r="D98" s="289"/>
      <c r="E98" s="290"/>
      <c r="F98" s="291"/>
      <c r="G98" s="292"/>
      <c r="H98" s="262">
        <v>36.02</v>
      </c>
      <c r="I98" s="263">
        <f t="shared" si="36"/>
        <v>0</v>
      </c>
      <c r="J98" s="263">
        <v>49.18</v>
      </c>
      <c r="K98" s="263">
        <f t="shared" si="37"/>
        <v>0</v>
      </c>
      <c r="L98" s="263">
        <v>21</v>
      </c>
      <c r="M98" s="263">
        <f t="shared" si="38"/>
        <v>0</v>
      </c>
      <c r="N98" s="263">
        <v>2E-05</v>
      </c>
      <c r="O98" s="263">
        <f t="shared" si="39"/>
        <v>0</v>
      </c>
      <c r="P98" s="263">
        <v>0</v>
      </c>
      <c r="Q98" s="263">
        <f t="shared" si="40"/>
        <v>0</v>
      </c>
      <c r="R98" s="263" t="s">
        <v>190</v>
      </c>
      <c r="S98" s="263" t="s">
        <v>154</v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 t="s">
        <v>155</v>
      </c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</row>
    <row r="99" spans="1:60" ht="14.25" outlineLevel="1">
      <c r="A99" s="279"/>
      <c r="B99" s="279"/>
      <c r="C99" s="288"/>
      <c r="D99" s="289"/>
      <c r="E99" s="290"/>
      <c r="F99" s="291"/>
      <c r="G99" s="292"/>
      <c r="H99" s="262">
        <v>27.92</v>
      </c>
      <c r="I99" s="263">
        <f t="shared" si="36"/>
        <v>0</v>
      </c>
      <c r="J99" s="263">
        <v>49.18</v>
      </c>
      <c r="K99" s="263">
        <f t="shared" si="37"/>
        <v>0</v>
      </c>
      <c r="L99" s="263">
        <v>21</v>
      </c>
      <c r="M99" s="263">
        <f t="shared" si="38"/>
        <v>0</v>
      </c>
      <c r="N99" s="263">
        <v>0.00011</v>
      </c>
      <c r="O99" s="263">
        <f t="shared" si="39"/>
        <v>0</v>
      </c>
      <c r="P99" s="263">
        <v>0</v>
      </c>
      <c r="Q99" s="263">
        <f t="shared" si="40"/>
        <v>0</v>
      </c>
      <c r="R99" s="263" t="s">
        <v>190</v>
      </c>
      <c r="S99" s="263" t="s">
        <v>154</v>
      </c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 t="s">
        <v>155</v>
      </c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</row>
    <row r="100" spans="1:60" ht="14.25" outlineLevel="1">
      <c r="A100" s="279"/>
      <c r="B100" s="279"/>
      <c r="C100" s="288"/>
      <c r="D100" s="289"/>
      <c r="E100" s="290"/>
      <c r="F100" s="291"/>
      <c r="G100" s="292"/>
      <c r="H100" s="262">
        <v>26.52</v>
      </c>
      <c r="I100" s="263">
        <f t="shared" si="36"/>
        <v>0</v>
      </c>
      <c r="J100" s="263">
        <v>49.18</v>
      </c>
      <c r="K100" s="263">
        <f t="shared" si="37"/>
        <v>0</v>
      </c>
      <c r="L100" s="263">
        <v>21</v>
      </c>
      <c r="M100" s="263">
        <f t="shared" si="38"/>
        <v>0</v>
      </c>
      <c r="N100" s="263">
        <v>7E-05</v>
      </c>
      <c r="O100" s="263">
        <f t="shared" si="39"/>
        <v>0</v>
      </c>
      <c r="P100" s="263">
        <v>0</v>
      </c>
      <c r="Q100" s="263">
        <f t="shared" si="40"/>
        <v>0</v>
      </c>
      <c r="R100" s="263" t="s">
        <v>190</v>
      </c>
      <c r="S100" s="263" t="s">
        <v>154</v>
      </c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 t="s">
        <v>155</v>
      </c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</row>
    <row r="101" spans="1:31" ht="14.25">
      <c r="A101" s="276"/>
      <c r="B101" s="276"/>
      <c r="C101" s="293"/>
      <c r="D101" s="294"/>
      <c r="E101" s="295"/>
      <c r="F101" s="296"/>
      <c r="G101" s="297"/>
      <c r="H101" s="277"/>
      <c r="I101" s="278">
        <f>SUM(I102:I107)</f>
        <v>0</v>
      </c>
      <c r="J101" s="278"/>
      <c r="K101" s="278">
        <f>SUM(K102:K107)</f>
        <v>0</v>
      </c>
      <c r="L101" s="278"/>
      <c r="M101" s="278">
        <f>SUM(M102:M107)</f>
        <v>0</v>
      </c>
      <c r="N101" s="278"/>
      <c r="O101" s="278">
        <f>SUM(O102:O107)</f>
        <v>0</v>
      </c>
      <c r="P101" s="278"/>
      <c r="Q101" s="278">
        <f>SUM(Q102:Q107)</f>
        <v>0</v>
      </c>
      <c r="R101" s="278"/>
      <c r="S101" s="278"/>
      <c r="AE101" s="233" t="s">
        <v>149</v>
      </c>
    </row>
    <row r="102" spans="1:60" ht="14.25" outlineLevel="1">
      <c r="A102" s="279"/>
      <c r="B102" s="279"/>
      <c r="C102" s="288"/>
      <c r="D102" s="289"/>
      <c r="E102" s="290"/>
      <c r="F102" s="291"/>
      <c r="G102" s="292"/>
      <c r="H102" s="262">
        <v>2275.15</v>
      </c>
      <c r="I102" s="263">
        <f aca="true" t="shared" si="41" ref="I102:I107">ROUND(E102*H102,2)</f>
        <v>0</v>
      </c>
      <c r="J102" s="263">
        <v>804.85</v>
      </c>
      <c r="K102" s="263">
        <f aca="true" t="shared" si="42" ref="K102:K107">ROUND(E102*J102,2)</f>
        <v>0</v>
      </c>
      <c r="L102" s="263">
        <v>21</v>
      </c>
      <c r="M102" s="263">
        <f aca="true" t="shared" si="43" ref="M102:M107">G102*(1+L102/100)</f>
        <v>0</v>
      </c>
      <c r="N102" s="263">
        <v>2.525</v>
      </c>
      <c r="O102" s="263">
        <f aca="true" t="shared" si="44" ref="O102:O107">ROUND(E102*N102,2)</f>
        <v>0</v>
      </c>
      <c r="P102" s="263">
        <v>0</v>
      </c>
      <c r="Q102" s="263">
        <f aca="true" t="shared" si="45" ref="Q102:Q107">ROUND(E102*P102,2)</f>
        <v>0</v>
      </c>
      <c r="R102" s="263" t="s">
        <v>190</v>
      </c>
      <c r="S102" s="263" t="s">
        <v>154</v>
      </c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 t="s">
        <v>155</v>
      </c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</row>
    <row r="103" spans="1:60" ht="14.25" outlineLevel="1">
      <c r="A103" s="279"/>
      <c r="B103" s="279"/>
      <c r="C103" s="288"/>
      <c r="D103" s="289"/>
      <c r="E103" s="290"/>
      <c r="F103" s="291"/>
      <c r="G103" s="292"/>
      <c r="H103" s="262">
        <v>1931.81</v>
      </c>
      <c r="I103" s="263">
        <f t="shared" si="41"/>
        <v>0</v>
      </c>
      <c r="J103" s="263">
        <v>1383.19</v>
      </c>
      <c r="K103" s="263">
        <f t="shared" si="42"/>
        <v>0</v>
      </c>
      <c r="L103" s="263">
        <v>21</v>
      </c>
      <c r="M103" s="263">
        <f t="shared" si="43"/>
        <v>0</v>
      </c>
      <c r="N103" s="263">
        <v>2.5</v>
      </c>
      <c r="O103" s="263">
        <f t="shared" si="44"/>
        <v>0</v>
      </c>
      <c r="P103" s="263">
        <v>0</v>
      </c>
      <c r="Q103" s="263">
        <f t="shared" si="45"/>
        <v>0</v>
      </c>
      <c r="R103" s="263" t="s">
        <v>230</v>
      </c>
      <c r="S103" s="263" t="s">
        <v>154</v>
      </c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 t="s">
        <v>155</v>
      </c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</row>
    <row r="104" spans="1:60" ht="14.25" outlineLevel="1">
      <c r="A104" s="279"/>
      <c r="B104" s="279"/>
      <c r="C104" s="288"/>
      <c r="D104" s="289"/>
      <c r="E104" s="290"/>
      <c r="F104" s="291"/>
      <c r="G104" s="292"/>
      <c r="H104" s="262">
        <v>0</v>
      </c>
      <c r="I104" s="263">
        <f t="shared" si="41"/>
        <v>0</v>
      </c>
      <c r="J104" s="263">
        <v>830</v>
      </c>
      <c r="K104" s="263">
        <f t="shared" si="42"/>
        <v>0</v>
      </c>
      <c r="L104" s="263">
        <v>21</v>
      </c>
      <c r="M104" s="263">
        <f t="shared" si="43"/>
        <v>0</v>
      </c>
      <c r="N104" s="263">
        <v>0</v>
      </c>
      <c r="O104" s="263">
        <f t="shared" si="44"/>
        <v>0</v>
      </c>
      <c r="P104" s="263">
        <v>0</v>
      </c>
      <c r="Q104" s="263">
        <f t="shared" si="45"/>
        <v>0</v>
      </c>
      <c r="R104" s="263" t="s">
        <v>190</v>
      </c>
      <c r="S104" s="263" t="s">
        <v>154</v>
      </c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 t="s">
        <v>155</v>
      </c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</row>
    <row r="105" spans="1:60" ht="14.25" outlineLevel="1">
      <c r="A105" s="279"/>
      <c r="B105" s="279"/>
      <c r="C105" s="288"/>
      <c r="D105" s="289"/>
      <c r="E105" s="290"/>
      <c r="F105" s="291"/>
      <c r="G105" s="292"/>
      <c r="H105" s="262">
        <v>0</v>
      </c>
      <c r="I105" s="263">
        <f t="shared" si="41"/>
        <v>0</v>
      </c>
      <c r="J105" s="263">
        <v>252</v>
      </c>
      <c r="K105" s="263">
        <f t="shared" si="42"/>
        <v>0</v>
      </c>
      <c r="L105" s="263">
        <v>21</v>
      </c>
      <c r="M105" s="263">
        <f t="shared" si="43"/>
        <v>0</v>
      </c>
      <c r="N105" s="263">
        <v>0</v>
      </c>
      <c r="O105" s="263">
        <f t="shared" si="44"/>
        <v>0</v>
      </c>
      <c r="P105" s="263">
        <v>0</v>
      </c>
      <c r="Q105" s="263">
        <f t="shared" si="45"/>
        <v>0</v>
      </c>
      <c r="R105" s="263" t="s">
        <v>190</v>
      </c>
      <c r="S105" s="263" t="s">
        <v>154</v>
      </c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 t="s">
        <v>155</v>
      </c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</row>
    <row r="106" spans="1:60" ht="14.25" outlineLevel="1">
      <c r="A106" s="279"/>
      <c r="B106" s="279"/>
      <c r="C106" s="288"/>
      <c r="D106" s="289"/>
      <c r="E106" s="290"/>
      <c r="F106" s="291"/>
      <c r="G106" s="292"/>
      <c r="H106" s="262">
        <v>26057.42</v>
      </c>
      <c r="I106" s="263">
        <f t="shared" si="41"/>
        <v>0</v>
      </c>
      <c r="J106" s="263">
        <v>4622.58</v>
      </c>
      <c r="K106" s="263">
        <f t="shared" si="42"/>
        <v>0</v>
      </c>
      <c r="L106" s="263">
        <v>21</v>
      </c>
      <c r="M106" s="263">
        <f t="shared" si="43"/>
        <v>0</v>
      </c>
      <c r="N106" s="263">
        <v>1.06625</v>
      </c>
      <c r="O106" s="263">
        <f t="shared" si="44"/>
        <v>0</v>
      </c>
      <c r="P106" s="263">
        <v>0</v>
      </c>
      <c r="Q106" s="263">
        <f t="shared" si="45"/>
        <v>0</v>
      </c>
      <c r="R106" s="263" t="s">
        <v>190</v>
      </c>
      <c r="S106" s="263" t="s">
        <v>154</v>
      </c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 t="s">
        <v>155</v>
      </c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</row>
    <row r="107" spans="1:60" ht="14.25" outlineLevel="1">
      <c r="A107" s="279"/>
      <c r="B107" s="279"/>
      <c r="C107" s="288"/>
      <c r="D107" s="289"/>
      <c r="E107" s="290"/>
      <c r="F107" s="291"/>
      <c r="G107" s="292"/>
      <c r="H107" s="262">
        <v>49.87</v>
      </c>
      <c r="I107" s="263">
        <f t="shared" si="41"/>
        <v>0</v>
      </c>
      <c r="J107" s="263">
        <v>100.13</v>
      </c>
      <c r="K107" s="263">
        <f t="shared" si="42"/>
        <v>0</v>
      </c>
      <c r="L107" s="263">
        <v>21</v>
      </c>
      <c r="M107" s="263">
        <f t="shared" si="43"/>
        <v>0</v>
      </c>
      <c r="N107" s="263">
        <v>0.00333</v>
      </c>
      <c r="O107" s="263">
        <f t="shared" si="44"/>
        <v>0</v>
      </c>
      <c r="P107" s="263">
        <v>0</v>
      </c>
      <c r="Q107" s="263">
        <f t="shared" si="45"/>
        <v>0</v>
      </c>
      <c r="R107" s="263" t="s">
        <v>190</v>
      </c>
      <c r="S107" s="263" t="s">
        <v>154</v>
      </c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 t="s">
        <v>155</v>
      </c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</row>
    <row r="108" spans="1:31" ht="14.25">
      <c r="A108" s="276"/>
      <c r="B108" s="276"/>
      <c r="C108" s="293"/>
      <c r="D108" s="294"/>
      <c r="E108" s="295"/>
      <c r="F108" s="296"/>
      <c r="G108" s="297"/>
      <c r="H108" s="277"/>
      <c r="I108" s="278">
        <f>SUM(I109:I115)</f>
        <v>0</v>
      </c>
      <c r="J108" s="278"/>
      <c r="K108" s="278">
        <f>SUM(K109:K115)</f>
        <v>0</v>
      </c>
      <c r="L108" s="278"/>
      <c r="M108" s="278">
        <f>SUM(M109:M115)</f>
        <v>0</v>
      </c>
      <c r="N108" s="278"/>
      <c r="O108" s="278">
        <f>SUM(O109:O115)</f>
        <v>0</v>
      </c>
      <c r="P108" s="278"/>
      <c r="Q108" s="278">
        <f>SUM(Q109:Q115)</f>
        <v>0</v>
      </c>
      <c r="R108" s="278"/>
      <c r="S108" s="278"/>
      <c r="AE108" s="233" t="s">
        <v>149</v>
      </c>
    </row>
    <row r="109" spans="1:60" ht="14.25" outlineLevel="1">
      <c r="A109" s="279"/>
      <c r="B109" s="279"/>
      <c r="C109" s="288"/>
      <c r="D109" s="289"/>
      <c r="E109" s="290"/>
      <c r="F109" s="291"/>
      <c r="G109" s="292"/>
      <c r="H109" s="262">
        <v>34.33</v>
      </c>
      <c r="I109" s="263">
        <f aca="true" t="shared" si="46" ref="I109:I115">ROUND(E109*H109,2)</f>
        <v>0</v>
      </c>
      <c r="J109" s="263">
        <v>45.37</v>
      </c>
      <c r="K109" s="263">
        <f aca="true" t="shared" si="47" ref="K109:K115">ROUND(E109*J109,2)</f>
        <v>0</v>
      </c>
      <c r="L109" s="263">
        <v>21</v>
      </c>
      <c r="M109" s="263">
        <f aca="true" t="shared" si="48" ref="M109:M115">G109*(1+L109/100)</f>
        <v>0</v>
      </c>
      <c r="N109" s="263">
        <v>0.03459</v>
      </c>
      <c r="O109" s="263">
        <f aca="true" t="shared" si="49" ref="O109:O115">ROUND(E109*N109,2)</f>
        <v>0</v>
      </c>
      <c r="P109" s="263">
        <v>0</v>
      </c>
      <c r="Q109" s="263">
        <f aca="true" t="shared" si="50" ref="Q109:Q115">ROUND(E109*P109,2)</f>
        <v>0</v>
      </c>
      <c r="R109" s="263" t="s">
        <v>514</v>
      </c>
      <c r="S109" s="263" t="s">
        <v>154</v>
      </c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 t="s">
        <v>262</v>
      </c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</row>
    <row r="110" spans="1:60" ht="14.25" outlineLevel="1">
      <c r="A110" s="279"/>
      <c r="B110" s="279"/>
      <c r="C110" s="288"/>
      <c r="D110" s="289"/>
      <c r="E110" s="290"/>
      <c r="F110" s="291"/>
      <c r="G110" s="292"/>
      <c r="H110" s="262">
        <v>0</v>
      </c>
      <c r="I110" s="263">
        <f t="shared" si="46"/>
        <v>0</v>
      </c>
      <c r="J110" s="263">
        <v>17</v>
      </c>
      <c r="K110" s="263">
        <f t="shared" si="47"/>
        <v>0</v>
      </c>
      <c r="L110" s="263">
        <v>21</v>
      </c>
      <c r="M110" s="263">
        <f t="shared" si="48"/>
        <v>0</v>
      </c>
      <c r="N110" s="263">
        <v>0.00956</v>
      </c>
      <c r="O110" s="263">
        <f t="shared" si="49"/>
        <v>0</v>
      </c>
      <c r="P110" s="263">
        <v>0</v>
      </c>
      <c r="Q110" s="263">
        <f t="shared" si="50"/>
        <v>0</v>
      </c>
      <c r="R110" s="263" t="s">
        <v>514</v>
      </c>
      <c r="S110" s="263" t="s">
        <v>154</v>
      </c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 t="s">
        <v>155</v>
      </c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</row>
    <row r="111" spans="1:60" ht="14.25" outlineLevel="1">
      <c r="A111" s="279"/>
      <c r="B111" s="279"/>
      <c r="C111" s="288"/>
      <c r="D111" s="289"/>
      <c r="E111" s="290"/>
      <c r="F111" s="291"/>
      <c r="G111" s="292"/>
      <c r="H111" s="262">
        <v>7.81</v>
      </c>
      <c r="I111" s="263">
        <f t="shared" si="46"/>
        <v>0</v>
      </c>
      <c r="J111" s="263">
        <v>0.29</v>
      </c>
      <c r="K111" s="263">
        <f t="shared" si="47"/>
        <v>0</v>
      </c>
      <c r="L111" s="263">
        <v>21</v>
      </c>
      <c r="M111" s="263">
        <f t="shared" si="48"/>
        <v>0</v>
      </c>
      <c r="N111" s="263">
        <v>0.0002</v>
      </c>
      <c r="O111" s="263">
        <f t="shared" si="49"/>
        <v>0</v>
      </c>
      <c r="P111" s="263">
        <v>0</v>
      </c>
      <c r="Q111" s="263">
        <f t="shared" si="50"/>
        <v>0</v>
      </c>
      <c r="R111" s="263" t="s">
        <v>514</v>
      </c>
      <c r="S111" s="263" t="s">
        <v>154</v>
      </c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 t="s">
        <v>155</v>
      </c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</row>
    <row r="112" spans="1:60" ht="14.25" outlineLevel="1">
      <c r="A112" s="279"/>
      <c r="B112" s="279"/>
      <c r="C112" s="288"/>
      <c r="D112" s="289"/>
      <c r="E112" s="290"/>
      <c r="F112" s="291"/>
      <c r="G112" s="292"/>
      <c r="H112" s="262">
        <v>0</v>
      </c>
      <c r="I112" s="263">
        <f t="shared" si="46"/>
        <v>0</v>
      </c>
      <c r="J112" s="263">
        <v>10.6</v>
      </c>
      <c r="K112" s="263">
        <f t="shared" si="47"/>
        <v>0</v>
      </c>
      <c r="L112" s="263">
        <v>21</v>
      </c>
      <c r="M112" s="263">
        <f t="shared" si="48"/>
        <v>0</v>
      </c>
      <c r="N112" s="263">
        <v>0</v>
      </c>
      <c r="O112" s="263">
        <f t="shared" si="49"/>
        <v>0</v>
      </c>
      <c r="P112" s="263">
        <v>0</v>
      </c>
      <c r="Q112" s="263">
        <f t="shared" si="50"/>
        <v>0</v>
      </c>
      <c r="R112" s="263" t="s">
        <v>514</v>
      </c>
      <c r="S112" s="263" t="s">
        <v>154</v>
      </c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 t="s">
        <v>155</v>
      </c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</row>
    <row r="113" spans="1:60" ht="14.25" outlineLevel="1">
      <c r="A113" s="279"/>
      <c r="B113" s="279"/>
      <c r="C113" s="288"/>
      <c r="D113" s="289"/>
      <c r="E113" s="290"/>
      <c r="F113" s="291"/>
      <c r="G113" s="292"/>
      <c r="H113" s="262">
        <v>0</v>
      </c>
      <c r="I113" s="263">
        <f t="shared" si="46"/>
        <v>0</v>
      </c>
      <c r="J113" s="263">
        <v>26</v>
      </c>
      <c r="K113" s="263">
        <f t="shared" si="47"/>
        <v>0</v>
      </c>
      <c r="L113" s="263">
        <v>21</v>
      </c>
      <c r="M113" s="263">
        <f t="shared" si="48"/>
        <v>0</v>
      </c>
      <c r="N113" s="263">
        <v>0.01691</v>
      </c>
      <c r="O113" s="263">
        <f t="shared" si="49"/>
        <v>0</v>
      </c>
      <c r="P113" s="263">
        <v>0</v>
      </c>
      <c r="Q113" s="263">
        <f t="shared" si="50"/>
        <v>0</v>
      </c>
      <c r="R113" s="263" t="s">
        <v>514</v>
      </c>
      <c r="S113" s="263" t="s">
        <v>154</v>
      </c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 t="s">
        <v>155</v>
      </c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</row>
    <row r="114" spans="1:60" ht="14.25" outlineLevel="1">
      <c r="A114" s="279"/>
      <c r="B114" s="279"/>
      <c r="C114" s="288"/>
      <c r="D114" s="289"/>
      <c r="E114" s="290"/>
      <c r="F114" s="291"/>
      <c r="G114" s="292"/>
      <c r="H114" s="262">
        <v>11.78</v>
      </c>
      <c r="I114" s="263">
        <f t="shared" si="46"/>
        <v>0</v>
      </c>
      <c r="J114" s="263">
        <v>0.52</v>
      </c>
      <c r="K114" s="263">
        <f t="shared" si="47"/>
        <v>0</v>
      </c>
      <c r="L114" s="263">
        <v>21</v>
      </c>
      <c r="M114" s="263">
        <f t="shared" si="48"/>
        <v>0</v>
      </c>
      <c r="N114" s="263">
        <v>0.0004</v>
      </c>
      <c r="O114" s="263">
        <f t="shared" si="49"/>
        <v>0</v>
      </c>
      <c r="P114" s="263">
        <v>0</v>
      </c>
      <c r="Q114" s="263">
        <f t="shared" si="50"/>
        <v>0</v>
      </c>
      <c r="R114" s="263" t="s">
        <v>514</v>
      </c>
      <c r="S114" s="263" t="s">
        <v>154</v>
      </c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 t="s">
        <v>155</v>
      </c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</row>
    <row r="115" spans="1:60" ht="14.25" outlineLevel="1">
      <c r="A115" s="279"/>
      <c r="B115" s="279"/>
      <c r="C115" s="288"/>
      <c r="D115" s="289"/>
      <c r="E115" s="290"/>
      <c r="F115" s="291"/>
      <c r="G115" s="292"/>
      <c r="H115" s="262">
        <v>0</v>
      </c>
      <c r="I115" s="263">
        <f t="shared" si="46"/>
        <v>0</v>
      </c>
      <c r="J115" s="263">
        <v>14.2</v>
      </c>
      <c r="K115" s="263">
        <f t="shared" si="47"/>
        <v>0</v>
      </c>
      <c r="L115" s="263">
        <v>21</v>
      </c>
      <c r="M115" s="263">
        <f t="shared" si="48"/>
        <v>0</v>
      </c>
      <c r="N115" s="263">
        <v>0</v>
      </c>
      <c r="O115" s="263">
        <f t="shared" si="49"/>
        <v>0</v>
      </c>
      <c r="P115" s="263">
        <v>0</v>
      </c>
      <c r="Q115" s="263">
        <f t="shared" si="50"/>
        <v>0</v>
      </c>
      <c r="R115" s="263" t="s">
        <v>514</v>
      </c>
      <c r="S115" s="263" t="s">
        <v>154</v>
      </c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 t="s">
        <v>155</v>
      </c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</row>
    <row r="116" spans="1:31" ht="14.25">
      <c r="A116" s="276"/>
      <c r="B116" s="276"/>
      <c r="C116" s="293"/>
      <c r="D116" s="294"/>
      <c r="E116" s="295"/>
      <c r="F116" s="296"/>
      <c r="G116" s="297"/>
      <c r="H116" s="277"/>
      <c r="I116" s="278">
        <f>SUM(I117:I117)</f>
        <v>0</v>
      </c>
      <c r="J116" s="278"/>
      <c r="K116" s="278">
        <f>SUM(K117:K117)</f>
        <v>0</v>
      </c>
      <c r="L116" s="278"/>
      <c r="M116" s="278">
        <f>SUM(M117:M117)</f>
        <v>0</v>
      </c>
      <c r="N116" s="278"/>
      <c r="O116" s="278">
        <f>SUM(O117:O117)</f>
        <v>0</v>
      </c>
      <c r="P116" s="278"/>
      <c r="Q116" s="278">
        <f>SUM(Q117:Q117)</f>
        <v>0</v>
      </c>
      <c r="R116" s="278"/>
      <c r="S116" s="278"/>
      <c r="AE116" s="233" t="s">
        <v>149</v>
      </c>
    </row>
    <row r="117" spans="1:60" ht="14.25" outlineLevel="1">
      <c r="A117" s="279"/>
      <c r="B117" s="279"/>
      <c r="C117" s="288"/>
      <c r="D117" s="289"/>
      <c r="E117" s="290"/>
      <c r="F117" s="291"/>
      <c r="G117" s="292"/>
      <c r="H117" s="262">
        <v>1.44</v>
      </c>
      <c r="I117" s="263">
        <f>ROUND(E117*H117,2)</f>
        <v>0</v>
      </c>
      <c r="J117" s="263">
        <v>72.86</v>
      </c>
      <c r="K117" s="263">
        <f>ROUND(E117*J117,2)</f>
        <v>0</v>
      </c>
      <c r="L117" s="263">
        <v>21</v>
      </c>
      <c r="M117" s="263">
        <f>G117*(1+L117/100)</f>
        <v>0</v>
      </c>
      <c r="N117" s="263">
        <v>4E-05</v>
      </c>
      <c r="O117" s="263">
        <f>ROUND(E117*N117,2)</f>
        <v>0</v>
      </c>
      <c r="P117" s="263">
        <v>0</v>
      </c>
      <c r="Q117" s="263">
        <f>ROUND(E117*P117,2)</f>
        <v>0</v>
      </c>
      <c r="R117" s="263" t="s">
        <v>190</v>
      </c>
      <c r="S117" s="263" t="s">
        <v>154</v>
      </c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 t="s">
        <v>262</v>
      </c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</row>
    <row r="118" spans="1:31" ht="14.25">
      <c r="A118" s="276"/>
      <c r="B118" s="276"/>
      <c r="C118" s="293"/>
      <c r="D118" s="294"/>
      <c r="E118" s="295"/>
      <c r="F118" s="296"/>
      <c r="G118" s="297"/>
      <c r="H118" s="277"/>
      <c r="I118" s="278">
        <f>SUM(I119:I138)</f>
        <v>0</v>
      </c>
      <c r="J118" s="278"/>
      <c r="K118" s="278">
        <f>SUM(K119:K138)</f>
        <v>0</v>
      </c>
      <c r="L118" s="278"/>
      <c r="M118" s="278">
        <f>SUM(M119:M138)</f>
        <v>0</v>
      </c>
      <c r="N118" s="278"/>
      <c r="O118" s="278">
        <f>SUM(O119:O138)</f>
        <v>0</v>
      </c>
      <c r="P118" s="278"/>
      <c r="Q118" s="278">
        <f>SUM(Q119:Q138)</f>
        <v>0</v>
      </c>
      <c r="R118" s="278"/>
      <c r="S118" s="278"/>
      <c r="AE118" s="233" t="s">
        <v>149</v>
      </c>
    </row>
    <row r="119" spans="1:60" ht="14.25" outlineLevel="1">
      <c r="A119" s="279"/>
      <c r="B119" s="279"/>
      <c r="C119" s="288"/>
      <c r="D119" s="289"/>
      <c r="E119" s="290"/>
      <c r="F119" s="291"/>
      <c r="G119" s="292"/>
      <c r="H119" s="262">
        <v>15.84</v>
      </c>
      <c r="I119" s="263">
        <f aca="true" t="shared" si="51" ref="I119:I138">ROUND(E119*H119,2)</f>
        <v>0</v>
      </c>
      <c r="J119" s="263">
        <v>85.66</v>
      </c>
      <c r="K119" s="263">
        <f aca="true" t="shared" si="52" ref="K119:K138">ROUND(E119*J119,2)</f>
        <v>0</v>
      </c>
      <c r="L119" s="263">
        <v>21</v>
      </c>
      <c r="M119" s="263">
        <f aca="true" t="shared" si="53" ref="M119:M138">G119*(1+L119/100)</f>
        <v>0</v>
      </c>
      <c r="N119" s="263">
        <v>0</v>
      </c>
      <c r="O119" s="263">
        <f aca="true" t="shared" si="54" ref="O119:O138">ROUND(E119*N119,2)</f>
        <v>0</v>
      </c>
      <c r="P119" s="263">
        <v>0.261</v>
      </c>
      <c r="Q119" s="263">
        <f aca="true" t="shared" si="55" ref="Q119:Q138">ROUND(E119*P119,2)</f>
        <v>0</v>
      </c>
      <c r="R119" s="263" t="s">
        <v>564</v>
      </c>
      <c r="S119" s="263" t="s">
        <v>154</v>
      </c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 t="s">
        <v>262</v>
      </c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</row>
    <row r="120" spans="1:60" ht="14.25" outlineLevel="1">
      <c r="A120" s="279"/>
      <c r="B120" s="279"/>
      <c r="C120" s="288"/>
      <c r="D120" s="289"/>
      <c r="E120" s="290"/>
      <c r="F120" s="291"/>
      <c r="G120" s="292"/>
      <c r="H120" s="262">
        <v>30.41</v>
      </c>
      <c r="I120" s="263">
        <f t="shared" si="51"/>
        <v>0</v>
      </c>
      <c r="J120" s="263">
        <v>565.59</v>
      </c>
      <c r="K120" s="263">
        <f t="shared" si="52"/>
        <v>0</v>
      </c>
      <c r="L120" s="263">
        <v>21</v>
      </c>
      <c r="M120" s="263">
        <f t="shared" si="53"/>
        <v>0</v>
      </c>
      <c r="N120" s="263">
        <v>0.00128</v>
      </c>
      <c r="O120" s="263">
        <f t="shared" si="54"/>
        <v>0</v>
      </c>
      <c r="P120" s="263">
        <v>1.8</v>
      </c>
      <c r="Q120" s="263">
        <f t="shared" si="55"/>
        <v>0</v>
      </c>
      <c r="R120" s="263" t="s">
        <v>564</v>
      </c>
      <c r="S120" s="263" t="s">
        <v>154</v>
      </c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 t="s">
        <v>155</v>
      </c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</row>
    <row r="121" spans="1:60" ht="14.25" outlineLevel="1">
      <c r="A121" s="279"/>
      <c r="B121" s="279"/>
      <c r="C121" s="288"/>
      <c r="D121" s="289"/>
      <c r="E121" s="290"/>
      <c r="F121" s="291"/>
      <c r="G121" s="292"/>
      <c r="H121" s="262">
        <v>0</v>
      </c>
      <c r="I121" s="263">
        <f t="shared" si="51"/>
        <v>0</v>
      </c>
      <c r="J121" s="263">
        <v>2055</v>
      </c>
      <c r="K121" s="263">
        <f t="shared" si="52"/>
        <v>0</v>
      </c>
      <c r="L121" s="263">
        <v>21</v>
      </c>
      <c r="M121" s="263">
        <f t="shared" si="53"/>
        <v>0</v>
      </c>
      <c r="N121" s="263">
        <v>0</v>
      </c>
      <c r="O121" s="263">
        <f t="shared" si="54"/>
        <v>0</v>
      </c>
      <c r="P121" s="263">
        <v>2.2</v>
      </c>
      <c r="Q121" s="263">
        <f t="shared" si="55"/>
        <v>0</v>
      </c>
      <c r="R121" s="263" t="s">
        <v>564</v>
      </c>
      <c r="S121" s="263" t="s">
        <v>154</v>
      </c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 t="s">
        <v>155</v>
      </c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</row>
    <row r="122" spans="1:60" ht="14.25" outlineLevel="1">
      <c r="A122" s="279"/>
      <c r="B122" s="279"/>
      <c r="C122" s="288"/>
      <c r="D122" s="289"/>
      <c r="E122" s="290"/>
      <c r="F122" s="291"/>
      <c r="G122" s="292"/>
      <c r="H122" s="262">
        <v>27.85</v>
      </c>
      <c r="I122" s="263">
        <f t="shared" si="51"/>
        <v>0</v>
      </c>
      <c r="J122" s="263">
        <v>225.15</v>
      </c>
      <c r="K122" s="263">
        <f t="shared" si="52"/>
        <v>0</v>
      </c>
      <c r="L122" s="263">
        <v>21</v>
      </c>
      <c r="M122" s="263">
        <f t="shared" si="53"/>
        <v>0</v>
      </c>
      <c r="N122" s="263">
        <v>0</v>
      </c>
      <c r="O122" s="263">
        <f t="shared" si="54"/>
        <v>0</v>
      </c>
      <c r="P122" s="263">
        <v>0.076</v>
      </c>
      <c r="Q122" s="263">
        <f t="shared" si="55"/>
        <v>0</v>
      </c>
      <c r="R122" s="263" t="s">
        <v>564</v>
      </c>
      <c r="S122" s="263" t="s">
        <v>154</v>
      </c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 t="s">
        <v>262</v>
      </c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</row>
    <row r="123" spans="1:60" ht="14.25" outlineLevel="1">
      <c r="A123" s="279"/>
      <c r="B123" s="279"/>
      <c r="C123" s="288"/>
      <c r="D123" s="289"/>
      <c r="E123" s="290"/>
      <c r="F123" s="291"/>
      <c r="G123" s="292"/>
      <c r="H123" s="262">
        <v>21.9</v>
      </c>
      <c r="I123" s="263">
        <f t="shared" si="51"/>
        <v>0</v>
      </c>
      <c r="J123" s="263">
        <v>90.6</v>
      </c>
      <c r="K123" s="263">
        <f t="shared" si="52"/>
        <v>0</v>
      </c>
      <c r="L123" s="263">
        <v>21</v>
      </c>
      <c r="M123" s="263">
        <f t="shared" si="53"/>
        <v>0</v>
      </c>
      <c r="N123" s="263">
        <v>0.00092</v>
      </c>
      <c r="O123" s="263">
        <f t="shared" si="54"/>
        <v>0</v>
      </c>
      <c r="P123" s="263">
        <v>0.04</v>
      </c>
      <c r="Q123" s="263">
        <f t="shared" si="55"/>
        <v>0</v>
      </c>
      <c r="R123" s="263" t="s">
        <v>564</v>
      </c>
      <c r="S123" s="263" t="s">
        <v>154</v>
      </c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 t="s">
        <v>155</v>
      </c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</row>
    <row r="124" spans="1:60" ht="14.25" outlineLevel="1">
      <c r="A124" s="279"/>
      <c r="B124" s="279"/>
      <c r="C124" s="288"/>
      <c r="D124" s="289"/>
      <c r="E124" s="290"/>
      <c r="F124" s="291"/>
      <c r="G124" s="292"/>
      <c r="H124" s="262">
        <v>474.8</v>
      </c>
      <c r="I124" s="263">
        <f t="shared" si="51"/>
        <v>0</v>
      </c>
      <c r="J124" s="263">
        <v>1409.2</v>
      </c>
      <c r="K124" s="263">
        <f t="shared" si="52"/>
        <v>0</v>
      </c>
      <c r="L124" s="263">
        <v>21</v>
      </c>
      <c r="M124" s="263">
        <f t="shared" si="53"/>
        <v>0</v>
      </c>
      <c r="N124" s="263">
        <v>0</v>
      </c>
      <c r="O124" s="263">
        <f t="shared" si="54"/>
        <v>0</v>
      </c>
      <c r="P124" s="263">
        <v>0.00046</v>
      </c>
      <c r="Q124" s="263">
        <f t="shared" si="55"/>
        <v>0</v>
      </c>
      <c r="R124" s="263" t="s">
        <v>564</v>
      </c>
      <c r="S124" s="263" t="s">
        <v>154</v>
      </c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 t="s">
        <v>155</v>
      </c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</row>
    <row r="125" spans="1:60" ht="14.25" outlineLevel="1">
      <c r="A125" s="279"/>
      <c r="B125" s="279"/>
      <c r="C125" s="288"/>
      <c r="D125" s="289"/>
      <c r="E125" s="290"/>
      <c r="F125" s="291"/>
      <c r="G125" s="292"/>
      <c r="H125" s="262">
        <v>43.38</v>
      </c>
      <c r="I125" s="263">
        <f t="shared" si="51"/>
        <v>0</v>
      </c>
      <c r="J125" s="263">
        <v>1375.62</v>
      </c>
      <c r="K125" s="263">
        <f t="shared" si="52"/>
        <v>0</v>
      </c>
      <c r="L125" s="263">
        <v>21</v>
      </c>
      <c r="M125" s="263">
        <f t="shared" si="53"/>
        <v>0</v>
      </c>
      <c r="N125" s="263">
        <v>0.00182</v>
      </c>
      <c r="O125" s="263">
        <f t="shared" si="54"/>
        <v>0</v>
      </c>
      <c r="P125" s="263">
        <v>1.8</v>
      </c>
      <c r="Q125" s="263">
        <f t="shared" si="55"/>
        <v>0</v>
      </c>
      <c r="R125" s="263" t="s">
        <v>564</v>
      </c>
      <c r="S125" s="263" t="s">
        <v>154</v>
      </c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 t="s">
        <v>262</v>
      </c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</row>
    <row r="126" spans="1:60" ht="14.25" outlineLevel="1">
      <c r="A126" s="279"/>
      <c r="B126" s="279"/>
      <c r="C126" s="288"/>
      <c r="D126" s="289"/>
      <c r="E126" s="290"/>
      <c r="F126" s="291"/>
      <c r="G126" s="292"/>
      <c r="H126" s="262">
        <v>12.87</v>
      </c>
      <c r="I126" s="263">
        <f t="shared" si="51"/>
        <v>0</v>
      </c>
      <c r="J126" s="263">
        <v>103.13</v>
      </c>
      <c r="K126" s="263">
        <f t="shared" si="52"/>
        <v>0</v>
      </c>
      <c r="L126" s="263">
        <v>21</v>
      </c>
      <c r="M126" s="263">
        <f t="shared" si="53"/>
        <v>0</v>
      </c>
      <c r="N126" s="263">
        <v>0.00054</v>
      </c>
      <c r="O126" s="263">
        <f t="shared" si="54"/>
        <v>0</v>
      </c>
      <c r="P126" s="263">
        <v>0.27</v>
      </c>
      <c r="Q126" s="263">
        <f t="shared" si="55"/>
        <v>0</v>
      </c>
      <c r="R126" s="263" t="s">
        <v>564</v>
      </c>
      <c r="S126" s="263" t="s">
        <v>154</v>
      </c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 t="s">
        <v>155</v>
      </c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</row>
    <row r="127" spans="1:60" ht="14.25" outlineLevel="1">
      <c r="A127" s="279"/>
      <c r="B127" s="279"/>
      <c r="C127" s="288"/>
      <c r="D127" s="289"/>
      <c r="E127" s="290"/>
      <c r="F127" s="291"/>
      <c r="G127" s="292"/>
      <c r="H127" s="262">
        <v>0</v>
      </c>
      <c r="I127" s="263">
        <f t="shared" si="51"/>
        <v>0</v>
      </c>
      <c r="J127" s="263">
        <v>5130</v>
      </c>
      <c r="K127" s="263">
        <f t="shared" si="52"/>
        <v>0</v>
      </c>
      <c r="L127" s="263">
        <v>21</v>
      </c>
      <c r="M127" s="263">
        <f t="shared" si="53"/>
        <v>0</v>
      </c>
      <c r="N127" s="263">
        <v>0</v>
      </c>
      <c r="O127" s="263">
        <f t="shared" si="54"/>
        <v>0</v>
      </c>
      <c r="P127" s="263">
        <v>0</v>
      </c>
      <c r="Q127" s="263">
        <f t="shared" si="55"/>
        <v>0</v>
      </c>
      <c r="R127" s="263" t="s">
        <v>564</v>
      </c>
      <c r="S127" s="263" t="s">
        <v>154</v>
      </c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 t="s">
        <v>155</v>
      </c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</row>
    <row r="128" spans="1:60" ht="14.25" outlineLevel="1">
      <c r="A128" s="279"/>
      <c r="B128" s="279"/>
      <c r="C128" s="288"/>
      <c r="D128" s="289"/>
      <c r="E128" s="290"/>
      <c r="F128" s="291"/>
      <c r="G128" s="292"/>
      <c r="H128" s="262">
        <v>11.7</v>
      </c>
      <c r="I128" s="263">
        <f t="shared" si="51"/>
        <v>0</v>
      </c>
      <c r="J128" s="263">
        <v>220.3</v>
      </c>
      <c r="K128" s="263">
        <f t="shared" si="52"/>
        <v>0</v>
      </c>
      <c r="L128" s="263">
        <v>21</v>
      </c>
      <c r="M128" s="263">
        <f t="shared" si="53"/>
        <v>0</v>
      </c>
      <c r="N128" s="263">
        <v>0.00049</v>
      </c>
      <c r="O128" s="263">
        <f t="shared" si="54"/>
        <v>0</v>
      </c>
      <c r="P128" s="263">
        <v>0.062</v>
      </c>
      <c r="Q128" s="263">
        <f t="shared" si="55"/>
        <v>0</v>
      </c>
      <c r="R128" s="263" t="s">
        <v>564</v>
      </c>
      <c r="S128" s="263" t="s">
        <v>154</v>
      </c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 t="s">
        <v>155</v>
      </c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</row>
    <row r="129" spans="1:60" ht="14.25" outlineLevel="1">
      <c r="A129" s="279"/>
      <c r="B129" s="279"/>
      <c r="C129" s="288"/>
      <c r="D129" s="289"/>
      <c r="E129" s="290"/>
      <c r="F129" s="291"/>
      <c r="G129" s="292"/>
      <c r="H129" s="262">
        <v>0</v>
      </c>
      <c r="I129" s="263">
        <f t="shared" si="51"/>
        <v>0</v>
      </c>
      <c r="J129" s="263">
        <v>132.5</v>
      </c>
      <c r="K129" s="263">
        <f t="shared" si="52"/>
        <v>0</v>
      </c>
      <c r="L129" s="263">
        <v>21</v>
      </c>
      <c r="M129" s="263">
        <f t="shared" si="53"/>
        <v>0</v>
      </c>
      <c r="N129" s="263">
        <v>0</v>
      </c>
      <c r="O129" s="263">
        <f t="shared" si="54"/>
        <v>0</v>
      </c>
      <c r="P129" s="263">
        <v>0.009</v>
      </c>
      <c r="Q129" s="263">
        <f t="shared" si="55"/>
        <v>0</v>
      </c>
      <c r="R129" s="263" t="s">
        <v>564</v>
      </c>
      <c r="S129" s="263" t="s">
        <v>154</v>
      </c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 t="s">
        <v>155</v>
      </c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</row>
    <row r="130" spans="1:60" ht="14.25" outlineLevel="1">
      <c r="A130" s="279"/>
      <c r="B130" s="279"/>
      <c r="C130" s="288"/>
      <c r="D130" s="289"/>
      <c r="E130" s="290"/>
      <c r="F130" s="291"/>
      <c r="G130" s="292"/>
      <c r="H130" s="262">
        <v>0</v>
      </c>
      <c r="I130" s="263">
        <f t="shared" si="51"/>
        <v>0</v>
      </c>
      <c r="J130" s="263">
        <v>155.5</v>
      </c>
      <c r="K130" s="263">
        <f t="shared" si="52"/>
        <v>0</v>
      </c>
      <c r="L130" s="263">
        <v>21</v>
      </c>
      <c r="M130" s="263">
        <f t="shared" si="53"/>
        <v>0</v>
      </c>
      <c r="N130" s="263">
        <v>0</v>
      </c>
      <c r="O130" s="263">
        <f t="shared" si="54"/>
        <v>0</v>
      </c>
      <c r="P130" s="263">
        <v>0.042</v>
      </c>
      <c r="Q130" s="263">
        <f t="shared" si="55"/>
        <v>0</v>
      </c>
      <c r="R130" s="263" t="s">
        <v>564</v>
      </c>
      <c r="S130" s="263" t="s">
        <v>154</v>
      </c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 t="s">
        <v>155</v>
      </c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</row>
    <row r="131" spans="1:60" ht="14.25" outlineLevel="1">
      <c r="A131" s="279"/>
      <c r="B131" s="279"/>
      <c r="C131" s="288"/>
      <c r="D131" s="289"/>
      <c r="E131" s="290"/>
      <c r="F131" s="291"/>
      <c r="G131" s="292"/>
      <c r="H131" s="262">
        <v>0</v>
      </c>
      <c r="I131" s="263">
        <f t="shared" si="51"/>
        <v>0</v>
      </c>
      <c r="J131" s="263">
        <v>283</v>
      </c>
      <c r="K131" s="263">
        <f t="shared" si="52"/>
        <v>0</v>
      </c>
      <c r="L131" s="263">
        <v>21</v>
      </c>
      <c r="M131" s="263">
        <f t="shared" si="53"/>
        <v>0</v>
      </c>
      <c r="N131" s="263">
        <v>0</v>
      </c>
      <c r="O131" s="263">
        <f t="shared" si="54"/>
        <v>0</v>
      </c>
      <c r="P131" s="263">
        <v>0.129</v>
      </c>
      <c r="Q131" s="263">
        <f t="shared" si="55"/>
        <v>0</v>
      </c>
      <c r="R131" s="263" t="s">
        <v>564</v>
      </c>
      <c r="S131" s="263" t="s">
        <v>154</v>
      </c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 t="s">
        <v>155</v>
      </c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</row>
    <row r="132" spans="1:60" ht="14.25" outlineLevel="1">
      <c r="A132" s="279"/>
      <c r="B132" s="279"/>
      <c r="C132" s="288"/>
      <c r="D132" s="289"/>
      <c r="E132" s="290"/>
      <c r="F132" s="291"/>
      <c r="G132" s="292"/>
      <c r="H132" s="262">
        <v>0</v>
      </c>
      <c r="I132" s="263">
        <f t="shared" si="51"/>
        <v>0</v>
      </c>
      <c r="J132" s="263">
        <v>334</v>
      </c>
      <c r="K132" s="263">
        <f t="shared" si="52"/>
        <v>0</v>
      </c>
      <c r="L132" s="263">
        <v>21</v>
      </c>
      <c r="M132" s="263">
        <f t="shared" si="53"/>
        <v>0</v>
      </c>
      <c r="N132" s="263">
        <v>0</v>
      </c>
      <c r="O132" s="263">
        <f t="shared" si="54"/>
        <v>0</v>
      </c>
      <c r="P132" s="263">
        <v>0.099</v>
      </c>
      <c r="Q132" s="263">
        <f t="shared" si="55"/>
        <v>0</v>
      </c>
      <c r="R132" s="263" t="s">
        <v>564</v>
      </c>
      <c r="S132" s="263" t="s">
        <v>154</v>
      </c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 t="s">
        <v>155</v>
      </c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</row>
    <row r="133" spans="1:60" ht="14.25" outlineLevel="1">
      <c r="A133" s="279"/>
      <c r="B133" s="279"/>
      <c r="C133" s="288"/>
      <c r="D133" s="289"/>
      <c r="E133" s="290"/>
      <c r="F133" s="291"/>
      <c r="G133" s="292"/>
      <c r="H133" s="262">
        <v>171.19</v>
      </c>
      <c r="I133" s="263">
        <f t="shared" si="51"/>
        <v>0</v>
      </c>
      <c r="J133" s="263">
        <v>285.81</v>
      </c>
      <c r="K133" s="263">
        <f t="shared" si="52"/>
        <v>0</v>
      </c>
      <c r="L133" s="263">
        <v>21</v>
      </c>
      <c r="M133" s="263">
        <f t="shared" si="53"/>
        <v>0</v>
      </c>
      <c r="N133" s="263">
        <v>0.02365</v>
      </c>
      <c r="O133" s="263">
        <f t="shared" si="54"/>
        <v>0</v>
      </c>
      <c r="P133" s="263">
        <v>0</v>
      </c>
      <c r="Q133" s="263">
        <f t="shared" si="55"/>
        <v>0</v>
      </c>
      <c r="R133" s="263" t="s">
        <v>564</v>
      </c>
      <c r="S133" s="263" t="s">
        <v>154</v>
      </c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 t="s">
        <v>155</v>
      </c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</row>
    <row r="134" spans="1:60" ht="14.25" outlineLevel="1">
      <c r="A134" s="279"/>
      <c r="B134" s="279"/>
      <c r="C134" s="288"/>
      <c r="D134" s="289"/>
      <c r="E134" s="290"/>
      <c r="F134" s="291"/>
      <c r="G134" s="292"/>
      <c r="H134" s="262">
        <v>0</v>
      </c>
      <c r="I134" s="263">
        <f t="shared" si="51"/>
        <v>0</v>
      </c>
      <c r="J134" s="263">
        <v>56.6</v>
      </c>
      <c r="K134" s="263">
        <f t="shared" si="52"/>
        <v>0</v>
      </c>
      <c r="L134" s="263">
        <v>21</v>
      </c>
      <c r="M134" s="263">
        <f t="shared" si="53"/>
        <v>0</v>
      </c>
      <c r="N134" s="263">
        <v>0</v>
      </c>
      <c r="O134" s="263">
        <f t="shared" si="54"/>
        <v>0</v>
      </c>
      <c r="P134" s="263">
        <v>0.046</v>
      </c>
      <c r="Q134" s="263">
        <f t="shared" si="55"/>
        <v>0</v>
      </c>
      <c r="R134" s="263" t="s">
        <v>564</v>
      </c>
      <c r="S134" s="263" t="s">
        <v>154</v>
      </c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 t="s">
        <v>155</v>
      </c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</row>
    <row r="135" spans="1:60" ht="14.25" outlineLevel="1">
      <c r="A135" s="279"/>
      <c r="B135" s="279"/>
      <c r="C135" s="288"/>
      <c r="D135" s="289"/>
      <c r="E135" s="290"/>
      <c r="F135" s="291"/>
      <c r="G135" s="292"/>
      <c r="H135" s="262">
        <v>0</v>
      </c>
      <c r="I135" s="263">
        <f t="shared" si="51"/>
        <v>0</v>
      </c>
      <c r="J135" s="263">
        <v>70.9</v>
      </c>
      <c r="K135" s="263">
        <f t="shared" si="52"/>
        <v>0</v>
      </c>
      <c r="L135" s="263">
        <v>21</v>
      </c>
      <c r="M135" s="263">
        <f t="shared" si="53"/>
        <v>0</v>
      </c>
      <c r="N135" s="263">
        <v>0</v>
      </c>
      <c r="O135" s="263">
        <f t="shared" si="54"/>
        <v>0</v>
      </c>
      <c r="P135" s="263">
        <v>0.068</v>
      </c>
      <c r="Q135" s="263">
        <f t="shared" si="55"/>
        <v>0</v>
      </c>
      <c r="R135" s="263" t="s">
        <v>564</v>
      </c>
      <c r="S135" s="263" t="s">
        <v>154</v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 t="s">
        <v>262</v>
      </c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</row>
    <row r="136" spans="1:60" ht="14.25" outlineLevel="1">
      <c r="A136" s="279"/>
      <c r="B136" s="279"/>
      <c r="C136" s="288"/>
      <c r="D136" s="289"/>
      <c r="E136" s="290"/>
      <c r="F136" s="291"/>
      <c r="G136" s="292"/>
      <c r="H136" s="262">
        <v>0</v>
      </c>
      <c r="I136" s="263">
        <f t="shared" si="51"/>
        <v>0</v>
      </c>
      <c r="J136" s="263">
        <v>142</v>
      </c>
      <c r="K136" s="263">
        <f t="shared" si="52"/>
        <v>0</v>
      </c>
      <c r="L136" s="263">
        <v>21</v>
      </c>
      <c r="M136" s="263">
        <f t="shared" si="53"/>
        <v>0</v>
      </c>
      <c r="N136" s="263">
        <v>0</v>
      </c>
      <c r="O136" s="263">
        <f t="shared" si="54"/>
        <v>0</v>
      </c>
      <c r="P136" s="263">
        <v>0.089</v>
      </c>
      <c r="Q136" s="263">
        <f t="shared" si="55"/>
        <v>0</v>
      </c>
      <c r="R136" s="263" t="s">
        <v>564</v>
      </c>
      <c r="S136" s="263" t="s">
        <v>154</v>
      </c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 t="s">
        <v>155</v>
      </c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</row>
    <row r="137" spans="1:60" ht="14.25" outlineLevel="1">
      <c r="A137" s="279"/>
      <c r="B137" s="279"/>
      <c r="C137" s="288"/>
      <c r="D137" s="289"/>
      <c r="E137" s="290"/>
      <c r="F137" s="291"/>
      <c r="G137" s="292"/>
      <c r="H137" s="262">
        <v>0</v>
      </c>
      <c r="I137" s="263">
        <f t="shared" si="51"/>
        <v>0</v>
      </c>
      <c r="J137" s="263">
        <v>24.8</v>
      </c>
      <c r="K137" s="263">
        <f t="shared" si="52"/>
        <v>0</v>
      </c>
      <c r="L137" s="263">
        <v>21</v>
      </c>
      <c r="M137" s="263">
        <f t="shared" si="53"/>
        <v>0</v>
      </c>
      <c r="N137" s="263">
        <v>0</v>
      </c>
      <c r="O137" s="263">
        <f t="shared" si="54"/>
        <v>0</v>
      </c>
      <c r="P137" s="263">
        <v>0.001</v>
      </c>
      <c r="Q137" s="263">
        <f t="shared" si="55"/>
        <v>0</v>
      </c>
      <c r="R137" s="263" t="s">
        <v>643</v>
      </c>
      <c r="S137" s="263" t="s">
        <v>154</v>
      </c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 t="s">
        <v>155</v>
      </c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</row>
    <row r="138" spans="1:60" ht="14.25" outlineLevel="1">
      <c r="A138" s="279"/>
      <c r="B138" s="279"/>
      <c r="C138" s="288"/>
      <c r="D138" s="289"/>
      <c r="E138" s="290"/>
      <c r="F138" s="291"/>
      <c r="G138" s="292"/>
      <c r="H138" s="262">
        <v>0.08</v>
      </c>
      <c r="I138" s="263">
        <f t="shared" si="51"/>
        <v>0</v>
      </c>
      <c r="J138" s="263">
        <v>21.12</v>
      </c>
      <c r="K138" s="263">
        <f t="shared" si="52"/>
        <v>0</v>
      </c>
      <c r="L138" s="263">
        <v>21</v>
      </c>
      <c r="M138" s="263">
        <f t="shared" si="53"/>
        <v>0</v>
      </c>
      <c r="N138" s="263">
        <v>0</v>
      </c>
      <c r="O138" s="263">
        <f t="shared" si="54"/>
        <v>0</v>
      </c>
      <c r="P138" s="263">
        <v>0</v>
      </c>
      <c r="Q138" s="263">
        <f t="shared" si="55"/>
        <v>0</v>
      </c>
      <c r="R138" s="263" t="s">
        <v>647</v>
      </c>
      <c r="S138" s="263" t="s">
        <v>154</v>
      </c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 t="s">
        <v>155</v>
      </c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</row>
    <row r="139" spans="1:31" ht="14.25">
      <c r="A139" s="276"/>
      <c r="B139" s="276"/>
      <c r="C139" s="293"/>
      <c r="D139" s="294"/>
      <c r="E139" s="295"/>
      <c r="F139" s="296"/>
      <c r="G139" s="297"/>
      <c r="H139" s="277"/>
      <c r="I139" s="278">
        <f>SUM(I140:I140)</f>
        <v>0</v>
      </c>
      <c r="J139" s="278"/>
      <c r="K139" s="278">
        <f>SUM(K140:K140)</f>
        <v>0</v>
      </c>
      <c r="L139" s="278"/>
      <c r="M139" s="278">
        <f>SUM(M140:M140)</f>
        <v>0</v>
      </c>
      <c r="N139" s="278"/>
      <c r="O139" s="278">
        <f>SUM(O140:O140)</f>
        <v>0</v>
      </c>
      <c r="P139" s="278"/>
      <c r="Q139" s="278">
        <f>SUM(Q140:Q140)</f>
        <v>0</v>
      </c>
      <c r="R139" s="278"/>
      <c r="S139" s="278"/>
      <c r="AE139" s="233" t="s">
        <v>149</v>
      </c>
    </row>
    <row r="140" spans="1:60" ht="14.25" outlineLevel="1">
      <c r="A140" s="279"/>
      <c r="B140" s="279"/>
      <c r="C140" s="288"/>
      <c r="D140" s="289"/>
      <c r="E140" s="290"/>
      <c r="F140" s="291"/>
      <c r="G140" s="292"/>
      <c r="H140" s="262">
        <v>0</v>
      </c>
      <c r="I140" s="263">
        <f>ROUND(E140*H140,2)</f>
        <v>0</v>
      </c>
      <c r="J140" s="263">
        <v>479.5</v>
      </c>
      <c r="K140" s="263">
        <f>ROUND(E140*J140,2)</f>
        <v>0</v>
      </c>
      <c r="L140" s="263">
        <v>21</v>
      </c>
      <c r="M140" s="263">
        <f>G140*(1+L140/100)</f>
        <v>0</v>
      </c>
      <c r="N140" s="263">
        <v>0</v>
      </c>
      <c r="O140" s="263">
        <f>ROUND(E140*N140,2)</f>
        <v>0</v>
      </c>
      <c r="P140" s="263">
        <v>0</v>
      </c>
      <c r="Q140" s="263">
        <f>ROUND(E140*P140,2)</f>
        <v>0</v>
      </c>
      <c r="R140" s="263" t="s">
        <v>230</v>
      </c>
      <c r="S140" s="263" t="s">
        <v>154</v>
      </c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 t="s">
        <v>650</v>
      </c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</row>
    <row r="141" spans="1:31" ht="14.25">
      <c r="A141" s="276"/>
      <c r="B141" s="276"/>
      <c r="C141" s="293"/>
      <c r="D141" s="294"/>
      <c r="E141" s="295"/>
      <c r="F141" s="296"/>
      <c r="G141" s="297"/>
      <c r="H141" s="277"/>
      <c r="I141" s="278">
        <f>SUM(I142:I148)</f>
        <v>0</v>
      </c>
      <c r="J141" s="278"/>
      <c r="K141" s="278">
        <f>SUM(K142:K148)</f>
        <v>0</v>
      </c>
      <c r="L141" s="278"/>
      <c r="M141" s="278">
        <f>SUM(M142:M148)</f>
        <v>0</v>
      </c>
      <c r="N141" s="278"/>
      <c r="O141" s="278">
        <f>SUM(O142:O148)</f>
        <v>0</v>
      </c>
      <c r="P141" s="278"/>
      <c r="Q141" s="278">
        <f>SUM(Q142:Q148)</f>
        <v>0</v>
      </c>
      <c r="R141" s="278"/>
      <c r="S141" s="278"/>
      <c r="AE141" s="233" t="s">
        <v>149</v>
      </c>
    </row>
    <row r="142" spans="1:60" ht="14.25" outlineLevel="1">
      <c r="A142" s="279"/>
      <c r="B142" s="279"/>
      <c r="C142" s="288"/>
      <c r="D142" s="289"/>
      <c r="E142" s="290"/>
      <c r="F142" s="291"/>
      <c r="G142" s="292"/>
      <c r="H142" s="262">
        <v>9.89</v>
      </c>
      <c r="I142" s="263">
        <f aca="true" t="shared" si="56" ref="I142:I148">ROUND(E142*H142,2)</f>
        <v>0</v>
      </c>
      <c r="J142" s="263">
        <v>8.11</v>
      </c>
      <c r="K142" s="263">
        <f aca="true" t="shared" si="57" ref="K142:K148">ROUND(E142*J142,2)</f>
        <v>0</v>
      </c>
      <c r="L142" s="263">
        <v>21</v>
      </c>
      <c r="M142" s="263">
        <f aca="true" t="shared" si="58" ref="M142:M148">G142*(1+L142/100)</f>
        <v>0</v>
      </c>
      <c r="N142" s="263">
        <v>0.0003</v>
      </c>
      <c r="O142" s="263">
        <f aca="true" t="shared" si="59" ref="O142:O148">ROUND(E142*N142,2)</f>
        <v>0</v>
      </c>
      <c r="P142" s="263">
        <v>0</v>
      </c>
      <c r="Q142" s="263">
        <f aca="true" t="shared" si="60" ref="Q142:Q148">ROUND(E142*P142,2)</f>
        <v>0</v>
      </c>
      <c r="R142" s="263" t="s">
        <v>653</v>
      </c>
      <c r="S142" s="263" t="s">
        <v>154</v>
      </c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 t="s">
        <v>155</v>
      </c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</row>
    <row r="143" spans="1:60" ht="14.25" outlineLevel="1">
      <c r="A143" s="279"/>
      <c r="B143" s="279"/>
      <c r="C143" s="288"/>
      <c r="D143" s="289"/>
      <c r="E143" s="290"/>
      <c r="F143" s="291"/>
      <c r="G143" s="292"/>
      <c r="H143" s="262">
        <v>15.63</v>
      </c>
      <c r="I143" s="263">
        <f t="shared" si="56"/>
        <v>0</v>
      </c>
      <c r="J143" s="263">
        <v>14.17</v>
      </c>
      <c r="K143" s="263">
        <f t="shared" si="57"/>
        <v>0</v>
      </c>
      <c r="L143" s="263">
        <v>21</v>
      </c>
      <c r="M143" s="263">
        <f t="shared" si="58"/>
        <v>0</v>
      </c>
      <c r="N143" s="263">
        <v>0.00052</v>
      </c>
      <c r="O143" s="263">
        <f t="shared" si="59"/>
        <v>0</v>
      </c>
      <c r="P143" s="263">
        <v>0</v>
      </c>
      <c r="Q143" s="263">
        <f t="shared" si="60"/>
        <v>0</v>
      </c>
      <c r="R143" s="263" t="s">
        <v>653</v>
      </c>
      <c r="S143" s="263" t="s">
        <v>154</v>
      </c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 t="s">
        <v>155</v>
      </c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</row>
    <row r="144" spans="1:60" ht="14.25" outlineLevel="1">
      <c r="A144" s="279"/>
      <c r="B144" s="279"/>
      <c r="C144" s="288"/>
      <c r="D144" s="289"/>
      <c r="E144" s="290"/>
      <c r="F144" s="291"/>
      <c r="G144" s="292"/>
      <c r="H144" s="262">
        <v>194.81</v>
      </c>
      <c r="I144" s="263">
        <f t="shared" si="56"/>
        <v>0</v>
      </c>
      <c r="J144" s="263">
        <v>67.69</v>
      </c>
      <c r="K144" s="263">
        <f t="shared" si="57"/>
        <v>0</v>
      </c>
      <c r="L144" s="263">
        <v>21</v>
      </c>
      <c r="M144" s="263">
        <f t="shared" si="58"/>
        <v>0</v>
      </c>
      <c r="N144" s="263">
        <v>0.0057</v>
      </c>
      <c r="O144" s="263">
        <f t="shared" si="59"/>
        <v>0</v>
      </c>
      <c r="P144" s="263">
        <v>0</v>
      </c>
      <c r="Q144" s="263">
        <f t="shared" si="60"/>
        <v>0</v>
      </c>
      <c r="R144" s="263" t="s">
        <v>653</v>
      </c>
      <c r="S144" s="263" t="s">
        <v>154</v>
      </c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 t="s">
        <v>155</v>
      </c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</row>
    <row r="145" spans="1:60" ht="14.25" outlineLevel="1">
      <c r="A145" s="279"/>
      <c r="B145" s="279"/>
      <c r="C145" s="288"/>
      <c r="D145" s="289"/>
      <c r="E145" s="290"/>
      <c r="F145" s="291"/>
      <c r="G145" s="292"/>
      <c r="H145" s="262">
        <v>206.91</v>
      </c>
      <c r="I145" s="263">
        <f t="shared" si="56"/>
        <v>0</v>
      </c>
      <c r="J145" s="263">
        <v>78.09</v>
      </c>
      <c r="K145" s="263">
        <f t="shared" si="57"/>
        <v>0</v>
      </c>
      <c r="L145" s="263">
        <v>21</v>
      </c>
      <c r="M145" s="263">
        <f t="shared" si="58"/>
        <v>0</v>
      </c>
      <c r="N145" s="263">
        <v>0.0061</v>
      </c>
      <c r="O145" s="263">
        <f t="shared" si="59"/>
        <v>0</v>
      </c>
      <c r="P145" s="263">
        <v>0</v>
      </c>
      <c r="Q145" s="263">
        <f t="shared" si="60"/>
        <v>0</v>
      </c>
      <c r="R145" s="263" t="s">
        <v>653</v>
      </c>
      <c r="S145" s="263" t="s">
        <v>154</v>
      </c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 t="s">
        <v>155</v>
      </c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64"/>
      <c r="BE145" s="264"/>
      <c r="BF145" s="264"/>
      <c r="BG145" s="264"/>
      <c r="BH145" s="264"/>
    </row>
    <row r="146" spans="1:60" ht="14.25" outlineLevel="1">
      <c r="A146" s="279"/>
      <c r="B146" s="279"/>
      <c r="C146" s="288"/>
      <c r="D146" s="289"/>
      <c r="E146" s="290"/>
      <c r="F146" s="291"/>
      <c r="G146" s="292"/>
      <c r="H146" s="262">
        <v>337.31</v>
      </c>
      <c r="I146" s="263">
        <f t="shared" si="56"/>
        <v>0</v>
      </c>
      <c r="J146" s="263">
        <v>147.69</v>
      </c>
      <c r="K146" s="263">
        <f t="shared" si="57"/>
        <v>0</v>
      </c>
      <c r="L146" s="263">
        <v>21</v>
      </c>
      <c r="M146" s="263">
        <f t="shared" si="58"/>
        <v>0</v>
      </c>
      <c r="N146" s="263">
        <v>0.00473</v>
      </c>
      <c r="O146" s="263">
        <f t="shared" si="59"/>
        <v>0</v>
      </c>
      <c r="P146" s="263">
        <v>0</v>
      </c>
      <c r="Q146" s="263">
        <f t="shared" si="60"/>
        <v>0</v>
      </c>
      <c r="R146" s="263" t="s">
        <v>653</v>
      </c>
      <c r="S146" s="263" t="s">
        <v>154</v>
      </c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 t="s">
        <v>155</v>
      </c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</row>
    <row r="147" spans="1:60" ht="14.25" outlineLevel="1">
      <c r="A147" s="279"/>
      <c r="B147" s="279"/>
      <c r="C147" s="288"/>
      <c r="D147" s="289"/>
      <c r="E147" s="290"/>
      <c r="F147" s="291"/>
      <c r="G147" s="292"/>
      <c r="H147" s="262">
        <v>117.26</v>
      </c>
      <c r="I147" s="263">
        <f t="shared" si="56"/>
        <v>0</v>
      </c>
      <c r="J147" s="263">
        <v>35.24</v>
      </c>
      <c r="K147" s="263">
        <f t="shared" si="57"/>
        <v>0</v>
      </c>
      <c r="L147" s="263">
        <v>21</v>
      </c>
      <c r="M147" s="263">
        <f t="shared" si="58"/>
        <v>0</v>
      </c>
      <c r="N147" s="263">
        <v>0.00032</v>
      </c>
      <c r="O147" s="263">
        <f t="shared" si="59"/>
        <v>0</v>
      </c>
      <c r="P147" s="263">
        <v>0</v>
      </c>
      <c r="Q147" s="263">
        <f t="shared" si="60"/>
        <v>0</v>
      </c>
      <c r="R147" s="263" t="s">
        <v>653</v>
      </c>
      <c r="S147" s="263" t="s">
        <v>154</v>
      </c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 t="s">
        <v>155</v>
      </c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</row>
    <row r="148" spans="1:60" ht="14.25" outlineLevel="1">
      <c r="A148" s="279"/>
      <c r="B148" s="279"/>
      <c r="C148" s="288"/>
      <c r="D148" s="289"/>
      <c r="E148" s="290"/>
      <c r="F148" s="291"/>
      <c r="G148" s="292"/>
      <c r="H148" s="262">
        <v>0</v>
      </c>
      <c r="I148" s="263">
        <f t="shared" si="56"/>
        <v>0</v>
      </c>
      <c r="J148" s="263">
        <v>4</v>
      </c>
      <c r="K148" s="263">
        <f t="shared" si="57"/>
        <v>0</v>
      </c>
      <c r="L148" s="263">
        <v>21</v>
      </c>
      <c r="M148" s="263">
        <f t="shared" si="58"/>
        <v>0</v>
      </c>
      <c r="N148" s="263">
        <v>0</v>
      </c>
      <c r="O148" s="263">
        <f t="shared" si="59"/>
        <v>0</v>
      </c>
      <c r="P148" s="263">
        <v>0</v>
      </c>
      <c r="Q148" s="263">
        <f t="shared" si="60"/>
        <v>0</v>
      </c>
      <c r="R148" s="263" t="s">
        <v>653</v>
      </c>
      <c r="S148" s="263" t="s">
        <v>154</v>
      </c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 t="s">
        <v>650</v>
      </c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</row>
    <row r="149" spans="1:31" ht="14.25">
      <c r="A149" s="276"/>
      <c r="B149" s="276"/>
      <c r="C149" s="293"/>
      <c r="D149" s="294"/>
      <c r="E149" s="295"/>
      <c r="F149" s="296"/>
      <c r="G149" s="297"/>
      <c r="H149" s="277"/>
      <c r="I149" s="278">
        <f>SUM(I150:I155)</f>
        <v>0</v>
      </c>
      <c r="J149" s="278"/>
      <c r="K149" s="278">
        <f>SUM(K150:K155)</f>
        <v>0</v>
      </c>
      <c r="L149" s="278"/>
      <c r="M149" s="278">
        <f>SUM(M150:M155)</f>
        <v>0</v>
      </c>
      <c r="N149" s="278"/>
      <c r="O149" s="278">
        <f>SUM(O150:O155)</f>
        <v>0</v>
      </c>
      <c r="P149" s="278"/>
      <c r="Q149" s="278">
        <f>SUM(Q150:Q155)</f>
        <v>0</v>
      </c>
      <c r="R149" s="278"/>
      <c r="S149" s="278"/>
      <c r="AE149" s="233" t="s">
        <v>149</v>
      </c>
    </row>
    <row r="150" spans="1:60" ht="14.25" outlineLevel="1">
      <c r="A150" s="279"/>
      <c r="B150" s="279"/>
      <c r="C150" s="288"/>
      <c r="D150" s="289"/>
      <c r="E150" s="290"/>
      <c r="F150" s="291"/>
      <c r="G150" s="292"/>
      <c r="H150" s="262">
        <v>126.27</v>
      </c>
      <c r="I150" s="263">
        <f aca="true" t="shared" si="61" ref="I150:I155">ROUND(E150*H150,2)</f>
        <v>0</v>
      </c>
      <c r="J150" s="263">
        <v>80.73</v>
      </c>
      <c r="K150" s="263">
        <f aca="true" t="shared" si="62" ref="K150:K155">ROUND(E150*J150,2)</f>
        <v>0</v>
      </c>
      <c r="L150" s="263">
        <v>21</v>
      </c>
      <c r="M150" s="263">
        <f aca="true" t="shared" si="63" ref="M150:M155">G150*(1+L150/100)</f>
        <v>0</v>
      </c>
      <c r="N150" s="263">
        <v>0.00184</v>
      </c>
      <c r="O150" s="263">
        <f aca="true" t="shared" si="64" ref="O150:O155">ROUND(E150*N150,2)</f>
        <v>0</v>
      </c>
      <c r="P150" s="263">
        <v>0</v>
      </c>
      <c r="Q150" s="263">
        <f aca="true" t="shared" si="65" ref="Q150:Q155">ROUND(E150*P150,2)</f>
        <v>0</v>
      </c>
      <c r="R150" s="263" t="s">
        <v>653</v>
      </c>
      <c r="S150" s="263" t="s">
        <v>154</v>
      </c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 t="s">
        <v>155</v>
      </c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</row>
    <row r="151" spans="1:60" ht="14.25" outlineLevel="1">
      <c r="A151" s="279"/>
      <c r="B151" s="279"/>
      <c r="C151" s="288"/>
      <c r="D151" s="289"/>
      <c r="E151" s="290"/>
      <c r="F151" s="291"/>
      <c r="G151" s="292"/>
      <c r="H151" s="262">
        <v>53.95</v>
      </c>
      <c r="I151" s="263">
        <f t="shared" si="61"/>
        <v>0</v>
      </c>
      <c r="J151" s="263">
        <v>60.55</v>
      </c>
      <c r="K151" s="263">
        <f t="shared" si="62"/>
        <v>0</v>
      </c>
      <c r="L151" s="263">
        <v>21</v>
      </c>
      <c r="M151" s="263">
        <f t="shared" si="63"/>
        <v>0</v>
      </c>
      <c r="N151" s="263">
        <v>0.00076</v>
      </c>
      <c r="O151" s="263">
        <f t="shared" si="64"/>
        <v>0</v>
      </c>
      <c r="P151" s="263">
        <v>0</v>
      </c>
      <c r="Q151" s="263">
        <f t="shared" si="65"/>
        <v>0</v>
      </c>
      <c r="R151" s="263" t="s">
        <v>653</v>
      </c>
      <c r="S151" s="263" t="s">
        <v>154</v>
      </c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 t="s">
        <v>155</v>
      </c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</row>
    <row r="152" spans="1:60" ht="14.25" outlineLevel="1">
      <c r="A152" s="279"/>
      <c r="B152" s="279"/>
      <c r="C152" s="288"/>
      <c r="D152" s="289"/>
      <c r="E152" s="290"/>
      <c r="F152" s="291"/>
      <c r="G152" s="292"/>
      <c r="H152" s="262">
        <v>0</v>
      </c>
      <c r="I152" s="263">
        <f t="shared" si="61"/>
        <v>0</v>
      </c>
      <c r="J152" s="263">
        <v>500</v>
      </c>
      <c r="K152" s="263">
        <f t="shared" si="62"/>
        <v>0</v>
      </c>
      <c r="L152" s="263">
        <v>21</v>
      </c>
      <c r="M152" s="263">
        <f t="shared" si="63"/>
        <v>0</v>
      </c>
      <c r="N152" s="263">
        <v>0</v>
      </c>
      <c r="O152" s="263">
        <f t="shared" si="64"/>
        <v>0</v>
      </c>
      <c r="P152" s="263">
        <v>0</v>
      </c>
      <c r="Q152" s="263">
        <f t="shared" si="65"/>
        <v>0</v>
      </c>
      <c r="R152" s="263"/>
      <c r="S152" s="263" t="s">
        <v>335</v>
      </c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 t="s">
        <v>155</v>
      </c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</row>
    <row r="153" spans="1:60" ht="14.25" outlineLevel="1">
      <c r="A153" s="279"/>
      <c r="B153" s="279"/>
      <c r="C153" s="288"/>
      <c r="D153" s="289"/>
      <c r="E153" s="290"/>
      <c r="F153" s="291"/>
      <c r="G153" s="292"/>
      <c r="H153" s="262">
        <v>0</v>
      </c>
      <c r="I153" s="263">
        <f t="shared" si="61"/>
        <v>0</v>
      </c>
      <c r="J153" s="263">
        <v>600</v>
      </c>
      <c r="K153" s="263">
        <f t="shared" si="62"/>
        <v>0</v>
      </c>
      <c r="L153" s="263">
        <v>21</v>
      </c>
      <c r="M153" s="263">
        <f t="shared" si="63"/>
        <v>0</v>
      </c>
      <c r="N153" s="263">
        <v>0</v>
      </c>
      <c r="O153" s="263">
        <f t="shared" si="64"/>
        <v>0</v>
      </c>
      <c r="P153" s="263">
        <v>0</v>
      </c>
      <c r="Q153" s="263">
        <f t="shared" si="65"/>
        <v>0</v>
      </c>
      <c r="R153" s="263"/>
      <c r="S153" s="263" t="s">
        <v>335</v>
      </c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 t="s">
        <v>155</v>
      </c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</row>
    <row r="154" spans="1:60" ht="14.25" outlineLevel="1">
      <c r="A154" s="279"/>
      <c r="B154" s="279"/>
      <c r="C154" s="288"/>
      <c r="D154" s="289"/>
      <c r="E154" s="290"/>
      <c r="F154" s="291"/>
      <c r="G154" s="292"/>
      <c r="H154" s="262">
        <v>0</v>
      </c>
      <c r="I154" s="263">
        <f t="shared" si="61"/>
        <v>0</v>
      </c>
      <c r="J154" s="263">
        <v>4000</v>
      </c>
      <c r="K154" s="263">
        <f t="shared" si="62"/>
        <v>0</v>
      </c>
      <c r="L154" s="263">
        <v>21</v>
      </c>
      <c r="M154" s="263">
        <f t="shared" si="63"/>
        <v>0</v>
      </c>
      <c r="N154" s="263">
        <v>0</v>
      </c>
      <c r="O154" s="263">
        <f t="shared" si="64"/>
        <v>0</v>
      </c>
      <c r="P154" s="263">
        <v>0</v>
      </c>
      <c r="Q154" s="263">
        <f t="shared" si="65"/>
        <v>0</v>
      </c>
      <c r="R154" s="263"/>
      <c r="S154" s="263" t="s">
        <v>335</v>
      </c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 t="s">
        <v>155</v>
      </c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</row>
    <row r="155" spans="1:60" ht="14.25" outlineLevel="1">
      <c r="A155" s="279"/>
      <c r="B155" s="279"/>
      <c r="C155" s="288"/>
      <c r="D155" s="289"/>
      <c r="E155" s="290"/>
      <c r="F155" s="291"/>
      <c r="G155" s="292"/>
      <c r="H155" s="262">
        <v>381.4</v>
      </c>
      <c r="I155" s="263">
        <f t="shared" si="61"/>
        <v>0</v>
      </c>
      <c r="J155" s="263">
        <v>312.31</v>
      </c>
      <c r="K155" s="263">
        <f t="shared" si="62"/>
        <v>0</v>
      </c>
      <c r="L155" s="263">
        <v>21</v>
      </c>
      <c r="M155" s="263">
        <f t="shared" si="63"/>
        <v>0</v>
      </c>
      <c r="N155" s="263">
        <v>0.00306</v>
      </c>
      <c r="O155" s="263">
        <f t="shared" si="64"/>
        <v>0</v>
      </c>
      <c r="P155" s="263">
        <v>0</v>
      </c>
      <c r="Q155" s="263">
        <f t="shared" si="65"/>
        <v>0</v>
      </c>
      <c r="R155" s="263" t="s">
        <v>700</v>
      </c>
      <c r="S155" s="263" t="s">
        <v>154</v>
      </c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 t="s">
        <v>346</v>
      </c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</row>
    <row r="156" spans="1:31" ht="14.25">
      <c r="A156" s="276"/>
      <c r="B156" s="276"/>
      <c r="C156" s="293"/>
      <c r="D156" s="294"/>
      <c r="E156" s="295"/>
      <c r="F156" s="296"/>
      <c r="G156" s="297"/>
      <c r="H156" s="277"/>
      <c r="I156" s="278">
        <f>SUM(I157:I167)</f>
        <v>0</v>
      </c>
      <c r="J156" s="278"/>
      <c r="K156" s="278">
        <f>SUM(K157:K167)</f>
        <v>0</v>
      </c>
      <c r="L156" s="278"/>
      <c r="M156" s="278">
        <f>SUM(M157:M167)</f>
        <v>0</v>
      </c>
      <c r="N156" s="278"/>
      <c r="O156" s="278">
        <f>SUM(O157:O167)</f>
        <v>0</v>
      </c>
      <c r="P156" s="278"/>
      <c r="Q156" s="278">
        <f>SUM(Q157:Q167)</f>
        <v>0</v>
      </c>
      <c r="R156" s="278"/>
      <c r="S156" s="278"/>
      <c r="AE156" s="233" t="s">
        <v>149</v>
      </c>
    </row>
    <row r="157" spans="1:60" ht="14.25" outlineLevel="1">
      <c r="A157" s="279"/>
      <c r="B157" s="279"/>
      <c r="C157" s="288"/>
      <c r="D157" s="289"/>
      <c r="E157" s="290"/>
      <c r="F157" s="291"/>
      <c r="G157" s="292"/>
      <c r="H157" s="262">
        <v>16.65</v>
      </c>
      <c r="I157" s="263">
        <f aca="true" t="shared" si="66" ref="I157:I167">ROUND(E157*H157,2)</f>
        <v>0</v>
      </c>
      <c r="J157" s="263">
        <v>60.95</v>
      </c>
      <c r="K157" s="263">
        <f aca="true" t="shared" si="67" ref="K157:K167">ROUND(E157*J157,2)</f>
        <v>0</v>
      </c>
      <c r="L157" s="263">
        <v>21</v>
      </c>
      <c r="M157" s="263">
        <f aca="true" t="shared" si="68" ref="M157:M167">G157*(1+L157/100)</f>
        <v>0</v>
      </c>
      <c r="N157" s="263">
        <v>0.00053</v>
      </c>
      <c r="O157" s="263">
        <f aca="true" t="shared" si="69" ref="O157:O167">ROUND(E157*N157,2)</f>
        <v>0</v>
      </c>
      <c r="P157" s="263">
        <v>0</v>
      </c>
      <c r="Q157" s="263">
        <f aca="true" t="shared" si="70" ref="Q157:Q167">ROUND(E157*P157,2)</f>
        <v>0</v>
      </c>
      <c r="R157" s="263" t="s">
        <v>721</v>
      </c>
      <c r="S157" s="263" t="s">
        <v>154</v>
      </c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 t="s">
        <v>155</v>
      </c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</row>
    <row r="158" spans="1:60" ht="14.25" outlineLevel="1">
      <c r="A158" s="279"/>
      <c r="B158" s="279"/>
      <c r="C158" s="288"/>
      <c r="D158" s="289"/>
      <c r="E158" s="290"/>
      <c r="F158" s="291"/>
      <c r="G158" s="292"/>
      <c r="H158" s="262">
        <v>27.45</v>
      </c>
      <c r="I158" s="263">
        <f t="shared" si="66"/>
        <v>0</v>
      </c>
      <c r="J158" s="263">
        <v>44.85</v>
      </c>
      <c r="K158" s="263">
        <f t="shared" si="67"/>
        <v>0</v>
      </c>
      <c r="L158" s="263">
        <v>21</v>
      </c>
      <c r="M158" s="263">
        <f t="shared" si="68"/>
        <v>0</v>
      </c>
      <c r="N158" s="263">
        <v>0.00017</v>
      </c>
      <c r="O158" s="263">
        <f t="shared" si="69"/>
        <v>0</v>
      </c>
      <c r="P158" s="263">
        <v>0</v>
      </c>
      <c r="Q158" s="263">
        <f t="shared" si="70"/>
        <v>0</v>
      </c>
      <c r="R158" s="263" t="s">
        <v>721</v>
      </c>
      <c r="S158" s="263" t="s">
        <v>154</v>
      </c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 t="s">
        <v>155</v>
      </c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</row>
    <row r="159" spans="1:60" ht="14.25" outlineLevel="1">
      <c r="A159" s="279"/>
      <c r="B159" s="279"/>
      <c r="C159" s="288"/>
      <c r="D159" s="289"/>
      <c r="E159" s="290"/>
      <c r="F159" s="291"/>
      <c r="G159" s="292"/>
      <c r="H159" s="262">
        <v>0</v>
      </c>
      <c r="I159" s="263">
        <f t="shared" si="66"/>
        <v>0</v>
      </c>
      <c r="J159" s="263">
        <v>21</v>
      </c>
      <c r="K159" s="263">
        <f t="shared" si="67"/>
        <v>0</v>
      </c>
      <c r="L159" s="263">
        <v>21</v>
      </c>
      <c r="M159" s="263">
        <f t="shared" si="68"/>
        <v>0</v>
      </c>
      <c r="N159" s="263">
        <v>0</v>
      </c>
      <c r="O159" s="263">
        <f t="shared" si="69"/>
        <v>0</v>
      </c>
      <c r="P159" s="263">
        <v>0</v>
      </c>
      <c r="Q159" s="263">
        <f t="shared" si="70"/>
        <v>0</v>
      </c>
      <c r="R159" s="263" t="s">
        <v>721</v>
      </c>
      <c r="S159" s="263" t="s">
        <v>154</v>
      </c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 t="s">
        <v>155</v>
      </c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</row>
    <row r="160" spans="1:60" ht="14.25" outlineLevel="1">
      <c r="A160" s="279"/>
      <c r="B160" s="279"/>
      <c r="C160" s="288"/>
      <c r="D160" s="289"/>
      <c r="E160" s="290"/>
      <c r="F160" s="291"/>
      <c r="G160" s="292"/>
      <c r="H160" s="262">
        <v>0</v>
      </c>
      <c r="I160" s="263">
        <f t="shared" si="66"/>
        <v>0</v>
      </c>
      <c r="J160" s="263">
        <v>16</v>
      </c>
      <c r="K160" s="263">
        <f t="shared" si="67"/>
        <v>0</v>
      </c>
      <c r="L160" s="263">
        <v>21</v>
      </c>
      <c r="M160" s="263">
        <f t="shared" si="68"/>
        <v>0</v>
      </c>
      <c r="N160" s="263">
        <v>0</v>
      </c>
      <c r="O160" s="263">
        <f t="shared" si="69"/>
        <v>0</v>
      </c>
      <c r="P160" s="263">
        <v>0</v>
      </c>
      <c r="Q160" s="263">
        <f t="shared" si="70"/>
        <v>0</v>
      </c>
      <c r="R160" s="263" t="s">
        <v>721</v>
      </c>
      <c r="S160" s="263" t="s">
        <v>154</v>
      </c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 t="s">
        <v>155</v>
      </c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</row>
    <row r="161" spans="1:60" ht="14.25" outlineLevel="1">
      <c r="A161" s="279"/>
      <c r="B161" s="279"/>
      <c r="C161" s="288"/>
      <c r="D161" s="289"/>
      <c r="E161" s="290"/>
      <c r="F161" s="291"/>
      <c r="G161" s="292"/>
      <c r="H161" s="262">
        <v>5.43</v>
      </c>
      <c r="I161" s="263">
        <f t="shared" si="66"/>
        <v>0</v>
      </c>
      <c r="J161" s="263">
        <v>42.57</v>
      </c>
      <c r="K161" s="263">
        <f t="shared" si="67"/>
        <v>0</v>
      </c>
      <c r="L161" s="263">
        <v>21</v>
      </c>
      <c r="M161" s="263">
        <f t="shared" si="68"/>
        <v>0</v>
      </c>
      <c r="N161" s="263">
        <v>0.00023</v>
      </c>
      <c r="O161" s="263">
        <f t="shared" si="69"/>
        <v>0</v>
      </c>
      <c r="P161" s="263">
        <v>0</v>
      </c>
      <c r="Q161" s="263">
        <f t="shared" si="70"/>
        <v>0</v>
      </c>
      <c r="R161" s="263" t="s">
        <v>721</v>
      </c>
      <c r="S161" s="263" t="s">
        <v>154</v>
      </c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 t="s">
        <v>155</v>
      </c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</row>
    <row r="162" spans="1:60" ht="14.25" outlineLevel="1">
      <c r="A162" s="279"/>
      <c r="B162" s="279"/>
      <c r="C162" s="288"/>
      <c r="D162" s="289"/>
      <c r="E162" s="290"/>
      <c r="F162" s="291"/>
      <c r="G162" s="292"/>
      <c r="H162" s="262">
        <v>0</v>
      </c>
      <c r="I162" s="263">
        <f t="shared" si="66"/>
        <v>0</v>
      </c>
      <c r="J162" s="263">
        <v>18.4</v>
      </c>
      <c r="K162" s="263">
        <f t="shared" si="67"/>
        <v>0</v>
      </c>
      <c r="L162" s="263">
        <v>21</v>
      </c>
      <c r="M162" s="263">
        <f t="shared" si="68"/>
        <v>0</v>
      </c>
      <c r="N162" s="263">
        <v>0</v>
      </c>
      <c r="O162" s="263">
        <f t="shared" si="69"/>
        <v>0</v>
      </c>
      <c r="P162" s="263">
        <v>0</v>
      </c>
      <c r="Q162" s="263">
        <f t="shared" si="70"/>
        <v>0</v>
      </c>
      <c r="R162" s="263" t="s">
        <v>721</v>
      </c>
      <c r="S162" s="263" t="s">
        <v>154</v>
      </c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 t="s">
        <v>155</v>
      </c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</row>
    <row r="163" spans="1:60" ht="14.25" outlineLevel="1">
      <c r="A163" s="279"/>
      <c r="B163" s="279"/>
      <c r="C163" s="288"/>
      <c r="D163" s="289"/>
      <c r="E163" s="290"/>
      <c r="F163" s="291"/>
      <c r="G163" s="292"/>
      <c r="H163" s="262">
        <v>50.2</v>
      </c>
      <c r="I163" s="263">
        <f t="shared" si="66"/>
        <v>0</v>
      </c>
      <c r="J163" s="263">
        <v>0</v>
      </c>
      <c r="K163" s="263">
        <f t="shared" si="67"/>
        <v>0</v>
      </c>
      <c r="L163" s="263">
        <v>21</v>
      </c>
      <c r="M163" s="263">
        <f t="shared" si="68"/>
        <v>0</v>
      </c>
      <c r="N163" s="263">
        <v>0.0003</v>
      </c>
      <c r="O163" s="263">
        <f t="shared" si="69"/>
        <v>0</v>
      </c>
      <c r="P163" s="263">
        <v>0</v>
      </c>
      <c r="Q163" s="263">
        <f t="shared" si="70"/>
        <v>0</v>
      </c>
      <c r="R163" s="263" t="s">
        <v>295</v>
      </c>
      <c r="S163" s="263" t="s">
        <v>154</v>
      </c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 t="s">
        <v>296</v>
      </c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</row>
    <row r="164" spans="1:60" ht="14.25" outlineLevel="1">
      <c r="A164" s="279"/>
      <c r="B164" s="279"/>
      <c r="C164" s="288"/>
      <c r="D164" s="289"/>
      <c r="E164" s="290"/>
      <c r="F164" s="291"/>
      <c r="G164" s="292"/>
      <c r="H164" s="262">
        <v>2425</v>
      </c>
      <c r="I164" s="263">
        <f t="shared" si="66"/>
        <v>0</v>
      </c>
      <c r="J164" s="263">
        <v>0</v>
      </c>
      <c r="K164" s="263">
        <f t="shared" si="67"/>
        <v>0</v>
      </c>
      <c r="L164" s="263">
        <v>21</v>
      </c>
      <c r="M164" s="263">
        <f t="shared" si="68"/>
        <v>0</v>
      </c>
      <c r="N164" s="263">
        <v>0.025</v>
      </c>
      <c r="O164" s="263">
        <f t="shared" si="69"/>
        <v>0</v>
      </c>
      <c r="P164" s="263">
        <v>0</v>
      </c>
      <c r="Q164" s="263">
        <f t="shared" si="70"/>
        <v>0</v>
      </c>
      <c r="R164" s="263" t="s">
        <v>295</v>
      </c>
      <c r="S164" s="263" t="s">
        <v>154</v>
      </c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 t="s">
        <v>296</v>
      </c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264"/>
      <c r="AU164" s="264"/>
      <c r="AV164" s="264"/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</row>
    <row r="165" spans="1:60" ht="14.25" outlineLevel="1">
      <c r="A165" s="279"/>
      <c r="B165" s="279"/>
      <c r="C165" s="288"/>
      <c r="D165" s="289"/>
      <c r="E165" s="290"/>
      <c r="F165" s="291"/>
      <c r="G165" s="292"/>
      <c r="H165" s="262">
        <v>2930</v>
      </c>
      <c r="I165" s="263">
        <f t="shared" si="66"/>
        <v>0</v>
      </c>
      <c r="J165" s="263">
        <v>0</v>
      </c>
      <c r="K165" s="263">
        <f t="shared" si="67"/>
        <v>0</v>
      </c>
      <c r="L165" s="263">
        <v>21</v>
      </c>
      <c r="M165" s="263">
        <f t="shared" si="68"/>
        <v>0</v>
      </c>
      <c r="N165" s="263">
        <v>0.025</v>
      </c>
      <c r="O165" s="263">
        <f t="shared" si="69"/>
        <v>0</v>
      </c>
      <c r="P165" s="263">
        <v>0</v>
      </c>
      <c r="Q165" s="263">
        <f t="shared" si="70"/>
        <v>0</v>
      </c>
      <c r="R165" s="263" t="s">
        <v>295</v>
      </c>
      <c r="S165" s="263" t="s">
        <v>154</v>
      </c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 t="s">
        <v>296</v>
      </c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</row>
    <row r="166" spans="1:60" ht="14.25" outlineLevel="1">
      <c r="A166" s="279"/>
      <c r="B166" s="279"/>
      <c r="C166" s="288"/>
      <c r="D166" s="289"/>
      <c r="E166" s="290"/>
      <c r="F166" s="291"/>
      <c r="G166" s="292"/>
      <c r="H166" s="262">
        <v>71.7</v>
      </c>
      <c r="I166" s="263">
        <f t="shared" si="66"/>
        <v>0</v>
      </c>
      <c r="J166" s="263">
        <v>0</v>
      </c>
      <c r="K166" s="263">
        <f t="shared" si="67"/>
        <v>0</v>
      </c>
      <c r="L166" s="263">
        <v>21</v>
      </c>
      <c r="M166" s="263">
        <f t="shared" si="68"/>
        <v>0</v>
      </c>
      <c r="N166" s="263">
        <v>0.003</v>
      </c>
      <c r="O166" s="263">
        <f t="shared" si="69"/>
        <v>0</v>
      </c>
      <c r="P166" s="263">
        <v>0</v>
      </c>
      <c r="Q166" s="263">
        <f t="shared" si="70"/>
        <v>0</v>
      </c>
      <c r="R166" s="263" t="s">
        <v>295</v>
      </c>
      <c r="S166" s="263" t="s">
        <v>154</v>
      </c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 t="s">
        <v>296</v>
      </c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</row>
    <row r="167" spans="1:60" ht="14.25" outlineLevel="1">
      <c r="A167" s="279"/>
      <c r="B167" s="279"/>
      <c r="C167" s="288"/>
      <c r="D167" s="289"/>
      <c r="E167" s="290"/>
      <c r="F167" s="291"/>
      <c r="G167" s="292"/>
      <c r="H167" s="262">
        <v>143.5</v>
      </c>
      <c r="I167" s="263">
        <f t="shared" si="66"/>
        <v>0</v>
      </c>
      <c r="J167" s="263">
        <v>0</v>
      </c>
      <c r="K167" s="263">
        <f t="shared" si="67"/>
        <v>0</v>
      </c>
      <c r="L167" s="263">
        <v>21</v>
      </c>
      <c r="M167" s="263">
        <f t="shared" si="68"/>
        <v>0</v>
      </c>
      <c r="N167" s="263">
        <v>0.0062</v>
      </c>
      <c r="O167" s="263">
        <f t="shared" si="69"/>
        <v>0</v>
      </c>
      <c r="P167" s="263">
        <v>0</v>
      </c>
      <c r="Q167" s="263">
        <f t="shared" si="70"/>
        <v>0</v>
      </c>
      <c r="R167" s="263" t="s">
        <v>295</v>
      </c>
      <c r="S167" s="263" t="s">
        <v>154</v>
      </c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 t="s">
        <v>296</v>
      </c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</row>
    <row r="168" spans="1:31" ht="14.25">
      <c r="A168" s="276"/>
      <c r="B168" s="276"/>
      <c r="C168" s="293"/>
      <c r="D168" s="294"/>
      <c r="E168" s="295"/>
      <c r="F168" s="296"/>
      <c r="G168" s="297"/>
      <c r="H168" s="277"/>
      <c r="I168" s="278">
        <f>SUM(I169:I170)</f>
        <v>0</v>
      </c>
      <c r="J168" s="278"/>
      <c r="K168" s="278">
        <f>SUM(K169:K170)</f>
        <v>0</v>
      </c>
      <c r="L168" s="278"/>
      <c r="M168" s="278">
        <f>SUM(M169:M170)</f>
        <v>0</v>
      </c>
      <c r="N168" s="278"/>
      <c r="O168" s="278">
        <f>SUM(O169:O170)</f>
        <v>0</v>
      </c>
      <c r="P168" s="278"/>
      <c r="Q168" s="278">
        <f>SUM(Q169:Q170)</f>
        <v>0</v>
      </c>
      <c r="R168" s="278"/>
      <c r="S168" s="278"/>
      <c r="AE168" s="233" t="s">
        <v>149</v>
      </c>
    </row>
    <row r="169" spans="1:60" ht="14.25" outlineLevel="1">
      <c r="A169" s="279"/>
      <c r="B169" s="279"/>
      <c r="C169" s="288"/>
      <c r="D169" s="289"/>
      <c r="E169" s="290"/>
      <c r="F169" s="291"/>
      <c r="G169" s="292"/>
      <c r="H169" s="262">
        <v>34860.51</v>
      </c>
      <c r="I169" s="263">
        <f aca="true" t="shared" si="71" ref="I169:I170">ROUND(E169*H169,2)</f>
        <v>0</v>
      </c>
      <c r="J169" s="263">
        <v>15139.49</v>
      </c>
      <c r="K169" s="263">
        <f aca="true" t="shared" si="72" ref="K169:K170">ROUND(E169*J169,2)</f>
        <v>0</v>
      </c>
      <c r="L169" s="263">
        <v>21</v>
      </c>
      <c r="M169" s="263">
        <f aca="true" t="shared" si="73" ref="M169:M170">G169*(1+L169/100)</f>
        <v>0</v>
      </c>
      <c r="N169" s="263">
        <v>0.0601</v>
      </c>
      <c r="O169" s="263">
        <f aca="true" t="shared" si="74" ref="O169:O170">ROUND(E169*N169,2)</f>
        <v>0</v>
      </c>
      <c r="P169" s="263">
        <v>0</v>
      </c>
      <c r="Q169" s="263">
        <f aca="true" t="shared" si="75" ref="Q169:Q170">ROUND(E169*P169,2)</f>
        <v>0</v>
      </c>
      <c r="R169" s="263"/>
      <c r="S169" s="263" t="s">
        <v>335</v>
      </c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 t="s">
        <v>155</v>
      </c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</row>
    <row r="170" spans="1:60" ht="14.25" outlineLevel="1">
      <c r="A170" s="279"/>
      <c r="B170" s="279"/>
      <c r="C170" s="288"/>
      <c r="D170" s="289"/>
      <c r="E170" s="290"/>
      <c r="F170" s="291"/>
      <c r="G170" s="292"/>
      <c r="H170" s="262">
        <v>0</v>
      </c>
      <c r="I170" s="263">
        <f t="shared" si="71"/>
        <v>0</v>
      </c>
      <c r="J170" s="263">
        <v>50000</v>
      </c>
      <c r="K170" s="263">
        <f t="shared" si="72"/>
        <v>0</v>
      </c>
      <c r="L170" s="263">
        <v>21</v>
      </c>
      <c r="M170" s="263">
        <f t="shared" si="73"/>
        <v>0</v>
      </c>
      <c r="N170" s="263">
        <v>0</v>
      </c>
      <c r="O170" s="263">
        <f t="shared" si="74"/>
        <v>0</v>
      </c>
      <c r="P170" s="263">
        <v>0</v>
      </c>
      <c r="Q170" s="263">
        <f t="shared" si="75"/>
        <v>0</v>
      </c>
      <c r="R170" s="263"/>
      <c r="S170" s="263" t="s">
        <v>335</v>
      </c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 t="s">
        <v>155</v>
      </c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4"/>
      <c r="BE170" s="264"/>
      <c r="BF170" s="264"/>
      <c r="BG170" s="264"/>
      <c r="BH170" s="264"/>
    </row>
    <row r="171" spans="1:31" ht="14.25">
      <c r="A171" s="276"/>
      <c r="B171" s="276"/>
      <c r="C171" s="293"/>
      <c r="D171" s="294"/>
      <c r="E171" s="295"/>
      <c r="F171" s="296"/>
      <c r="G171" s="297"/>
      <c r="H171" s="277"/>
      <c r="I171" s="278">
        <f>SUM(I172:I180)</f>
        <v>0</v>
      </c>
      <c r="J171" s="278"/>
      <c r="K171" s="278">
        <f>SUM(K172:K180)</f>
        <v>0</v>
      </c>
      <c r="L171" s="278"/>
      <c r="M171" s="278">
        <f>SUM(M172:M180)</f>
        <v>0</v>
      </c>
      <c r="N171" s="278"/>
      <c r="O171" s="278">
        <f>SUM(O172:O180)</f>
        <v>0</v>
      </c>
      <c r="P171" s="278"/>
      <c r="Q171" s="278">
        <f>SUM(Q172:Q180)</f>
        <v>0</v>
      </c>
      <c r="R171" s="278"/>
      <c r="S171" s="278"/>
      <c r="AE171" s="233" t="s">
        <v>149</v>
      </c>
    </row>
    <row r="172" spans="1:60" ht="14.25" outlineLevel="1">
      <c r="A172" s="279"/>
      <c r="B172" s="279"/>
      <c r="C172" s="288"/>
      <c r="D172" s="289"/>
      <c r="E172" s="290"/>
      <c r="F172" s="291"/>
      <c r="G172" s="292"/>
      <c r="H172" s="262">
        <v>4955.77</v>
      </c>
      <c r="I172" s="263">
        <f aca="true" t="shared" si="76" ref="I172:I180">ROUND(E172*H172,2)</f>
        <v>0</v>
      </c>
      <c r="J172" s="263">
        <v>714.23</v>
      </c>
      <c r="K172" s="263">
        <f aca="true" t="shared" si="77" ref="K172:K180">ROUND(E172*J172,2)</f>
        <v>0</v>
      </c>
      <c r="L172" s="263">
        <v>21</v>
      </c>
      <c r="M172" s="263">
        <f aca="true" t="shared" si="78" ref="M172:M180">G172*(1+L172/100)</f>
        <v>0</v>
      </c>
      <c r="N172" s="263">
        <v>0</v>
      </c>
      <c r="O172" s="263">
        <f aca="true" t="shared" si="79" ref="O172:O180">ROUND(E172*N172,2)</f>
        <v>0</v>
      </c>
      <c r="P172" s="263">
        <v>0</v>
      </c>
      <c r="Q172" s="263">
        <f aca="true" t="shared" si="80" ref="Q172:Q180">ROUND(E172*P172,2)</f>
        <v>0</v>
      </c>
      <c r="R172" s="263" t="s">
        <v>803</v>
      </c>
      <c r="S172" s="263" t="s">
        <v>154</v>
      </c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 t="s">
        <v>804</v>
      </c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4"/>
      <c r="BH172" s="264"/>
    </row>
    <row r="173" spans="1:60" ht="14.25" outlineLevel="1">
      <c r="A173" s="279"/>
      <c r="B173" s="279"/>
      <c r="C173" s="288"/>
      <c r="D173" s="289"/>
      <c r="E173" s="290"/>
      <c r="F173" s="291"/>
      <c r="G173" s="292"/>
      <c r="H173" s="262">
        <v>4270.14</v>
      </c>
      <c r="I173" s="263">
        <f t="shared" si="76"/>
        <v>0</v>
      </c>
      <c r="J173" s="263">
        <v>354.86</v>
      </c>
      <c r="K173" s="263">
        <f t="shared" si="77"/>
        <v>0</v>
      </c>
      <c r="L173" s="263">
        <v>21</v>
      </c>
      <c r="M173" s="263">
        <f t="shared" si="78"/>
        <v>0</v>
      </c>
      <c r="N173" s="263">
        <v>0.01889</v>
      </c>
      <c r="O173" s="263">
        <f t="shared" si="79"/>
        <v>0</v>
      </c>
      <c r="P173" s="263">
        <v>0</v>
      </c>
      <c r="Q173" s="263">
        <f t="shared" si="80"/>
        <v>0</v>
      </c>
      <c r="R173" s="263" t="s">
        <v>757</v>
      </c>
      <c r="S173" s="263" t="s">
        <v>154</v>
      </c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 t="s">
        <v>804</v>
      </c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</row>
    <row r="174" spans="1:60" ht="14.25" outlineLevel="1">
      <c r="A174" s="279"/>
      <c r="B174" s="279"/>
      <c r="C174" s="288"/>
      <c r="D174" s="289"/>
      <c r="E174" s="290"/>
      <c r="F174" s="291"/>
      <c r="G174" s="292"/>
      <c r="H174" s="262">
        <v>1492.02</v>
      </c>
      <c r="I174" s="263">
        <f t="shared" si="76"/>
        <v>0</v>
      </c>
      <c r="J174" s="263">
        <v>456.98</v>
      </c>
      <c r="K174" s="263">
        <f t="shared" si="77"/>
        <v>0</v>
      </c>
      <c r="L174" s="263">
        <v>21</v>
      </c>
      <c r="M174" s="263">
        <f t="shared" si="78"/>
        <v>0</v>
      </c>
      <c r="N174" s="263">
        <v>0.01701</v>
      </c>
      <c r="O174" s="263">
        <f t="shared" si="79"/>
        <v>0</v>
      </c>
      <c r="P174" s="263">
        <v>0</v>
      </c>
      <c r="Q174" s="263">
        <f t="shared" si="80"/>
        <v>0</v>
      </c>
      <c r="R174" s="263" t="s">
        <v>757</v>
      </c>
      <c r="S174" s="263" t="s">
        <v>154</v>
      </c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 t="s">
        <v>804</v>
      </c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</row>
    <row r="175" spans="1:60" ht="14.25" outlineLevel="1">
      <c r="A175" s="279"/>
      <c r="B175" s="279"/>
      <c r="C175" s="288"/>
      <c r="D175" s="289"/>
      <c r="E175" s="290"/>
      <c r="F175" s="291"/>
      <c r="G175" s="292"/>
      <c r="H175" s="262">
        <v>417.28</v>
      </c>
      <c r="I175" s="263">
        <f t="shared" si="76"/>
        <v>0</v>
      </c>
      <c r="J175" s="263">
        <v>105.72</v>
      </c>
      <c r="K175" s="263">
        <f t="shared" si="77"/>
        <v>0</v>
      </c>
      <c r="L175" s="263">
        <v>21</v>
      </c>
      <c r="M175" s="263">
        <f t="shared" si="78"/>
        <v>0</v>
      </c>
      <c r="N175" s="263">
        <v>0.0007</v>
      </c>
      <c r="O175" s="263">
        <f t="shared" si="79"/>
        <v>0</v>
      </c>
      <c r="P175" s="263">
        <v>0</v>
      </c>
      <c r="Q175" s="263">
        <f t="shared" si="80"/>
        <v>0</v>
      </c>
      <c r="R175" s="263" t="s">
        <v>757</v>
      </c>
      <c r="S175" s="263" t="s">
        <v>154</v>
      </c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 t="s">
        <v>155</v>
      </c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</row>
    <row r="176" spans="1:60" ht="14.25" outlineLevel="1">
      <c r="A176" s="279"/>
      <c r="B176" s="279"/>
      <c r="C176" s="288"/>
      <c r="D176" s="289"/>
      <c r="E176" s="290"/>
      <c r="F176" s="291"/>
      <c r="G176" s="292"/>
      <c r="H176" s="262">
        <v>484.28</v>
      </c>
      <c r="I176" s="263">
        <f t="shared" si="76"/>
        <v>0</v>
      </c>
      <c r="J176" s="263">
        <v>105.72</v>
      </c>
      <c r="K176" s="263">
        <f t="shared" si="77"/>
        <v>0</v>
      </c>
      <c r="L176" s="263">
        <v>21</v>
      </c>
      <c r="M176" s="263">
        <f t="shared" si="78"/>
        <v>0</v>
      </c>
      <c r="N176" s="263">
        <v>0.0013</v>
      </c>
      <c r="O176" s="263">
        <f t="shared" si="79"/>
        <v>0</v>
      </c>
      <c r="P176" s="263">
        <v>0</v>
      </c>
      <c r="Q176" s="263">
        <f t="shared" si="80"/>
        <v>0</v>
      </c>
      <c r="R176" s="263" t="s">
        <v>757</v>
      </c>
      <c r="S176" s="263" t="s">
        <v>154</v>
      </c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 t="s">
        <v>155</v>
      </c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</row>
    <row r="177" spans="1:60" ht="14.25" outlineLevel="1">
      <c r="A177" s="279"/>
      <c r="B177" s="279"/>
      <c r="C177" s="288"/>
      <c r="D177" s="289"/>
      <c r="E177" s="290"/>
      <c r="F177" s="291"/>
      <c r="G177" s="292"/>
      <c r="H177" s="262">
        <v>1923.26</v>
      </c>
      <c r="I177" s="263">
        <f t="shared" si="76"/>
        <v>0</v>
      </c>
      <c r="J177" s="263">
        <v>121.74</v>
      </c>
      <c r="K177" s="263">
        <f t="shared" si="77"/>
        <v>0</v>
      </c>
      <c r="L177" s="263">
        <v>21</v>
      </c>
      <c r="M177" s="263">
        <f t="shared" si="78"/>
        <v>0</v>
      </c>
      <c r="N177" s="263">
        <v>0.0023</v>
      </c>
      <c r="O177" s="263">
        <f t="shared" si="79"/>
        <v>0</v>
      </c>
      <c r="P177" s="263">
        <v>0</v>
      </c>
      <c r="Q177" s="263">
        <f t="shared" si="80"/>
        <v>0</v>
      </c>
      <c r="R177" s="263" t="s">
        <v>757</v>
      </c>
      <c r="S177" s="263" t="s">
        <v>154</v>
      </c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 t="s">
        <v>155</v>
      </c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</row>
    <row r="178" spans="1:60" ht="14.25" outlineLevel="1">
      <c r="A178" s="279"/>
      <c r="B178" s="279"/>
      <c r="C178" s="288"/>
      <c r="D178" s="289"/>
      <c r="E178" s="290"/>
      <c r="F178" s="291"/>
      <c r="G178" s="292"/>
      <c r="H178" s="262">
        <v>6.12</v>
      </c>
      <c r="I178" s="263">
        <f t="shared" si="76"/>
        <v>0</v>
      </c>
      <c r="J178" s="263">
        <v>142.38</v>
      </c>
      <c r="K178" s="263">
        <f t="shared" si="77"/>
        <v>0</v>
      </c>
      <c r="L178" s="263">
        <v>21</v>
      </c>
      <c r="M178" s="263">
        <f t="shared" si="78"/>
        <v>0</v>
      </c>
      <c r="N178" s="263">
        <v>4E-05</v>
      </c>
      <c r="O178" s="263">
        <f t="shared" si="79"/>
        <v>0</v>
      </c>
      <c r="P178" s="263">
        <v>0</v>
      </c>
      <c r="Q178" s="263">
        <f t="shared" si="80"/>
        <v>0</v>
      </c>
      <c r="R178" s="263" t="s">
        <v>757</v>
      </c>
      <c r="S178" s="263" t="s">
        <v>154</v>
      </c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 t="s">
        <v>804</v>
      </c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64"/>
      <c r="BB178" s="264"/>
      <c r="BC178" s="264"/>
      <c r="BD178" s="264"/>
      <c r="BE178" s="264"/>
      <c r="BF178" s="264"/>
      <c r="BG178" s="264"/>
      <c r="BH178" s="264"/>
    </row>
    <row r="179" spans="1:60" ht="14.25" outlineLevel="1">
      <c r="A179" s="279"/>
      <c r="B179" s="279"/>
      <c r="C179" s="288"/>
      <c r="D179" s="289"/>
      <c r="E179" s="290"/>
      <c r="F179" s="291"/>
      <c r="G179" s="292"/>
      <c r="H179" s="262">
        <v>1506</v>
      </c>
      <c r="I179" s="263">
        <f t="shared" si="76"/>
        <v>0</v>
      </c>
      <c r="J179" s="263">
        <v>0</v>
      </c>
      <c r="K179" s="263">
        <f t="shared" si="77"/>
        <v>0</v>
      </c>
      <c r="L179" s="263">
        <v>21</v>
      </c>
      <c r="M179" s="263">
        <f t="shared" si="78"/>
        <v>0</v>
      </c>
      <c r="N179" s="263">
        <v>0</v>
      </c>
      <c r="O179" s="263">
        <f t="shared" si="79"/>
        <v>0</v>
      </c>
      <c r="P179" s="263">
        <v>0</v>
      </c>
      <c r="Q179" s="263">
        <f t="shared" si="80"/>
        <v>0</v>
      </c>
      <c r="R179" s="263" t="s">
        <v>295</v>
      </c>
      <c r="S179" s="263" t="s">
        <v>154</v>
      </c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 t="s">
        <v>821</v>
      </c>
      <c r="AF179" s="264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4"/>
      <c r="AQ179" s="264"/>
      <c r="AR179" s="264"/>
      <c r="AS179" s="264"/>
      <c r="AT179" s="264"/>
      <c r="AU179" s="264"/>
      <c r="AV179" s="264"/>
      <c r="AW179" s="264"/>
      <c r="AX179" s="264"/>
      <c r="AY179" s="264"/>
      <c r="AZ179" s="264"/>
      <c r="BA179" s="264"/>
      <c r="BB179" s="264"/>
      <c r="BC179" s="264"/>
      <c r="BD179" s="264"/>
      <c r="BE179" s="264"/>
      <c r="BF179" s="264"/>
      <c r="BG179" s="264"/>
      <c r="BH179" s="264"/>
    </row>
    <row r="180" spans="1:60" ht="14.25" outlineLevel="1">
      <c r="A180" s="279"/>
      <c r="B180" s="279"/>
      <c r="C180" s="288"/>
      <c r="D180" s="289"/>
      <c r="E180" s="290"/>
      <c r="F180" s="291"/>
      <c r="G180" s="292"/>
      <c r="H180" s="262">
        <v>0</v>
      </c>
      <c r="I180" s="263">
        <f t="shared" si="76"/>
        <v>0</v>
      </c>
      <c r="J180" s="263">
        <v>0.28</v>
      </c>
      <c r="K180" s="263">
        <f t="shared" si="77"/>
        <v>0</v>
      </c>
      <c r="L180" s="263">
        <v>21</v>
      </c>
      <c r="M180" s="263">
        <f t="shared" si="78"/>
        <v>0</v>
      </c>
      <c r="N180" s="263">
        <v>0</v>
      </c>
      <c r="O180" s="263">
        <f t="shared" si="79"/>
        <v>0</v>
      </c>
      <c r="P180" s="263">
        <v>0</v>
      </c>
      <c r="Q180" s="263">
        <f t="shared" si="80"/>
        <v>0</v>
      </c>
      <c r="R180" s="263" t="s">
        <v>757</v>
      </c>
      <c r="S180" s="263" t="s">
        <v>154</v>
      </c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 t="s">
        <v>650</v>
      </c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</row>
    <row r="181" spans="1:31" ht="14.25">
      <c r="A181" s="276"/>
      <c r="B181" s="276"/>
      <c r="C181" s="293"/>
      <c r="D181" s="294"/>
      <c r="E181" s="295"/>
      <c r="F181" s="296"/>
      <c r="G181" s="297"/>
      <c r="H181" s="277"/>
      <c r="I181" s="278">
        <f>SUM(I182:I182)</f>
        <v>0</v>
      </c>
      <c r="J181" s="278"/>
      <c r="K181" s="278">
        <f>SUM(K182:K182)</f>
        <v>0</v>
      </c>
      <c r="L181" s="278"/>
      <c r="M181" s="278">
        <f>SUM(M182:M182)</f>
        <v>0</v>
      </c>
      <c r="N181" s="278"/>
      <c r="O181" s="278">
        <f>SUM(O182:O182)</f>
        <v>0</v>
      </c>
      <c r="P181" s="278"/>
      <c r="Q181" s="278">
        <f>SUM(Q182:Q182)</f>
        <v>0</v>
      </c>
      <c r="R181" s="278"/>
      <c r="S181" s="278"/>
      <c r="AE181" s="233" t="s">
        <v>149</v>
      </c>
    </row>
    <row r="182" spans="1:60" ht="14.25" outlineLevel="1">
      <c r="A182" s="279"/>
      <c r="B182" s="279"/>
      <c r="C182" s="288"/>
      <c r="D182" s="289"/>
      <c r="E182" s="290"/>
      <c r="F182" s="291"/>
      <c r="G182" s="292"/>
      <c r="H182" s="262">
        <v>0</v>
      </c>
      <c r="I182" s="263">
        <f>ROUND(E182*H182,2)</f>
        <v>0</v>
      </c>
      <c r="J182" s="263">
        <v>100000</v>
      </c>
      <c r="K182" s="263">
        <f>ROUND(E182*J182,2)</f>
        <v>0</v>
      </c>
      <c r="L182" s="263">
        <v>21</v>
      </c>
      <c r="M182" s="263">
        <f>G182*(1+L182/100)</f>
        <v>0</v>
      </c>
      <c r="N182" s="263">
        <v>0</v>
      </c>
      <c r="O182" s="263">
        <f>ROUND(E182*N182,2)</f>
        <v>0</v>
      </c>
      <c r="P182" s="263">
        <v>0</v>
      </c>
      <c r="Q182" s="263">
        <f>ROUND(E182*P182,2)</f>
        <v>0</v>
      </c>
      <c r="R182" s="263"/>
      <c r="S182" s="263" t="s">
        <v>335</v>
      </c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 t="s">
        <v>155</v>
      </c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4"/>
      <c r="AW182" s="264"/>
      <c r="AX182" s="264"/>
      <c r="AY182" s="264"/>
      <c r="AZ182" s="264"/>
      <c r="BA182" s="264"/>
      <c r="BB182" s="264"/>
      <c r="BC182" s="264"/>
      <c r="BD182" s="264"/>
      <c r="BE182" s="264"/>
      <c r="BF182" s="264"/>
      <c r="BG182" s="264"/>
      <c r="BH182" s="264"/>
    </row>
    <row r="183" spans="1:31" ht="14.25">
      <c r="A183" s="276"/>
      <c r="B183" s="276"/>
      <c r="C183" s="293"/>
      <c r="D183" s="294"/>
      <c r="E183" s="295"/>
      <c r="F183" s="296"/>
      <c r="G183" s="297"/>
      <c r="H183" s="277"/>
      <c r="I183" s="278">
        <f>SUM(I184:I188)</f>
        <v>0</v>
      </c>
      <c r="J183" s="278"/>
      <c r="K183" s="278">
        <f>SUM(K184:K188)</f>
        <v>0</v>
      </c>
      <c r="L183" s="278"/>
      <c r="M183" s="278">
        <f>SUM(M184:M188)</f>
        <v>0</v>
      </c>
      <c r="N183" s="278"/>
      <c r="O183" s="278">
        <f>SUM(O184:O188)</f>
        <v>0</v>
      </c>
      <c r="P183" s="278"/>
      <c r="Q183" s="278">
        <f>SUM(Q184:Q188)</f>
        <v>0</v>
      </c>
      <c r="R183" s="278"/>
      <c r="S183" s="278"/>
      <c r="AE183" s="233" t="s">
        <v>149</v>
      </c>
    </row>
    <row r="184" spans="1:60" ht="14.25" outlineLevel="1">
      <c r="A184" s="279"/>
      <c r="B184" s="279"/>
      <c r="C184" s="288"/>
      <c r="D184" s="289"/>
      <c r="E184" s="290"/>
      <c r="F184" s="291"/>
      <c r="G184" s="292"/>
      <c r="H184" s="262">
        <v>4.59</v>
      </c>
      <c r="I184" s="263">
        <f aca="true" t="shared" si="81" ref="I184:I188">ROUND(E184*H184,2)</f>
        <v>0</v>
      </c>
      <c r="J184" s="263">
        <v>144.41</v>
      </c>
      <c r="K184" s="263">
        <f aca="true" t="shared" si="82" ref="K184:K188">ROUND(E184*J184,2)</f>
        <v>0</v>
      </c>
      <c r="L184" s="263">
        <v>21</v>
      </c>
      <c r="M184" s="263">
        <f aca="true" t="shared" si="83" ref="M184:M188">G184*(1+L184/100)</f>
        <v>0</v>
      </c>
      <c r="N184" s="263">
        <v>0.00018</v>
      </c>
      <c r="O184" s="263">
        <f aca="true" t="shared" si="84" ref="O184:O188">ROUND(E184*N184,2)</f>
        <v>0</v>
      </c>
      <c r="P184" s="263">
        <v>0</v>
      </c>
      <c r="Q184" s="263">
        <f aca="true" t="shared" si="85" ref="Q184:Q188">ROUND(E184*P184,2)</f>
        <v>0</v>
      </c>
      <c r="R184" s="263" t="s">
        <v>832</v>
      </c>
      <c r="S184" s="263" t="s">
        <v>154</v>
      </c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 t="s">
        <v>155</v>
      </c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64"/>
      <c r="BB184" s="264"/>
      <c r="BC184" s="264"/>
      <c r="BD184" s="264"/>
      <c r="BE184" s="264"/>
      <c r="BF184" s="264"/>
      <c r="BG184" s="264"/>
      <c r="BH184" s="264"/>
    </row>
    <row r="185" spans="1:60" ht="14.25" outlineLevel="1">
      <c r="A185" s="279"/>
      <c r="B185" s="279"/>
      <c r="C185" s="288"/>
      <c r="D185" s="289"/>
      <c r="E185" s="290"/>
      <c r="F185" s="291"/>
      <c r="G185" s="292"/>
      <c r="H185" s="262">
        <v>6.32</v>
      </c>
      <c r="I185" s="263">
        <f t="shared" si="81"/>
        <v>0</v>
      </c>
      <c r="J185" s="263">
        <v>52.28</v>
      </c>
      <c r="K185" s="263">
        <f t="shared" si="82"/>
        <v>0</v>
      </c>
      <c r="L185" s="263">
        <v>21</v>
      </c>
      <c r="M185" s="263">
        <f t="shared" si="83"/>
        <v>0</v>
      </c>
      <c r="N185" s="263">
        <v>0.00018</v>
      </c>
      <c r="O185" s="263">
        <f t="shared" si="84"/>
        <v>0</v>
      </c>
      <c r="P185" s="263">
        <v>0</v>
      </c>
      <c r="Q185" s="263">
        <f t="shared" si="85"/>
        <v>0</v>
      </c>
      <c r="R185" s="263" t="s">
        <v>832</v>
      </c>
      <c r="S185" s="263" t="s">
        <v>154</v>
      </c>
      <c r="T185" s="264"/>
      <c r="U185" s="264"/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 t="s">
        <v>155</v>
      </c>
      <c r="AF185" s="264"/>
      <c r="AG185" s="264"/>
      <c r="AH185" s="264"/>
      <c r="AI185" s="264"/>
      <c r="AJ185" s="264"/>
      <c r="AK185" s="264"/>
      <c r="AL185" s="264"/>
      <c r="AM185" s="264"/>
      <c r="AN185" s="264"/>
      <c r="AO185" s="264"/>
      <c r="AP185" s="264"/>
      <c r="AQ185" s="264"/>
      <c r="AR185" s="264"/>
      <c r="AS185" s="264"/>
      <c r="AT185" s="264"/>
      <c r="AU185" s="264"/>
      <c r="AV185" s="264"/>
      <c r="AW185" s="264"/>
      <c r="AX185" s="264"/>
      <c r="AY185" s="264"/>
      <c r="AZ185" s="264"/>
      <c r="BA185" s="264"/>
      <c r="BB185" s="264"/>
      <c r="BC185" s="264"/>
      <c r="BD185" s="264"/>
      <c r="BE185" s="264"/>
      <c r="BF185" s="264"/>
      <c r="BG185" s="264"/>
      <c r="BH185" s="264"/>
    </row>
    <row r="186" spans="1:60" ht="14.25" outlineLevel="1">
      <c r="A186" s="279"/>
      <c r="B186" s="279"/>
      <c r="C186" s="288"/>
      <c r="D186" s="289"/>
      <c r="E186" s="290"/>
      <c r="F186" s="291"/>
      <c r="G186" s="292"/>
      <c r="H186" s="262">
        <v>303.5</v>
      </c>
      <c r="I186" s="263">
        <f t="shared" si="81"/>
        <v>0</v>
      </c>
      <c r="J186" s="263">
        <v>0</v>
      </c>
      <c r="K186" s="263">
        <f t="shared" si="82"/>
        <v>0</v>
      </c>
      <c r="L186" s="263">
        <v>21</v>
      </c>
      <c r="M186" s="263">
        <f t="shared" si="83"/>
        <v>0</v>
      </c>
      <c r="N186" s="263">
        <v>0.0243</v>
      </c>
      <c r="O186" s="263">
        <f t="shared" si="84"/>
        <v>0</v>
      </c>
      <c r="P186" s="263">
        <v>0</v>
      </c>
      <c r="Q186" s="263">
        <f t="shared" si="85"/>
        <v>0</v>
      </c>
      <c r="R186" s="263" t="s">
        <v>295</v>
      </c>
      <c r="S186" s="263" t="s">
        <v>154</v>
      </c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 t="s">
        <v>296</v>
      </c>
      <c r="AF186" s="264"/>
      <c r="AG186" s="264"/>
      <c r="AH186" s="264"/>
      <c r="AI186" s="264"/>
      <c r="AJ186" s="264"/>
      <c r="AK186" s="264"/>
      <c r="AL186" s="264"/>
      <c r="AM186" s="264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</row>
    <row r="187" spans="1:60" ht="14.25" outlineLevel="1">
      <c r="A187" s="279"/>
      <c r="B187" s="279"/>
      <c r="C187" s="288"/>
      <c r="D187" s="289"/>
      <c r="E187" s="290"/>
      <c r="F187" s="291"/>
      <c r="G187" s="292"/>
      <c r="H187" s="262">
        <v>12.7</v>
      </c>
      <c r="I187" s="263">
        <f t="shared" si="81"/>
        <v>0</v>
      </c>
      <c r="J187" s="263">
        <v>0</v>
      </c>
      <c r="K187" s="263">
        <f t="shared" si="82"/>
        <v>0</v>
      </c>
      <c r="L187" s="263">
        <v>21</v>
      </c>
      <c r="M187" s="263">
        <f t="shared" si="83"/>
        <v>0</v>
      </c>
      <c r="N187" s="263">
        <v>0.00132</v>
      </c>
      <c r="O187" s="263">
        <f t="shared" si="84"/>
        <v>0</v>
      </c>
      <c r="P187" s="263">
        <v>0</v>
      </c>
      <c r="Q187" s="263">
        <f t="shared" si="85"/>
        <v>0</v>
      </c>
      <c r="R187" s="263" t="s">
        <v>295</v>
      </c>
      <c r="S187" s="263" t="s">
        <v>154</v>
      </c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 t="s">
        <v>296</v>
      </c>
      <c r="AF187" s="264"/>
      <c r="AG187" s="264"/>
      <c r="AH187" s="264"/>
      <c r="AI187" s="264"/>
      <c r="AJ187" s="264"/>
      <c r="AK187" s="264"/>
      <c r="AL187" s="264"/>
      <c r="AM187" s="264"/>
      <c r="AN187" s="264"/>
      <c r="AO187" s="264"/>
      <c r="AP187" s="264"/>
      <c r="AQ187" s="264"/>
      <c r="AR187" s="264"/>
      <c r="AS187" s="264"/>
      <c r="AT187" s="264"/>
      <c r="AU187" s="264"/>
      <c r="AV187" s="264"/>
      <c r="AW187" s="264"/>
      <c r="AX187" s="264"/>
      <c r="AY187" s="264"/>
      <c r="AZ187" s="264"/>
      <c r="BA187" s="264"/>
      <c r="BB187" s="264"/>
      <c r="BC187" s="264"/>
      <c r="BD187" s="264"/>
      <c r="BE187" s="264"/>
      <c r="BF187" s="264"/>
      <c r="BG187" s="264"/>
      <c r="BH187" s="264"/>
    </row>
    <row r="188" spans="1:60" ht="14.25" outlineLevel="1">
      <c r="A188" s="279"/>
      <c r="B188" s="279"/>
      <c r="C188" s="288"/>
      <c r="D188" s="289"/>
      <c r="E188" s="290"/>
      <c r="F188" s="291"/>
      <c r="G188" s="292"/>
      <c r="H188" s="262">
        <v>0</v>
      </c>
      <c r="I188" s="263">
        <f t="shared" si="81"/>
        <v>0</v>
      </c>
      <c r="J188" s="263">
        <v>6.6</v>
      </c>
      <c r="K188" s="263">
        <f t="shared" si="82"/>
        <v>0</v>
      </c>
      <c r="L188" s="263">
        <v>21</v>
      </c>
      <c r="M188" s="263">
        <f t="shared" si="83"/>
        <v>0</v>
      </c>
      <c r="N188" s="263">
        <v>0</v>
      </c>
      <c r="O188" s="263">
        <f t="shared" si="84"/>
        <v>0</v>
      </c>
      <c r="P188" s="263">
        <v>0</v>
      </c>
      <c r="Q188" s="263">
        <f t="shared" si="85"/>
        <v>0</v>
      </c>
      <c r="R188" s="263" t="s">
        <v>829</v>
      </c>
      <c r="S188" s="263" t="s">
        <v>154</v>
      </c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 t="s">
        <v>650</v>
      </c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</row>
    <row r="189" spans="1:31" ht="14.25">
      <c r="A189" s="276"/>
      <c r="B189" s="276"/>
      <c r="C189" s="293"/>
      <c r="D189" s="294"/>
      <c r="E189" s="295"/>
      <c r="F189" s="296"/>
      <c r="G189" s="297"/>
      <c r="H189" s="277"/>
      <c r="I189" s="278">
        <f>SUM(I190:I195)</f>
        <v>0</v>
      </c>
      <c r="J189" s="278"/>
      <c r="K189" s="278">
        <f>SUM(K190:K195)</f>
        <v>0</v>
      </c>
      <c r="L189" s="278"/>
      <c r="M189" s="278">
        <f>SUM(M190:M195)</f>
        <v>0</v>
      </c>
      <c r="N189" s="278"/>
      <c r="O189" s="278">
        <f>SUM(O190:O195)</f>
        <v>0</v>
      </c>
      <c r="P189" s="278"/>
      <c r="Q189" s="278">
        <f>SUM(Q190:Q195)</f>
        <v>0</v>
      </c>
      <c r="R189" s="278"/>
      <c r="S189" s="278"/>
      <c r="AE189" s="233" t="s">
        <v>149</v>
      </c>
    </row>
    <row r="190" spans="1:60" ht="14.25" outlineLevel="1">
      <c r="A190" s="279"/>
      <c r="B190" s="279"/>
      <c r="C190" s="288"/>
      <c r="D190" s="289"/>
      <c r="E190" s="290"/>
      <c r="F190" s="291"/>
      <c r="G190" s="292"/>
      <c r="H190" s="262">
        <v>0</v>
      </c>
      <c r="I190" s="263">
        <f aca="true" t="shared" si="86" ref="I190:I195">ROUND(E190*H190,2)</f>
        <v>0</v>
      </c>
      <c r="J190" s="263">
        <v>417.5</v>
      </c>
      <c r="K190" s="263">
        <f aca="true" t="shared" si="87" ref="K190:K195">ROUND(E190*J190,2)</f>
        <v>0</v>
      </c>
      <c r="L190" s="263">
        <v>21</v>
      </c>
      <c r="M190" s="263">
        <f aca="true" t="shared" si="88" ref="M190:M195">G190*(1+L190/100)</f>
        <v>0</v>
      </c>
      <c r="N190" s="263">
        <v>0</v>
      </c>
      <c r="O190" s="263">
        <f aca="true" t="shared" si="89" ref="O190:O195">ROUND(E190*N190,2)</f>
        <v>0</v>
      </c>
      <c r="P190" s="263">
        <v>0</v>
      </c>
      <c r="Q190" s="263">
        <f aca="true" t="shared" si="90" ref="Q190:Q195">ROUND(E190*P190,2)</f>
        <v>0</v>
      </c>
      <c r="R190" s="263" t="s">
        <v>832</v>
      </c>
      <c r="S190" s="263" t="s">
        <v>154</v>
      </c>
      <c r="T190" s="264"/>
      <c r="U190" s="264"/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 t="s">
        <v>804</v>
      </c>
      <c r="AF190" s="264"/>
      <c r="AG190" s="264"/>
      <c r="AH190" s="264"/>
      <c r="AI190" s="264"/>
      <c r="AJ190" s="264"/>
      <c r="AK190" s="264"/>
      <c r="AL190" s="264"/>
      <c r="AM190" s="264"/>
      <c r="AN190" s="264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4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</row>
    <row r="191" spans="1:60" ht="14.25" outlineLevel="1">
      <c r="A191" s="279"/>
      <c r="B191" s="279"/>
      <c r="C191" s="288"/>
      <c r="D191" s="289"/>
      <c r="E191" s="290"/>
      <c r="F191" s="291"/>
      <c r="G191" s="292"/>
      <c r="H191" s="262">
        <v>0</v>
      </c>
      <c r="I191" s="263">
        <f t="shared" si="86"/>
        <v>0</v>
      </c>
      <c r="J191" s="263">
        <v>248.5</v>
      </c>
      <c r="K191" s="263">
        <f t="shared" si="87"/>
        <v>0</v>
      </c>
      <c r="L191" s="263">
        <v>21</v>
      </c>
      <c r="M191" s="263">
        <f t="shared" si="88"/>
        <v>0</v>
      </c>
      <c r="N191" s="263">
        <v>0</v>
      </c>
      <c r="O191" s="263">
        <f t="shared" si="89"/>
        <v>0</v>
      </c>
      <c r="P191" s="263">
        <v>0</v>
      </c>
      <c r="Q191" s="263">
        <f t="shared" si="90"/>
        <v>0</v>
      </c>
      <c r="R191" s="263" t="s">
        <v>832</v>
      </c>
      <c r="S191" s="263" t="s">
        <v>154</v>
      </c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 t="s">
        <v>804</v>
      </c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</row>
    <row r="192" spans="1:60" ht="14.25" outlineLevel="1">
      <c r="A192" s="279"/>
      <c r="B192" s="279"/>
      <c r="C192" s="288"/>
      <c r="D192" s="289"/>
      <c r="E192" s="290"/>
      <c r="F192" s="291"/>
      <c r="G192" s="292"/>
      <c r="H192" s="262">
        <v>466</v>
      </c>
      <c r="I192" s="263">
        <f t="shared" si="86"/>
        <v>0</v>
      </c>
      <c r="J192" s="263">
        <v>0</v>
      </c>
      <c r="K192" s="263">
        <f t="shared" si="87"/>
        <v>0</v>
      </c>
      <c r="L192" s="263">
        <v>21</v>
      </c>
      <c r="M192" s="263">
        <f t="shared" si="88"/>
        <v>0</v>
      </c>
      <c r="N192" s="263">
        <v>0.0008</v>
      </c>
      <c r="O192" s="263">
        <f t="shared" si="89"/>
        <v>0</v>
      </c>
      <c r="P192" s="263">
        <v>0</v>
      </c>
      <c r="Q192" s="263">
        <f t="shared" si="90"/>
        <v>0</v>
      </c>
      <c r="R192" s="263" t="s">
        <v>295</v>
      </c>
      <c r="S192" s="263" t="s">
        <v>154</v>
      </c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 t="s">
        <v>821</v>
      </c>
      <c r="AF192" s="264"/>
      <c r="AG192" s="264"/>
      <c r="AH192" s="264"/>
      <c r="AI192" s="264"/>
      <c r="AJ192" s="264"/>
      <c r="AK192" s="264"/>
      <c r="AL192" s="264"/>
      <c r="AM192" s="264"/>
      <c r="AN192" s="264"/>
      <c r="AO192" s="264"/>
      <c r="AP192" s="264"/>
      <c r="AQ192" s="264"/>
      <c r="AR192" s="264"/>
      <c r="AS192" s="264"/>
      <c r="AT192" s="264"/>
      <c r="AU192" s="264"/>
      <c r="AV192" s="264"/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</row>
    <row r="193" spans="1:60" ht="14.25" outlineLevel="1">
      <c r="A193" s="279"/>
      <c r="B193" s="279"/>
      <c r="C193" s="288"/>
      <c r="D193" s="289"/>
      <c r="E193" s="290"/>
      <c r="F193" s="291"/>
      <c r="G193" s="292"/>
      <c r="H193" s="262">
        <v>3950</v>
      </c>
      <c r="I193" s="263">
        <f t="shared" si="86"/>
        <v>0</v>
      </c>
      <c r="J193" s="263">
        <v>0</v>
      </c>
      <c r="K193" s="263">
        <f t="shared" si="87"/>
        <v>0</v>
      </c>
      <c r="L193" s="263">
        <v>21</v>
      </c>
      <c r="M193" s="263">
        <f t="shared" si="88"/>
        <v>0</v>
      </c>
      <c r="N193" s="263">
        <v>0.019</v>
      </c>
      <c r="O193" s="263">
        <f t="shared" si="89"/>
        <v>0</v>
      </c>
      <c r="P193" s="263">
        <v>0</v>
      </c>
      <c r="Q193" s="263">
        <f t="shared" si="90"/>
        <v>0</v>
      </c>
      <c r="R193" s="263" t="s">
        <v>295</v>
      </c>
      <c r="S193" s="263" t="s">
        <v>154</v>
      </c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 t="s">
        <v>821</v>
      </c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</row>
    <row r="194" spans="1:60" ht="14.25" outlineLevel="1">
      <c r="A194" s="279"/>
      <c r="B194" s="279"/>
      <c r="C194" s="288"/>
      <c r="D194" s="289"/>
      <c r="E194" s="290"/>
      <c r="F194" s="291"/>
      <c r="G194" s="292"/>
      <c r="H194" s="262">
        <v>4300</v>
      </c>
      <c r="I194" s="263">
        <f t="shared" si="86"/>
        <v>0</v>
      </c>
      <c r="J194" s="263">
        <v>0</v>
      </c>
      <c r="K194" s="263">
        <f t="shared" si="87"/>
        <v>0</v>
      </c>
      <c r="L194" s="263">
        <v>21</v>
      </c>
      <c r="M194" s="263">
        <f t="shared" si="88"/>
        <v>0</v>
      </c>
      <c r="N194" s="263">
        <v>0.021</v>
      </c>
      <c r="O194" s="263">
        <f t="shared" si="89"/>
        <v>0</v>
      </c>
      <c r="P194" s="263">
        <v>0</v>
      </c>
      <c r="Q194" s="263">
        <f t="shared" si="90"/>
        <v>0</v>
      </c>
      <c r="R194" s="263" t="s">
        <v>295</v>
      </c>
      <c r="S194" s="263" t="s">
        <v>154</v>
      </c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 t="s">
        <v>296</v>
      </c>
      <c r="AF194" s="264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4"/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</row>
    <row r="195" spans="1:60" ht="14.25" outlineLevel="1">
      <c r="A195" s="279"/>
      <c r="B195" s="279"/>
      <c r="C195" s="288"/>
      <c r="D195" s="289"/>
      <c r="E195" s="290"/>
      <c r="F195" s="291"/>
      <c r="G195" s="292"/>
      <c r="H195" s="262">
        <v>0</v>
      </c>
      <c r="I195" s="263">
        <f t="shared" si="86"/>
        <v>0</v>
      </c>
      <c r="J195" s="263">
        <v>1.4</v>
      </c>
      <c r="K195" s="263">
        <f t="shared" si="87"/>
        <v>0</v>
      </c>
      <c r="L195" s="263">
        <v>21</v>
      </c>
      <c r="M195" s="263">
        <f t="shared" si="88"/>
        <v>0</v>
      </c>
      <c r="N195" s="263">
        <v>0</v>
      </c>
      <c r="O195" s="263">
        <f t="shared" si="89"/>
        <v>0</v>
      </c>
      <c r="P195" s="263">
        <v>0</v>
      </c>
      <c r="Q195" s="263">
        <f t="shared" si="90"/>
        <v>0</v>
      </c>
      <c r="R195" s="263" t="s">
        <v>832</v>
      </c>
      <c r="S195" s="263" t="s">
        <v>154</v>
      </c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 t="s">
        <v>650</v>
      </c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264"/>
      <c r="AP195" s="264"/>
      <c r="AQ195" s="264"/>
      <c r="AR195" s="264"/>
      <c r="AS195" s="264"/>
      <c r="AT195" s="264"/>
      <c r="AU195" s="264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</row>
    <row r="196" spans="1:31" ht="14.25">
      <c r="A196" s="276"/>
      <c r="B196" s="276"/>
      <c r="C196" s="293"/>
      <c r="D196" s="294"/>
      <c r="E196" s="295"/>
      <c r="F196" s="296"/>
      <c r="G196" s="297"/>
      <c r="H196" s="277"/>
      <c r="I196" s="278">
        <f>SUM(I197:I197)</f>
        <v>0</v>
      </c>
      <c r="J196" s="278"/>
      <c r="K196" s="278">
        <f>SUM(K197:K197)</f>
        <v>0</v>
      </c>
      <c r="L196" s="278"/>
      <c r="M196" s="278">
        <f>SUM(M197:M197)</f>
        <v>0</v>
      </c>
      <c r="N196" s="278"/>
      <c r="O196" s="278">
        <f>SUM(O197:O197)</f>
        <v>0</v>
      </c>
      <c r="P196" s="278"/>
      <c r="Q196" s="278">
        <f>SUM(Q197:Q197)</f>
        <v>0</v>
      </c>
      <c r="R196" s="278"/>
      <c r="S196" s="278"/>
      <c r="AE196" s="233" t="s">
        <v>149</v>
      </c>
    </row>
    <row r="197" spans="1:60" ht="14.25" outlineLevel="1">
      <c r="A197" s="279"/>
      <c r="B197" s="279"/>
      <c r="C197" s="288"/>
      <c r="D197" s="289"/>
      <c r="E197" s="290"/>
      <c r="F197" s="291"/>
      <c r="G197" s="292"/>
      <c r="H197" s="262">
        <v>0</v>
      </c>
      <c r="I197" s="263">
        <f>ROUND(E197*H197,2)</f>
        <v>0</v>
      </c>
      <c r="J197" s="263">
        <v>2000</v>
      </c>
      <c r="K197" s="263">
        <f>ROUND(E197*J197,2)</f>
        <v>0</v>
      </c>
      <c r="L197" s="263">
        <v>21</v>
      </c>
      <c r="M197" s="263">
        <f>G197*(1+L197/100)</f>
        <v>0</v>
      </c>
      <c r="N197" s="263">
        <v>0</v>
      </c>
      <c r="O197" s="263">
        <f>ROUND(E197*N197,2)</f>
        <v>0</v>
      </c>
      <c r="P197" s="263">
        <v>0</v>
      </c>
      <c r="Q197" s="263">
        <f>ROUND(E197*P197,2)</f>
        <v>0</v>
      </c>
      <c r="R197" s="263"/>
      <c r="S197" s="263" t="s">
        <v>335</v>
      </c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 t="s">
        <v>155</v>
      </c>
      <c r="AF197" s="264"/>
      <c r="AG197" s="264"/>
      <c r="AH197" s="264"/>
      <c r="AI197" s="264"/>
      <c r="AJ197" s="264"/>
      <c r="AK197" s="264"/>
      <c r="AL197" s="264"/>
      <c r="AM197" s="264"/>
      <c r="AN197" s="264"/>
      <c r="AO197" s="264"/>
      <c r="AP197" s="264"/>
      <c r="AQ197" s="264"/>
      <c r="AR197" s="264"/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</row>
    <row r="198" spans="1:31" ht="14.25">
      <c r="A198" s="276"/>
      <c r="B198" s="276"/>
      <c r="C198" s="293"/>
      <c r="D198" s="294"/>
      <c r="E198" s="295"/>
      <c r="F198" s="296"/>
      <c r="G198" s="297"/>
      <c r="H198" s="277"/>
      <c r="I198" s="278">
        <f>SUM(I199:I202)</f>
        <v>0</v>
      </c>
      <c r="J198" s="278"/>
      <c r="K198" s="278">
        <f>SUM(K199:K202)</f>
        <v>0</v>
      </c>
      <c r="L198" s="278"/>
      <c r="M198" s="278">
        <f>SUM(M199:M202)</f>
        <v>0</v>
      </c>
      <c r="N198" s="278"/>
      <c r="O198" s="278">
        <f>SUM(O199:O202)</f>
        <v>0</v>
      </c>
      <c r="P198" s="278"/>
      <c r="Q198" s="278">
        <f>SUM(Q199:Q202)</f>
        <v>0</v>
      </c>
      <c r="R198" s="278"/>
      <c r="S198" s="278"/>
      <c r="AE198" s="233" t="s">
        <v>149</v>
      </c>
    </row>
    <row r="199" spans="1:60" ht="14.25" outlineLevel="1">
      <c r="A199" s="279"/>
      <c r="B199" s="279"/>
      <c r="C199" s="288"/>
      <c r="D199" s="289"/>
      <c r="E199" s="290"/>
      <c r="F199" s="291"/>
      <c r="G199" s="292"/>
      <c r="H199" s="262">
        <v>0</v>
      </c>
      <c r="I199" s="263">
        <f aca="true" t="shared" si="91" ref="I199:I202">ROUND(E199*H199,2)</f>
        <v>0</v>
      </c>
      <c r="J199" s="263">
        <v>7000</v>
      </c>
      <c r="K199" s="263">
        <f aca="true" t="shared" si="92" ref="K199:K202">ROUND(E199*J199,2)</f>
        <v>0</v>
      </c>
      <c r="L199" s="263">
        <v>21</v>
      </c>
      <c r="M199" s="263">
        <f aca="true" t="shared" si="93" ref="M199:M202">G199*(1+L199/100)</f>
        <v>0</v>
      </c>
      <c r="N199" s="263">
        <v>0</v>
      </c>
      <c r="O199" s="263">
        <f aca="true" t="shared" si="94" ref="O199:O202">ROUND(E199*N199,2)</f>
        <v>0</v>
      </c>
      <c r="P199" s="263">
        <v>0</v>
      </c>
      <c r="Q199" s="263">
        <f aca="true" t="shared" si="95" ref="Q199:Q202">ROUND(E199*P199,2)</f>
        <v>0</v>
      </c>
      <c r="R199" s="263"/>
      <c r="S199" s="263" t="s">
        <v>335</v>
      </c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 t="s">
        <v>155</v>
      </c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4"/>
      <c r="AQ199" s="264"/>
      <c r="AR199" s="264"/>
      <c r="AS199" s="264"/>
      <c r="AT199" s="264"/>
      <c r="AU199" s="264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</row>
    <row r="200" spans="1:60" ht="14.25" outlineLevel="1">
      <c r="A200" s="279"/>
      <c r="B200" s="279"/>
      <c r="C200" s="288"/>
      <c r="D200" s="289"/>
      <c r="E200" s="290"/>
      <c r="F200" s="291"/>
      <c r="G200" s="292"/>
      <c r="H200" s="262">
        <v>0</v>
      </c>
      <c r="I200" s="263">
        <f t="shared" si="91"/>
        <v>0</v>
      </c>
      <c r="J200" s="263">
        <v>19000</v>
      </c>
      <c r="K200" s="263">
        <f t="shared" si="92"/>
        <v>0</v>
      </c>
      <c r="L200" s="263">
        <v>21</v>
      </c>
      <c r="M200" s="263">
        <f t="shared" si="93"/>
        <v>0</v>
      </c>
      <c r="N200" s="263">
        <v>0</v>
      </c>
      <c r="O200" s="263">
        <f t="shared" si="94"/>
        <v>0</v>
      </c>
      <c r="P200" s="263">
        <v>0</v>
      </c>
      <c r="Q200" s="263">
        <f t="shared" si="95"/>
        <v>0</v>
      </c>
      <c r="R200" s="263"/>
      <c r="S200" s="263" t="s">
        <v>335</v>
      </c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 t="s">
        <v>155</v>
      </c>
      <c r="AF200" s="264"/>
      <c r="AG200" s="264"/>
      <c r="AH200" s="264"/>
      <c r="AI200" s="264"/>
      <c r="AJ200" s="264"/>
      <c r="AK200" s="264"/>
      <c r="AL200" s="264"/>
      <c r="AM200" s="264"/>
      <c r="AN200" s="264"/>
      <c r="AO200" s="264"/>
      <c r="AP200" s="264"/>
      <c r="AQ200" s="264"/>
      <c r="AR200" s="264"/>
      <c r="AS200" s="264"/>
      <c r="AT200" s="264"/>
      <c r="AU200" s="264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</row>
    <row r="201" spans="1:60" ht="14.25" outlineLevel="1">
      <c r="A201" s="279"/>
      <c r="B201" s="279"/>
      <c r="C201" s="288"/>
      <c r="D201" s="289"/>
      <c r="E201" s="290"/>
      <c r="F201" s="291"/>
      <c r="G201" s="292"/>
      <c r="H201" s="262">
        <v>0</v>
      </c>
      <c r="I201" s="263">
        <f t="shared" si="91"/>
        <v>0</v>
      </c>
      <c r="J201" s="263">
        <v>17000</v>
      </c>
      <c r="K201" s="263">
        <f t="shared" si="92"/>
        <v>0</v>
      </c>
      <c r="L201" s="263">
        <v>21</v>
      </c>
      <c r="M201" s="263">
        <f t="shared" si="93"/>
        <v>0</v>
      </c>
      <c r="N201" s="263">
        <v>0</v>
      </c>
      <c r="O201" s="263">
        <f t="shared" si="94"/>
        <v>0</v>
      </c>
      <c r="P201" s="263">
        <v>0</v>
      </c>
      <c r="Q201" s="263">
        <f t="shared" si="95"/>
        <v>0</v>
      </c>
      <c r="R201" s="263"/>
      <c r="S201" s="263" t="s">
        <v>335</v>
      </c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 t="s">
        <v>155</v>
      </c>
      <c r="AF201" s="264"/>
      <c r="AG201" s="264"/>
      <c r="AH201" s="264"/>
      <c r="AI201" s="264"/>
      <c r="AJ201" s="264"/>
      <c r="AK201" s="264"/>
      <c r="AL201" s="264"/>
      <c r="AM201" s="264"/>
      <c r="AN201" s="264"/>
      <c r="AO201" s="264"/>
      <c r="AP201" s="264"/>
      <c r="AQ201" s="264"/>
      <c r="AR201" s="264"/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264"/>
      <c r="BC201" s="264"/>
      <c r="BD201" s="264"/>
      <c r="BE201" s="264"/>
      <c r="BF201" s="264"/>
      <c r="BG201" s="264"/>
      <c r="BH201" s="264"/>
    </row>
    <row r="202" spans="1:60" ht="14.25" outlineLevel="1">
      <c r="A202" s="279"/>
      <c r="B202" s="279"/>
      <c r="C202" s="288"/>
      <c r="D202" s="289"/>
      <c r="E202" s="290"/>
      <c r="F202" s="291"/>
      <c r="G202" s="292"/>
      <c r="H202" s="262">
        <v>0</v>
      </c>
      <c r="I202" s="263">
        <f t="shared" si="91"/>
        <v>0</v>
      </c>
      <c r="J202" s="263">
        <v>500</v>
      </c>
      <c r="K202" s="263">
        <f t="shared" si="92"/>
        <v>0</v>
      </c>
      <c r="L202" s="263">
        <v>21</v>
      </c>
      <c r="M202" s="263">
        <f t="shared" si="93"/>
        <v>0</v>
      </c>
      <c r="N202" s="263">
        <v>0</v>
      </c>
      <c r="O202" s="263">
        <f t="shared" si="94"/>
        <v>0</v>
      </c>
      <c r="P202" s="263">
        <v>0</v>
      </c>
      <c r="Q202" s="263">
        <f t="shared" si="95"/>
        <v>0</v>
      </c>
      <c r="R202" s="263"/>
      <c r="S202" s="263" t="s">
        <v>335</v>
      </c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 t="s">
        <v>155</v>
      </c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4"/>
      <c r="AU202" s="264"/>
      <c r="AV202" s="264"/>
      <c r="AW202" s="264"/>
      <c r="AX202" s="264"/>
      <c r="AY202" s="264"/>
      <c r="AZ202" s="264"/>
      <c r="BA202" s="264"/>
      <c r="BB202" s="264"/>
      <c r="BC202" s="264"/>
      <c r="BD202" s="264"/>
      <c r="BE202" s="264"/>
      <c r="BF202" s="264"/>
      <c r="BG202" s="264"/>
      <c r="BH202" s="264"/>
    </row>
    <row r="203" spans="1:31" ht="14.25">
      <c r="A203" s="276"/>
      <c r="B203" s="276"/>
      <c r="C203" s="293"/>
      <c r="D203" s="294"/>
      <c r="E203" s="295"/>
      <c r="F203" s="296"/>
      <c r="G203" s="297"/>
      <c r="H203" s="277"/>
      <c r="I203" s="278">
        <f>SUM(I204:I212)</f>
        <v>0</v>
      </c>
      <c r="J203" s="278"/>
      <c r="K203" s="278">
        <f>SUM(K204:K212)</f>
        <v>0</v>
      </c>
      <c r="L203" s="278"/>
      <c r="M203" s="278">
        <f>SUM(M204:M212)</f>
        <v>0</v>
      </c>
      <c r="N203" s="278"/>
      <c r="O203" s="278">
        <f>SUM(O204:O212)</f>
        <v>0</v>
      </c>
      <c r="P203" s="278"/>
      <c r="Q203" s="278">
        <f>SUM(Q204:Q212)</f>
        <v>0</v>
      </c>
      <c r="R203" s="278"/>
      <c r="S203" s="278"/>
      <c r="AE203" s="233" t="s">
        <v>149</v>
      </c>
    </row>
    <row r="204" spans="1:60" ht="14.25" outlineLevel="1">
      <c r="A204" s="279"/>
      <c r="B204" s="279"/>
      <c r="C204" s="288"/>
      <c r="D204" s="289"/>
      <c r="E204" s="290"/>
      <c r="F204" s="291"/>
      <c r="G204" s="292"/>
      <c r="H204" s="262">
        <v>0</v>
      </c>
      <c r="I204" s="263">
        <f aca="true" t="shared" si="96" ref="I204:I212">ROUND(E204*H204,2)</f>
        <v>0</v>
      </c>
      <c r="J204" s="263">
        <v>66.6</v>
      </c>
      <c r="K204" s="263">
        <f aca="true" t="shared" si="97" ref="K204:K212">ROUND(E204*J204,2)</f>
        <v>0</v>
      </c>
      <c r="L204" s="263">
        <v>21</v>
      </c>
      <c r="M204" s="263">
        <f aca="true" t="shared" si="98" ref="M204:M212">G204*(1+L204/100)</f>
        <v>0</v>
      </c>
      <c r="N204" s="263">
        <v>0</v>
      </c>
      <c r="O204" s="263">
        <f aca="true" t="shared" si="99" ref="O204:O212">ROUND(E204*N204,2)</f>
        <v>0</v>
      </c>
      <c r="P204" s="263">
        <v>0</v>
      </c>
      <c r="Q204" s="263">
        <f aca="true" t="shared" si="100" ref="Q204:Q212">ROUND(E204*P204,2)</f>
        <v>0</v>
      </c>
      <c r="R204" s="263" t="s">
        <v>899</v>
      </c>
      <c r="S204" s="263" t="s">
        <v>154</v>
      </c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 t="s">
        <v>804</v>
      </c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</row>
    <row r="205" spans="1:60" ht="14.25" outlineLevel="1">
      <c r="A205" s="279"/>
      <c r="B205" s="279"/>
      <c r="C205" s="288"/>
      <c r="D205" s="289"/>
      <c r="E205" s="290"/>
      <c r="F205" s="291"/>
      <c r="G205" s="292"/>
      <c r="H205" s="262">
        <v>9</v>
      </c>
      <c r="I205" s="263">
        <f t="shared" si="96"/>
        <v>0</v>
      </c>
      <c r="J205" s="263">
        <v>75.6</v>
      </c>
      <c r="K205" s="263">
        <f t="shared" si="97"/>
        <v>0</v>
      </c>
      <c r="L205" s="263">
        <v>21</v>
      </c>
      <c r="M205" s="263">
        <f t="shared" si="98"/>
        <v>0</v>
      </c>
      <c r="N205" s="263">
        <v>0.00024</v>
      </c>
      <c r="O205" s="263">
        <f t="shared" si="99"/>
        <v>0</v>
      </c>
      <c r="P205" s="263">
        <v>0</v>
      </c>
      <c r="Q205" s="263">
        <f t="shared" si="100"/>
        <v>0</v>
      </c>
      <c r="R205" s="263" t="s">
        <v>899</v>
      </c>
      <c r="S205" s="263" t="s">
        <v>154</v>
      </c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 t="s">
        <v>804</v>
      </c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A205" s="264"/>
      <c r="BB205" s="264"/>
      <c r="BC205" s="264"/>
      <c r="BD205" s="264"/>
      <c r="BE205" s="264"/>
      <c r="BF205" s="264"/>
      <c r="BG205" s="264"/>
      <c r="BH205" s="264"/>
    </row>
    <row r="206" spans="1:60" ht="14.25" outlineLevel="1">
      <c r="A206" s="279"/>
      <c r="B206" s="279"/>
      <c r="C206" s="288"/>
      <c r="D206" s="289"/>
      <c r="E206" s="290"/>
      <c r="F206" s="291"/>
      <c r="G206" s="292"/>
      <c r="H206" s="262">
        <v>38.95</v>
      </c>
      <c r="I206" s="263">
        <f t="shared" si="96"/>
        <v>0</v>
      </c>
      <c r="J206" s="263">
        <v>313.55</v>
      </c>
      <c r="K206" s="263">
        <f t="shared" si="97"/>
        <v>0</v>
      </c>
      <c r="L206" s="263">
        <v>21</v>
      </c>
      <c r="M206" s="263">
        <f t="shared" si="98"/>
        <v>0</v>
      </c>
      <c r="N206" s="263">
        <v>0</v>
      </c>
      <c r="O206" s="263">
        <f t="shared" si="99"/>
        <v>0</v>
      </c>
      <c r="P206" s="263">
        <v>0</v>
      </c>
      <c r="Q206" s="263">
        <f t="shared" si="100"/>
        <v>0</v>
      </c>
      <c r="R206" s="263" t="s">
        <v>899</v>
      </c>
      <c r="S206" s="263" t="s">
        <v>154</v>
      </c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 t="s">
        <v>804</v>
      </c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4"/>
      <c r="AT206" s="264"/>
      <c r="AU206" s="264"/>
      <c r="AV206" s="264"/>
      <c r="AW206" s="264"/>
      <c r="AX206" s="264"/>
      <c r="AY206" s="264"/>
      <c r="AZ206" s="264"/>
      <c r="BA206" s="264"/>
      <c r="BB206" s="264"/>
      <c r="BC206" s="264"/>
      <c r="BD206" s="264"/>
      <c r="BE206" s="264"/>
      <c r="BF206" s="264"/>
      <c r="BG206" s="264"/>
      <c r="BH206" s="264"/>
    </row>
    <row r="207" spans="1:60" ht="14.25" outlineLevel="1">
      <c r="A207" s="279"/>
      <c r="B207" s="279"/>
      <c r="C207" s="288"/>
      <c r="D207" s="289"/>
      <c r="E207" s="290"/>
      <c r="F207" s="291"/>
      <c r="G207" s="292"/>
      <c r="H207" s="262">
        <v>15.67</v>
      </c>
      <c r="I207" s="263">
        <f t="shared" si="96"/>
        <v>0</v>
      </c>
      <c r="J207" s="263">
        <v>22.43</v>
      </c>
      <c r="K207" s="263">
        <f t="shared" si="97"/>
        <v>0</v>
      </c>
      <c r="L207" s="263">
        <v>21</v>
      </c>
      <c r="M207" s="263">
        <f t="shared" si="98"/>
        <v>0</v>
      </c>
      <c r="N207" s="263">
        <v>4E-05</v>
      </c>
      <c r="O207" s="263">
        <f t="shared" si="99"/>
        <v>0</v>
      </c>
      <c r="P207" s="263">
        <v>0</v>
      </c>
      <c r="Q207" s="263">
        <f t="shared" si="100"/>
        <v>0</v>
      </c>
      <c r="R207" s="263" t="s">
        <v>899</v>
      </c>
      <c r="S207" s="263" t="s">
        <v>154</v>
      </c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 t="s">
        <v>155</v>
      </c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4"/>
      <c r="AX207" s="264"/>
      <c r="AY207" s="264"/>
      <c r="AZ207" s="264"/>
      <c r="BA207" s="264"/>
      <c r="BB207" s="264"/>
      <c r="BC207" s="264"/>
      <c r="BD207" s="264"/>
      <c r="BE207" s="264"/>
      <c r="BF207" s="264"/>
      <c r="BG207" s="264"/>
      <c r="BH207" s="264"/>
    </row>
    <row r="208" spans="1:60" ht="14.25" outlineLevel="1">
      <c r="A208" s="279"/>
      <c r="B208" s="279"/>
      <c r="C208" s="288"/>
      <c r="D208" s="289"/>
      <c r="E208" s="290"/>
      <c r="F208" s="291"/>
      <c r="G208" s="292"/>
      <c r="H208" s="262">
        <v>10.6</v>
      </c>
      <c r="I208" s="263">
        <f t="shared" si="96"/>
        <v>0</v>
      </c>
      <c r="J208" s="263">
        <v>0</v>
      </c>
      <c r="K208" s="263">
        <f t="shared" si="97"/>
        <v>0</v>
      </c>
      <c r="L208" s="263">
        <v>21</v>
      </c>
      <c r="M208" s="263">
        <f t="shared" si="98"/>
        <v>0</v>
      </c>
      <c r="N208" s="263">
        <v>0.0015</v>
      </c>
      <c r="O208" s="263">
        <f t="shared" si="99"/>
        <v>0</v>
      </c>
      <c r="P208" s="263">
        <v>0</v>
      </c>
      <c r="Q208" s="263">
        <f t="shared" si="100"/>
        <v>0</v>
      </c>
      <c r="R208" s="263" t="s">
        <v>899</v>
      </c>
      <c r="S208" s="263" t="s">
        <v>154</v>
      </c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 t="s">
        <v>804</v>
      </c>
      <c r="AF208" s="264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264"/>
      <c r="AY208" s="264"/>
      <c r="AZ208" s="264"/>
      <c r="BA208" s="264"/>
      <c r="BB208" s="264"/>
      <c r="BC208" s="264"/>
      <c r="BD208" s="264"/>
      <c r="BE208" s="264"/>
      <c r="BF208" s="264"/>
      <c r="BG208" s="264"/>
      <c r="BH208" s="264"/>
    </row>
    <row r="209" spans="1:60" ht="14.25" outlineLevel="1">
      <c r="A209" s="279"/>
      <c r="B209" s="279"/>
      <c r="C209" s="288"/>
      <c r="D209" s="289"/>
      <c r="E209" s="290"/>
      <c r="F209" s="291"/>
      <c r="G209" s="292"/>
      <c r="H209" s="262">
        <v>210</v>
      </c>
      <c r="I209" s="263">
        <f t="shared" si="96"/>
        <v>0</v>
      </c>
      <c r="J209" s="263">
        <v>0</v>
      </c>
      <c r="K209" s="263">
        <f t="shared" si="97"/>
        <v>0</v>
      </c>
      <c r="L209" s="263">
        <v>21</v>
      </c>
      <c r="M209" s="263">
        <f t="shared" si="98"/>
        <v>0</v>
      </c>
      <c r="N209" s="263">
        <v>0</v>
      </c>
      <c r="O209" s="263">
        <f t="shared" si="99"/>
        <v>0</v>
      </c>
      <c r="P209" s="263">
        <v>0</v>
      </c>
      <c r="Q209" s="263">
        <f t="shared" si="100"/>
        <v>0</v>
      </c>
      <c r="R209" s="263" t="s">
        <v>295</v>
      </c>
      <c r="S209" s="263" t="s">
        <v>154</v>
      </c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 t="s">
        <v>821</v>
      </c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264"/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264"/>
      <c r="BC209" s="264"/>
      <c r="BD209" s="264"/>
      <c r="BE209" s="264"/>
      <c r="BF209" s="264"/>
      <c r="BG209" s="264"/>
      <c r="BH209" s="264"/>
    </row>
    <row r="210" spans="1:60" ht="14.25" outlineLevel="1">
      <c r="A210" s="279"/>
      <c r="B210" s="279"/>
      <c r="C210" s="288"/>
      <c r="D210" s="289"/>
      <c r="E210" s="290"/>
      <c r="F210" s="291"/>
      <c r="G210" s="292"/>
      <c r="H210" s="262">
        <v>300</v>
      </c>
      <c r="I210" s="263">
        <f t="shared" si="96"/>
        <v>0</v>
      </c>
      <c r="J210" s="263">
        <v>0</v>
      </c>
      <c r="K210" s="263">
        <f t="shared" si="97"/>
        <v>0</v>
      </c>
      <c r="L210" s="263">
        <v>21</v>
      </c>
      <c r="M210" s="263">
        <f t="shared" si="98"/>
        <v>0</v>
      </c>
      <c r="N210" s="263">
        <v>0</v>
      </c>
      <c r="O210" s="263">
        <f t="shared" si="99"/>
        <v>0</v>
      </c>
      <c r="P210" s="263">
        <v>0</v>
      </c>
      <c r="Q210" s="263">
        <f t="shared" si="100"/>
        <v>0</v>
      </c>
      <c r="R210" s="263" t="s">
        <v>295</v>
      </c>
      <c r="S210" s="263" t="s">
        <v>154</v>
      </c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 t="s">
        <v>821</v>
      </c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264"/>
      <c r="AZ210" s="264"/>
      <c r="BA210" s="264"/>
      <c r="BB210" s="264"/>
      <c r="BC210" s="264"/>
      <c r="BD210" s="264"/>
      <c r="BE210" s="264"/>
      <c r="BF210" s="264"/>
      <c r="BG210" s="264"/>
      <c r="BH210" s="264"/>
    </row>
    <row r="211" spans="1:60" ht="14.25" outlineLevel="1">
      <c r="A211" s="279"/>
      <c r="B211" s="279"/>
      <c r="C211" s="288"/>
      <c r="D211" s="289"/>
      <c r="E211" s="290"/>
      <c r="F211" s="291"/>
      <c r="G211" s="292"/>
      <c r="H211" s="262">
        <v>50</v>
      </c>
      <c r="I211" s="263">
        <f t="shared" si="96"/>
        <v>0</v>
      </c>
      <c r="J211" s="263">
        <v>0</v>
      </c>
      <c r="K211" s="263">
        <f t="shared" si="97"/>
        <v>0</v>
      </c>
      <c r="L211" s="263">
        <v>21</v>
      </c>
      <c r="M211" s="263">
        <f t="shared" si="98"/>
        <v>0</v>
      </c>
      <c r="N211" s="263">
        <v>0</v>
      </c>
      <c r="O211" s="263">
        <f t="shared" si="99"/>
        <v>0</v>
      </c>
      <c r="P211" s="263">
        <v>0</v>
      </c>
      <c r="Q211" s="263">
        <f t="shared" si="100"/>
        <v>0</v>
      </c>
      <c r="R211" s="263" t="s">
        <v>295</v>
      </c>
      <c r="S211" s="263" t="s">
        <v>154</v>
      </c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 t="s">
        <v>821</v>
      </c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</row>
    <row r="212" spans="1:60" ht="14.25" outlineLevel="1">
      <c r="A212" s="279"/>
      <c r="B212" s="279"/>
      <c r="C212" s="288"/>
      <c r="D212" s="289"/>
      <c r="E212" s="290"/>
      <c r="F212" s="291"/>
      <c r="G212" s="292"/>
      <c r="H212" s="262">
        <v>0</v>
      </c>
      <c r="I212" s="263">
        <f t="shared" si="96"/>
        <v>0</v>
      </c>
      <c r="J212" s="263">
        <v>6</v>
      </c>
      <c r="K212" s="263">
        <f t="shared" si="97"/>
        <v>0</v>
      </c>
      <c r="L212" s="263">
        <v>21</v>
      </c>
      <c r="M212" s="263">
        <f t="shared" si="98"/>
        <v>0</v>
      </c>
      <c r="N212" s="263">
        <v>0</v>
      </c>
      <c r="O212" s="263">
        <f t="shared" si="99"/>
        <v>0</v>
      </c>
      <c r="P212" s="263">
        <v>0</v>
      </c>
      <c r="Q212" s="263">
        <f t="shared" si="100"/>
        <v>0</v>
      </c>
      <c r="R212" s="263" t="s">
        <v>899</v>
      </c>
      <c r="S212" s="263" t="s">
        <v>154</v>
      </c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 t="s">
        <v>650</v>
      </c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4"/>
      <c r="AQ212" s="264"/>
      <c r="AR212" s="264"/>
      <c r="AS212" s="264"/>
      <c r="AT212" s="264"/>
      <c r="AU212" s="264"/>
      <c r="AV212" s="264"/>
      <c r="AW212" s="264"/>
      <c r="AX212" s="264"/>
      <c r="AY212" s="264"/>
      <c r="AZ212" s="264"/>
      <c r="BA212" s="264"/>
      <c r="BB212" s="264"/>
      <c r="BC212" s="264"/>
      <c r="BD212" s="264"/>
      <c r="BE212" s="264"/>
      <c r="BF212" s="264"/>
      <c r="BG212" s="264"/>
      <c r="BH212" s="264"/>
    </row>
    <row r="213" spans="1:31" ht="14.25">
      <c r="A213" s="276"/>
      <c r="B213" s="276"/>
      <c r="C213" s="293"/>
      <c r="D213" s="294"/>
      <c r="E213" s="295"/>
      <c r="F213" s="296"/>
      <c r="G213" s="297"/>
      <c r="H213" s="277"/>
      <c r="I213" s="278">
        <f>SUM(I214:I215)</f>
        <v>0</v>
      </c>
      <c r="J213" s="278"/>
      <c r="K213" s="278">
        <f>SUM(K214:K215)</f>
        <v>0</v>
      </c>
      <c r="L213" s="278"/>
      <c r="M213" s="278">
        <f>SUM(M214:M215)</f>
        <v>0</v>
      </c>
      <c r="N213" s="278"/>
      <c r="O213" s="278">
        <f>SUM(O214:O215)</f>
        <v>0</v>
      </c>
      <c r="P213" s="278"/>
      <c r="Q213" s="278">
        <f>SUM(Q214:Q215)</f>
        <v>0</v>
      </c>
      <c r="R213" s="278"/>
      <c r="S213" s="278"/>
      <c r="AE213" s="233" t="s">
        <v>149</v>
      </c>
    </row>
    <row r="214" spans="1:60" ht="14.25" outlineLevel="1">
      <c r="A214" s="279"/>
      <c r="B214" s="279"/>
      <c r="C214" s="288"/>
      <c r="D214" s="289"/>
      <c r="E214" s="290"/>
      <c r="F214" s="291"/>
      <c r="G214" s="292"/>
      <c r="H214" s="262">
        <v>383.55</v>
      </c>
      <c r="I214" s="263">
        <f aca="true" t="shared" si="101" ref="I214:I215">ROUND(E214*H214,2)</f>
        <v>0</v>
      </c>
      <c r="J214" s="263">
        <v>166.45</v>
      </c>
      <c r="K214" s="263">
        <f aca="true" t="shared" si="102" ref="K214:K215">ROUND(E214*J214,2)</f>
        <v>0</v>
      </c>
      <c r="L214" s="263">
        <v>21</v>
      </c>
      <c r="M214" s="263">
        <f aca="true" t="shared" si="103" ref="M214:M215">G214*(1+L214/100)</f>
        <v>0</v>
      </c>
      <c r="N214" s="263">
        <v>0.00411</v>
      </c>
      <c r="O214" s="263">
        <f aca="true" t="shared" si="104" ref="O214:O215">ROUND(E214*N214,2)</f>
        <v>0</v>
      </c>
      <c r="P214" s="263">
        <v>0</v>
      </c>
      <c r="Q214" s="263">
        <f aca="true" t="shared" si="105" ref="Q214:Q215">ROUND(E214*P214,2)</f>
        <v>0</v>
      </c>
      <c r="R214" s="263" t="s">
        <v>700</v>
      </c>
      <c r="S214" s="263" t="s">
        <v>154</v>
      </c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 t="s">
        <v>346</v>
      </c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264"/>
      <c r="AZ214" s="264"/>
      <c r="BA214" s="264"/>
      <c r="BB214" s="264"/>
      <c r="BC214" s="264"/>
      <c r="BD214" s="264"/>
      <c r="BE214" s="264"/>
      <c r="BF214" s="264"/>
      <c r="BG214" s="264"/>
      <c r="BH214" s="264"/>
    </row>
    <row r="215" spans="1:60" ht="14.25" outlineLevel="1">
      <c r="A215" s="279"/>
      <c r="B215" s="279"/>
      <c r="C215" s="288"/>
      <c r="D215" s="289"/>
      <c r="E215" s="290"/>
      <c r="F215" s="291"/>
      <c r="G215" s="292"/>
      <c r="H215" s="262">
        <v>520.4</v>
      </c>
      <c r="I215" s="263">
        <f t="shared" si="101"/>
        <v>0</v>
      </c>
      <c r="J215" s="263">
        <v>79.6</v>
      </c>
      <c r="K215" s="263">
        <f t="shared" si="102"/>
        <v>0</v>
      </c>
      <c r="L215" s="263">
        <v>21</v>
      </c>
      <c r="M215" s="263">
        <f t="shared" si="103"/>
        <v>0</v>
      </c>
      <c r="N215" s="263">
        <v>0.00258</v>
      </c>
      <c r="O215" s="263">
        <f t="shared" si="104"/>
        <v>0</v>
      </c>
      <c r="P215" s="263">
        <v>0</v>
      </c>
      <c r="Q215" s="263">
        <f t="shared" si="105"/>
        <v>0</v>
      </c>
      <c r="R215" s="263" t="s">
        <v>700</v>
      </c>
      <c r="S215" s="263" t="s">
        <v>154</v>
      </c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 t="s">
        <v>346</v>
      </c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</row>
    <row r="216" spans="1:31" ht="14.25">
      <c r="A216" s="276"/>
      <c r="B216" s="276"/>
      <c r="C216" s="293"/>
      <c r="D216" s="294"/>
      <c r="E216" s="295"/>
      <c r="F216" s="296"/>
      <c r="G216" s="297"/>
      <c r="H216" s="277"/>
      <c r="I216" s="278">
        <f>SUM(I217:I222)</f>
        <v>0</v>
      </c>
      <c r="J216" s="278"/>
      <c r="K216" s="278">
        <f>SUM(K217:K222)</f>
        <v>0</v>
      </c>
      <c r="L216" s="278"/>
      <c r="M216" s="278">
        <f>SUM(M217:M222)</f>
        <v>0</v>
      </c>
      <c r="N216" s="278"/>
      <c r="O216" s="278">
        <f>SUM(O217:O222)</f>
        <v>0</v>
      </c>
      <c r="P216" s="278"/>
      <c r="Q216" s="278">
        <f>SUM(Q217:Q222)</f>
        <v>0</v>
      </c>
      <c r="R216" s="278"/>
      <c r="S216" s="278"/>
      <c r="AE216" s="233" t="s">
        <v>149</v>
      </c>
    </row>
    <row r="217" spans="1:60" ht="14.25" outlineLevel="1">
      <c r="A217" s="279"/>
      <c r="B217" s="279"/>
      <c r="C217" s="288"/>
      <c r="D217" s="289"/>
      <c r="E217" s="290"/>
      <c r="F217" s="291"/>
      <c r="G217" s="292"/>
      <c r="H217" s="262">
        <v>58.08</v>
      </c>
      <c r="I217" s="263">
        <f aca="true" t="shared" si="106" ref="I217:I222">ROUND(E217*H217,2)</f>
        <v>0</v>
      </c>
      <c r="J217" s="263">
        <v>364.42</v>
      </c>
      <c r="K217" s="263">
        <f aca="true" t="shared" si="107" ref="K217:K222">ROUND(E217*J217,2)</f>
        <v>0</v>
      </c>
      <c r="L217" s="263">
        <v>21</v>
      </c>
      <c r="M217" s="263">
        <f aca="true" t="shared" si="108" ref="M217:M222">G217*(1+L217/100)</f>
        <v>0</v>
      </c>
      <c r="N217" s="263">
        <v>0.00455</v>
      </c>
      <c r="O217" s="263">
        <f aca="true" t="shared" si="109" ref="O217:O222">ROUND(E217*N217,2)</f>
        <v>0</v>
      </c>
      <c r="P217" s="263">
        <v>0</v>
      </c>
      <c r="Q217" s="263">
        <f aca="true" t="shared" si="110" ref="Q217:Q222">ROUND(E217*P217,2)</f>
        <v>0</v>
      </c>
      <c r="R217" s="263" t="s">
        <v>899</v>
      </c>
      <c r="S217" s="263" t="s">
        <v>154</v>
      </c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 t="s">
        <v>804</v>
      </c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4"/>
      <c r="AZ217" s="264"/>
      <c r="BA217" s="264"/>
      <c r="BB217" s="264"/>
      <c r="BC217" s="264"/>
      <c r="BD217" s="264"/>
      <c r="BE217" s="264"/>
      <c r="BF217" s="264"/>
      <c r="BG217" s="264"/>
      <c r="BH217" s="264"/>
    </row>
    <row r="218" spans="1:60" ht="14.25" outlineLevel="1">
      <c r="A218" s="279"/>
      <c r="B218" s="279"/>
      <c r="C218" s="288"/>
      <c r="D218" s="289"/>
      <c r="E218" s="290"/>
      <c r="F218" s="291"/>
      <c r="G218" s="292"/>
      <c r="H218" s="262">
        <v>3.55</v>
      </c>
      <c r="I218" s="263">
        <f t="shared" si="106"/>
        <v>0</v>
      </c>
      <c r="J218" s="263">
        <v>0</v>
      </c>
      <c r="K218" s="263">
        <f t="shared" si="107"/>
        <v>0</v>
      </c>
      <c r="L218" s="263">
        <v>21</v>
      </c>
      <c r="M218" s="263">
        <f t="shared" si="108"/>
        <v>0</v>
      </c>
      <c r="N218" s="263">
        <v>0.0006</v>
      </c>
      <c r="O218" s="263">
        <f t="shared" si="109"/>
        <v>0</v>
      </c>
      <c r="P218" s="263">
        <v>0</v>
      </c>
      <c r="Q218" s="263">
        <f t="shared" si="110"/>
        <v>0</v>
      </c>
      <c r="R218" s="263" t="s">
        <v>899</v>
      </c>
      <c r="S218" s="263" t="s">
        <v>154</v>
      </c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 t="s">
        <v>804</v>
      </c>
      <c r="AF218" s="264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4"/>
      <c r="AQ218" s="264"/>
      <c r="AR218" s="264"/>
      <c r="AS218" s="264"/>
      <c r="AT218" s="264"/>
      <c r="AU218" s="264"/>
      <c r="AV218" s="264"/>
      <c r="AW218" s="264"/>
      <c r="AX218" s="264"/>
      <c r="AY218" s="264"/>
      <c r="AZ218" s="264"/>
      <c r="BA218" s="264"/>
      <c r="BB218" s="264"/>
      <c r="BC218" s="264"/>
      <c r="BD218" s="264"/>
      <c r="BE218" s="264"/>
      <c r="BF218" s="264"/>
      <c r="BG218" s="264"/>
      <c r="BH218" s="264"/>
    </row>
    <row r="219" spans="1:60" ht="14.25" outlineLevel="1">
      <c r="A219" s="279"/>
      <c r="B219" s="279"/>
      <c r="C219" s="288"/>
      <c r="D219" s="289"/>
      <c r="E219" s="290"/>
      <c r="F219" s="291"/>
      <c r="G219" s="292"/>
      <c r="H219" s="262">
        <v>0</v>
      </c>
      <c r="I219" s="263">
        <f t="shared" si="106"/>
        <v>0</v>
      </c>
      <c r="J219" s="263">
        <v>38.4</v>
      </c>
      <c r="K219" s="263">
        <f t="shared" si="107"/>
        <v>0</v>
      </c>
      <c r="L219" s="263">
        <v>21</v>
      </c>
      <c r="M219" s="263">
        <f t="shared" si="108"/>
        <v>0</v>
      </c>
      <c r="N219" s="263">
        <v>0</v>
      </c>
      <c r="O219" s="263">
        <f t="shared" si="109"/>
        <v>0</v>
      </c>
      <c r="P219" s="263">
        <v>0</v>
      </c>
      <c r="Q219" s="263">
        <f t="shared" si="110"/>
        <v>0</v>
      </c>
      <c r="R219" s="263" t="s">
        <v>899</v>
      </c>
      <c r="S219" s="263" t="s">
        <v>154</v>
      </c>
      <c r="T219" s="264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 t="s">
        <v>155</v>
      </c>
      <c r="AF219" s="264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4"/>
      <c r="AQ219" s="264"/>
      <c r="AR219" s="264"/>
      <c r="AS219" s="264"/>
      <c r="AT219" s="264"/>
      <c r="AU219" s="264"/>
      <c r="AV219" s="264"/>
      <c r="AW219" s="264"/>
      <c r="AX219" s="264"/>
      <c r="AY219" s="264"/>
      <c r="AZ219" s="264"/>
      <c r="BA219" s="264"/>
      <c r="BB219" s="264"/>
      <c r="BC219" s="264"/>
      <c r="BD219" s="264"/>
      <c r="BE219" s="264"/>
      <c r="BF219" s="264"/>
      <c r="BG219" s="264"/>
      <c r="BH219" s="264"/>
    </row>
    <row r="220" spans="1:60" ht="14.25" outlineLevel="1">
      <c r="A220" s="279"/>
      <c r="B220" s="279"/>
      <c r="C220" s="288"/>
      <c r="D220" s="289"/>
      <c r="E220" s="290"/>
      <c r="F220" s="291"/>
      <c r="G220" s="292"/>
      <c r="H220" s="262">
        <v>25</v>
      </c>
      <c r="I220" s="263">
        <f t="shared" si="106"/>
        <v>0</v>
      </c>
      <c r="J220" s="263">
        <v>0</v>
      </c>
      <c r="K220" s="263">
        <f t="shared" si="107"/>
        <v>0</v>
      </c>
      <c r="L220" s="263">
        <v>21</v>
      </c>
      <c r="M220" s="263">
        <f t="shared" si="108"/>
        <v>0</v>
      </c>
      <c r="N220" s="263">
        <v>0.00022</v>
      </c>
      <c r="O220" s="263">
        <f t="shared" si="109"/>
        <v>0</v>
      </c>
      <c r="P220" s="263">
        <v>0</v>
      </c>
      <c r="Q220" s="263">
        <f t="shared" si="110"/>
        <v>0</v>
      </c>
      <c r="R220" s="263" t="s">
        <v>295</v>
      </c>
      <c r="S220" s="263" t="s">
        <v>154</v>
      </c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 t="s">
        <v>296</v>
      </c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4"/>
      <c r="AS220" s="264"/>
      <c r="AT220" s="264"/>
      <c r="AU220" s="264"/>
      <c r="AV220" s="264"/>
      <c r="AW220" s="264"/>
      <c r="AX220" s="264"/>
      <c r="AY220" s="264"/>
      <c r="AZ220" s="264"/>
      <c r="BA220" s="264"/>
      <c r="BB220" s="264"/>
      <c r="BC220" s="264"/>
      <c r="BD220" s="264"/>
      <c r="BE220" s="264"/>
      <c r="BF220" s="264"/>
      <c r="BG220" s="264"/>
      <c r="BH220" s="264"/>
    </row>
    <row r="221" spans="1:60" ht="14.25" outlineLevel="1">
      <c r="A221" s="279"/>
      <c r="B221" s="279"/>
      <c r="C221" s="288"/>
      <c r="D221" s="289"/>
      <c r="E221" s="290"/>
      <c r="F221" s="291"/>
      <c r="G221" s="292"/>
      <c r="H221" s="262">
        <v>300</v>
      </c>
      <c r="I221" s="263">
        <f t="shared" si="106"/>
        <v>0</v>
      </c>
      <c r="J221" s="263">
        <v>0</v>
      </c>
      <c r="K221" s="263">
        <f t="shared" si="107"/>
        <v>0</v>
      </c>
      <c r="L221" s="263">
        <v>21</v>
      </c>
      <c r="M221" s="263">
        <f t="shared" si="108"/>
        <v>0</v>
      </c>
      <c r="N221" s="263">
        <v>0</v>
      </c>
      <c r="O221" s="263">
        <f t="shared" si="109"/>
        <v>0</v>
      </c>
      <c r="P221" s="263">
        <v>0</v>
      </c>
      <c r="Q221" s="263">
        <f t="shared" si="110"/>
        <v>0</v>
      </c>
      <c r="R221" s="263" t="s">
        <v>295</v>
      </c>
      <c r="S221" s="263" t="s">
        <v>154</v>
      </c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 t="s">
        <v>821</v>
      </c>
      <c r="AF221" s="264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4"/>
      <c r="AQ221" s="264"/>
      <c r="AR221" s="264"/>
      <c r="AS221" s="264"/>
      <c r="AT221" s="264"/>
      <c r="AU221" s="264"/>
      <c r="AV221" s="264"/>
      <c r="AW221" s="264"/>
      <c r="AX221" s="264"/>
      <c r="AY221" s="264"/>
      <c r="AZ221" s="264"/>
      <c r="BA221" s="264"/>
      <c r="BB221" s="264"/>
      <c r="BC221" s="264"/>
      <c r="BD221" s="264"/>
      <c r="BE221" s="264"/>
      <c r="BF221" s="264"/>
      <c r="BG221" s="264"/>
      <c r="BH221" s="264"/>
    </row>
    <row r="222" spans="1:60" ht="14.25" outlineLevel="1">
      <c r="A222" s="279"/>
      <c r="B222" s="279"/>
      <c r="C222" s="288"/>
      <c r="D222" s="289"/>
      <c r="E222" s="290"/>
      <c r="F222" s="291"/>
      <c r="G222" s="292"/>
      <c r="H222" s="262">
        <v>0</v>
      </c>
      <c r="I222" s="263">
        <f t="shared" si="106"/>
        <v>0</v>
      </c>
      <c r="J222" s="263">
        <v>3.3</v>
      </c>
      <c r="K222" s="263">
        <f t="shared" si="107"/>
        <v>0</v>
      </c>
      <c r="L222" s="263">
        <v>21</v>
      </c>
      <c r="M222" s="263">
        <f t="shared" si="108"/>
        <v>0</v>
      </c>
      <c r="N222" s="263">
        <v>0</v>
      </c>
      <c r="O222" s="263">
        <f t="shared" si="109"/>
        <v>0</v>
      </c>
      <c r="P222" s="263">
        <v>0</v>
      </c>
      <c r="Q222" s="263">
        <f t="shared" si="110"/>
        <v>0</v>
      </c>
      <c r="R222" s="263" t="s">
        <v>899</v>
      </c>
      <c r="S222" s="263" t="s">
        <v>154</v>
      </c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 t="s">
        <v>650</v>
      </c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  <c r="BD222" s="264"/>
      <c r="BE222" s="264"/>
      <c r="BF222" s="264"/>
      <c r="BG222" s="264"/>
      <c r="BH222" s="264"/>
    </row>
    <row r="223" spans="1:31" ht="14.25">
      <c r="A223" s="276"/>
      <c r="B223" s="276"/>
      <c r="C223" s="293"/>
      <c r="D223" s="294"/>
      <c r="E223" s="295"/>
      <c r="F223" s="296"/>
      <c r="G223" s="297"/>
      <c r="H223" s="277"/>
      <c r="I223" s="278">
        <f>SUM(I224:I224)</f>
        <v>0</v>
      </c>
      <c r="J223" s="278"/>
      <c r="K223" s="278">
        <f>SUM(K224:K224)</f>
        <v>0</v>
      </c>
      <c r="L223" s="278"/>
      <c r="M223" s="278">
        <f>SUM(M224:M224)</f>
        <v>0</v>
      </c>
      <c r="N223" s="278"/>
      <c r="O223" s="278">
        <f>SUM(O224:O224)</f>
        <v>0</v>
      </c>
      <c r="P223" s="278"/>
      <c r="Q223" s="278">
        <f>SUM(Q224:Q224)</f>
        <v>0</v>
      </c>
      <c r="R223" s="278"/>
      <c r="S223" s="278"/>
      <c r="AE223" s="233" t="s">
        <v>149</v>
      </c>
    </row>
    <row r="224" spans="1:60" ht="14.25" outlineLevel="1">
      <c r="A224" s="279"/>
      <c r="B224" s="279"/>
      <c r="C224" s="288"/>
      <c r="D224" s="289"/>
      <c r="E224" s="290"/>
      <c r="F224" s="291"/>
      <c r="G224" s="292"/>
      <c r="H224" s="262">
        <v>34.63</v>
      </c>
      <c r="I224" s="263">
        <f>ROUND(E224*H224,2)</f>
        <v>0</v>
      </c>
      <c r="J224" s="263">
        <v>117.87</v>
      </c>
      <c r="K224" s="263">
        <f>ROUND(E224*J224,2)</f>
        <v>0</v>
      </c>
      <c r="L224" s="263">
        <v>21</v>
      </c>
      <c r="M224" s="263">
        <f>G224*(1+L224/100)</f>
        <v>0</v>
      </c>
      <c r="N224" s="263">
        <v>0.00031</v>
      </c>
      <c r="O224" s="263">
        <f>ROUND(E224*N224,2)</f>
        <v>0</v>
      </c>
      <c r="P224" s="263">
        <v>0</v>
      </c>
      <c r="Q224" s="263">
        <f>ROUND(E224*P224,2)</f>
        <v>0</v>
      </c>
      <c r="R224" s="263" t="s">
        <v>961</v>
      </c>
      <c r="S224" s="263" t="s">
        <v>154</v>
      </c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 t="s">
        <v>804</v>
      </c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</row>
    <row r="225" spans="1:31" ht="14.25">
      <c r="A225" s="276"/>
      <c r="B225" s="276"/>
      <c r="C225" s="293"/>
      <c r="D225" s="294"/>
      <c r="E225" s="295"/>
      <c r="F225" s="296"/>
      <c r="G225" s="297"/>
      <c r="H225" s="277"/>
      <c r="I225" s="278">
        <f>SUM(I226:I228)</f>
        <v>0</v>
      </c>
      <c r="J225" s="278"/>
      <c r="K225" s="278">
        <f>SUM(K226:K228)</f>
        <v>0</v>
      </c>
      <c r="L225" s="278"/>
      <c r="M225" s="278">
        <f>SUM(M226:M228)</f>
        <v>0</v>
      </c>
      <c r="N225" s="278"/>
      <c r="O225" s="278">
        <f>SUM(O226:O228)</f>
        <v>0</v>
      </c>
      <c r="P225" s="278"/>
      <c r="Q225" s="278">
        <f>SUM(Q226:Q228)</f>
        <v>0</v>
      </c>
      <c r="R225" s="278"/>
      <c r="S225" s="278"/>
      <c r="AE225" s="233" t="s">
        <v>149</v>
      </c>
    </row>
    <row r="226" spans="1:60" ht="14.25" outlineLevel="1">
      <c r="A226" s="279"/>
      <c r="B226" s="279"/>
      <c r="C226" s="288"/>
      <c r="D226" s="289"/>
      <c r="E226" s="290"/>
      <c r="F226" s="291"/>
      <c r="G226" s="292"/>
      <c r="H226" s="262">
        <v>7.54</v>
      </c>
      <c r="I226" s="263">
        <f aca="true" t="shared" si="111" ref="I226:I228">ROUND(E226*H226,2)</f>
        <v>0</v>
      </c>
      <c r="J226" s="263">
        <v>9.86</v>
      </c>
      <c r="K226" s="263">
        <f aca="true" t="shared" si="112" ref="K226:K228">ROUND(E226*J226,2)</f>
        <v>0</v>
      </c>
      <c r="L226" s="263">
        <v>21</v>
      </c>
      <c r="M226" s="263">
        <f aca="true" t="shared" si="113" ref="M226:M228">G226*(1+L226/100)</f>
        <v>0</v>
      </c>
      <c r="N226" s="263">
        <v>0.00025</v>
      </c>
      <c r="O226" s="263">
        <f aca="true" t="shared" si="114" ref="O226:O228">ROUND(E226*N226,2)</f>
        <v>0</v>
      </c>
      <c r="P226" s="263">
        <v>0</v>
      </c>
      <c r="Q226" s="263">
        <f aca="true" t="shared" si="115" ref="Q226:Q228">ROUND(E226*P226,2)</f>
        <v>0</v>
      </c>
      <c r="R226" s="263" t="s">
        <v>647</v>
      </c>
      <c r="S226" s="263" t="s">
        <v>154</v>
      </c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 t="s">
        <v>804</v>
      </c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  <c r="BC226" s="264"/>
      <c r="BD226" s="264"/>
      <c r="BE226" s="264"/>
      <c r="BF226" s="264"/>
      <c r="BG226" s="264"/>
      <c r="BH226" s="264"/>
    </row>
    <row r="227" spans="1:60" ht="14.25" outlineLevel="1">
      <c r="A227" s="279"/>
      <c r="B227" s="279"/>
      <c r="C227" s="288"/>
      <c r="D227" s="289"/>
      <c r="E227" s="290"/>
      <c r="F227" s="291"/>
      <c r="G227" s="292"/>
      <c r="H227" s="262">
        <v>15.75</v>
      </c>
      <c r="I227" s="263">
        <f t="shared" si="111"/>
        <v>0</v>
      </c>
      <c r="J227" s="263">
        <v>33.05</v>
      </c>
      <c r="K227" s="263">
        <f t="shared" si="112"/>
        <v>0</v>
      </c>
      <c r="L227" s="263">
        <v>21</v>
      </c>
      <c r="M227" s="263">
        <f t="shared" si="113"/>
        <v>0</v>
      </c>
      <c r="N227" s="263">
        <v>0.00048</v>
      </c>
      <c r="O227" s="263">
        <f t="shared" si="114"/>
        <v>0</v>
      </c>
      <c r="P227" s="263">
        <v>0</v>
      </c>
      <c r="Q227" s="263">
        <f t="shared" si="115"/>
        <v>0</v>
      </c>
      <c r="R227" s="263" t="s">
        <v>647</v>
      </c>
      <c r="S227" s="263" t="s">
        <v>154</v>
      </c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 t="s">
        <v>804</v>
      </c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4"/>
      <c r="AQ227" s="264"/>
      <c r="AR227" s="264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  <c r="BC227" s="264"/>
      <c r="BD227" s="264"/>
      <c r="BE227" s="264"/>
      <c r="BF227" s="264"/>
      <c r="BG227" s="264"/>
      <c r="BH227" s="264"/>
    </row>
    <row r="228" spans="1:60" ht="14.25" outlineLevel="1">
      <c r="A228" s="279"/>
      <c r="B228" s="279"/>
      <c r="C228" s="288"/>
      <c r="D228" s="289"/>
      <c r="E228" s="290"/>
      <c r="F228" s="291"/>
      <c r="G228" s="292"/>
      <c r="H228" s="262">
        <v>4.76</v>
      </c>
      <c r="I228" s="263">
        <f t="shared" si="111"/>
        <v>0</v>
      </c>
      <c r="J228" s="263">
        <v>33.74</v>
      </c>
      <c r="K228" s="263">
        <f t="shared" si="112"/>
        <v>0</v>
      </c>
      <c r="L228" s="263">
        <v>21</v>
      </c>
      <c r="M228" s="263">
        <f t="shared" si="113"/>
        <v>0</v>
      </c>
      <c r="N228" s="263">
        <v>0.0002</v>
      </c>
      <c r="O228" s="263">
        <f t="shared" si="114"/>
        <v>0</v>
      </c>
      <c r="P228" s="263">
        <v>0</v>
      </c>
      <c r="Q228" s="263">
        <f t="shared" si="115"/>
        <v>0</v>
      </c>
      <c r="R228" s="263" t="s">
        <v>647</v>
      </c>
      <c r="S228" s="263" t="s">
        <v>154</v>
      </c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 t="s">
        <v>155</v>
      </c>
      <c r="AF228" s="264"/>
      <c r="AG228" s="264"/>
      <c r="AH228" s="264"/>
      <c r="AI228" s="264"/>
      <c r="AJ228" s="264"/>
      <c r="AK228" s="264"/>
      <c r="AL228" s="264"/>
      <c r="AM228" s="264"/>
      <c r="AN228" s="264"/>
      <c r="AO228" s="264"/>
      <c r="AP228" s="264"/>
      <c r="AQ228" s="264"/>
      <c r="AR228" s="264"/>
      <c r="AS228" s="264"/>
      <c r="AT228" s="264"/>
      <c r="AU228" s="264"/>
      <c r="AV228" s="264"/>
      <c r="AW228" s="264"/>
      <c r="AX228" s="264"/>
      <c r="AY228" s="264"/>
      <c r="AZ228" s="264"/>
      <c r="BA228" s="264"/>
      <c r="BB228" s="264"/>
      <c r="BC228" s="264"/>
      <c r="BD228" s="264"/>
      <c r="BE228" s="264"/>
      <c r="BF228" s="264"/>
      <c r="BG228" s="264"/>
      <c r="BH228" s="264"/>
    </row>
    <row r="229" spans="1:31" ht="14.25">
      <c r="A229" s="276"/>
      <c r="B229" s="276"/>
      <c r="C229" s="293"/>
      <c r="D229" s="294"/>
      <c r="E229" s="295"/>
      <c r="F229" s="296"/>
      <c r="G229" s="297"/>
      <c r="H229" s="277"/>
      <c r="I229" s="278">
        <f>SUM(I230:I230)</f>
        <v>0</v>
      </c>
      <c r="J229" s="278"/>
      <c r="K229" s="278">
        <f>SUM(K230:K230)</f>
        <v>0</v>
      </c>
      <c r="L229" s="278"/>
      <c r="M229" s="278">
        <f>SUM(M230:M230)</f>
        <v>0</v>
      </c>
      <c r="N229" s="278"/>
      <c r="O229" s="278">
        <f>SUM(O230:O230)</f>
        <v>0</v>
      </c>
      <c r="P229" s="278"/>
      <c r="Q229" s="278">
        <f>SUM(Q230:Q230)</f>
        <v>0</v>
      </c>
      <c r="R229" s="278"/>
      <c r="S229" s="278"/>
      <c r="AE229" s="233" t="s">
        <v>149</v>
      </c>
    </row>
    <row r="230" spans="1:60" ht="14.25" outlineLevel="1">
      <c r="A230" s="279"/>
      <c r="B230" s="279"/>
      <c r="C230" s="288"/>
      <c r="D230" s="289"/>
      <c r="E230" s="290"/>
      <c r="F230" s="291"/>
      <c r="G230" s="292"/>
      <c r="H230" s="262">
        <v>0</v>
      </c>
      <c r="I230" s="263">
        <f>ROUND(E230*H230,2)</f>
        <v>0</v>
      </c>
      <c r="J230" s="263">
        <v>1000</v>
      </c>
      <c r="K230" s="263">
        <f>ROUND(E230*J230,2)</f>
        <v>0</v>
      </c>
      <c r="L230" s="263">
        <v>21</v>
      </c>
      <c r="M230" s="263">
        <f>G230*(1+L230/100)</f>
        <v>0</v>
      </c>
      <c r="N230" s="263">
        <v>0</v>
      </c>
      <c r="O230" s="263">
        <f>ROUND(E230*N230,2)</f>
        <v>0</v>
      </c>
      <c r="P230" s="263">
        <v>0</v>
      </c>
      <c r="Q230" s="263">
        <f>ROUND(E230*P230,2)</f>
        <v>0</v>
      </c>
      <c r="R230" s="263"/>
      <c r="S230" s="263" t="s">
        <v>335</v>
      </c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 t="s">
        <v>155</v>
      </c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4"/>
      <c r="AT230" s="264"/>
      <c r="AU230" s="264"/>
      <c r="AV230" s="264"/>
      <c r="AW230" s="264"/>
      <c r="AX230" s="264"/>
      <c r="AY230" s="264"/>
      <c r="AZ230" s="264"/>
      <c r="BA230" s="264"/>
      <c r="BB230" s="264"/>
      <c r="BC230" s="264"/>
      <c r="BD230" s="264"/>
      <c r="BE230" s="264"/>
      <c r="BF230" s="264"/>
      <c r="BG230" s="264"/>
      <c r="BH230" s="264"/>
    </row>
    <row r="231" spans="1:31" ht="14.25">
      <c r="A231" s="276"/>
      <c r="B231" s="276"/>
      <c r="C231" s="293"/>
      <c r="D231" s="294"/>
      <c r="E231" s="295"/>
      <c r="F231" s="296"/>
      <c r="G231" s="297"/>
      <c r="H231" s="277"/>
      <c r="I231" s="278">
        <f>SUM(I232:I232)</f>
        <v>0</v>
      </c>
      <c r="J231" s="278"/>
      <c r="K231" s="278">
        <f>SUM(K232:K232)</f>
        <v>0</v>
      </c>
      <c r="L231" s="278"/>
      <c r="M231" s="278">
        <f>SUM(M232:M232)</f>
        <v>0</v>
      </c>
      <c r="N231" s="278"/>
      <c r="O231" s="278">
        <f>SUM(O232:O232)</f>
        <v>0</v>
      </c>
      <c r="P231" s="278"/>
      <c r="Q231" s="278">
        <f>SUM(Q232:Q232)</f>
        <v>0</v>
      </c>
      <c r="R231" s="278"/>
      <c r="S231" s="278"/>
      <c r="AE231" s="233" t="s">
        <v>149</v>
      </c>
    </row>
    <row r="232" spans="1:60" ht="14.25" outlineLevel="1">
      <c r="A232" s="279"/>
      <c r="B232" s="279"/>
      <c r="C232" s="288"/>
      <c r="D232" s="289"/>
      <c r="E232" s="290"/>
      <c r="F232" s="291"/>
      <c r="G232" s="292"/>
      <c r="H232" s="262">
        <v>0</v>
      </c>
      <c r="I232" s="263">
        <f>ROUND(E232*H232,2)</f>
        <v>0</v>
      </c>
      <c r="J232" s="263">
        <v>150000</v>
      </c>
      <c r="K232" s="263">
        <f>ROUND(E232*J232,2)</f>
        <v>0</v>
      </c>
      <c r="L232" s="263">
        <v>21</v>
      </c>
      <c r="M232" s="263">
        <f>G232*(1+L232/100)</f>
        <v>0</v>
      </c>
      <c r="N232" s="263">
        <v>0</v>
      </c>
      <c r="O232" s="263">
        <f>ROUND(E232*N232,2)</f>
        <v>0</v>
      </c>
      <c r="P232" s="263">
        <v>0</v>
      </c>
      <c r="Q232" s="263">
        <f>ROUND(E232*P232,2)</f>
        <v>0</v>
      </c>
      <c r="R232" s="263"/>
      <c r="S232" s="263" t="s">
        <v>335</v>
      </c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 t="s">
        <v>155</v>
      </c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4"/>
      <c r="AT232" s="264"/>
      <c r="AU232" s="264"/>
      <c r="AV232" s="264"/>
      <c r="AW232" s="264"/>
      <c r="AX232" s="264"/>
      <c r="AY232" s="264"/>
      <c r="AZ232" s="264"/>
      <c r="BA232" s="264"/>
      <c r="BB232" s="264"/>
      <c r="BC232" s="264"/>
      <c r="BD232" s="264"/>
      <c r="BE232" s="264"/>
      <c r="BF232" s="264"/>
      <c r="BG232" s="264"/>
      <c r="BH232" s="264"/>
    </row>
    <row r="233" spans="1:31" ht="14.25">
      <c r="A233" s="276"/>
      <c r="B233" s="276"/>
      <c r="C233" s="293"/>
      <c r="D233" s="294"/>
      <c r="E233" s="295"/>
      <c r="F233" s="296"/>
      <c r="G233" s="297"/>
      <c r="H233" s="277"/>
      <c r="I233" s="278">
        <f>SUM(I234:I234)</f>
        <v>0</v>
      </c>
      <c r="J233" s="278"/>
      <c r="K233" s="278">
        <f>SUM(K234:K234)</f>
        <v>0</v>
      </c>
      <c r="L233" s="278"/>
      <c r="M233" s="278">
        <f>SUM(M234:M234)</f>
        <v>0</v>
      </c>
      <c r="N233" s="278"/>
      <c r="O233" s="278">
        <f>SUM(O234:O234)</f>
        <v>0</v>
      </c>
      <c r="P233" s="278"/>
      <c r="Q233" s="278">
        <f>SUM(Q234:Q234)</f>
        <v>0</v>
      </c>
      <c r="R233" s="278"/>
      <c r="S233" s="278"/>
      <c r="AE233" s="233" t="s">
        <v>149</v>
      </c>
    </row>
    <row r="234" spans="1:60" ht="14.25" outlineLevel="1">
      <c r="A234" s="279"/>
      <c r="B234" s="279"/>
      <c r="C234" s="288"/>
      <c r="D234" s="289"/>
      <c r="E234" s="290"/>
      <c r="F234" s="291"/>
      <c r="G234" s="292"/>
      <c r="H234" s="262">
        <v>0</v>
      </c>
      <c r="I234" s="263">
        <f>ROUND(E234*H234,2)</f>
        <v>0</v>
      </c>
      <c r="J234" s="263">
        <v>20000</v>
      </c>
      <c r="K234" s="263">
        <f>ROUND(E234*J234,2)</f>
        <v>0</v>
      </c>
      <c r="L234" s="263">
        <v>21</v>
      </c>
      <c r="M234" s="263">
        <f>G234*(1+L234/100)</f>
        <v>0</v>
      </c>
      <c r="N234" s="263">
        <v>0</v>
      </c>
      <c r="O234" s="263">
        <f>ROUND(E234*N234,2)</f>
        <v>0</v>
      </c>
      <c r="P234" s="263">
        <v>0</v>
      </c>
      <c r="Q234" s="263">
        <f>ROUND(E234*P234,2)</f>
        <v>0</v>
      </c>
      <c r="R234" s="263"/>
      <c r="S234" s="263" t="s">
        <v>335</v>
      </c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 t="s">
        <v>155</v>
      </c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4"/>
      <c r="AT234" s="264"/>
      <c r="AU234" s="264"/>
      <c r="AV234" s="264"/>
      <c r="AW234" s="264"/>
      <c r="AX234" s="264"/>
      <c r="AY234" s="264"/>
      <c r="AZ234" s="264"/>
      <c r="BA234" s="264"/>
      <c r="BB234" s="264"/>
      <c r="BC234" s="264"/>
      <c r="BD234" s="264"/>
      <c r="BE234" s="264"/>
      <c r="BF234" s="264"/>
      <c r="BG234" s="264"/>
      <c r="BH234" s="264"/>
    </row>
    <row r="235" spans="1:31" ht="14.25">
      <c r="A235" s="276"/>
      <c r="B235" s="276"/>
      <c r="C235" s="293"/>
      <c r="D235" s="294"/>
      <c r="E235" s="295"/>
      <c r="F235" s="296"/>
      <c r="G235" s="297"/>
      <c r="H235" s="277"/>
      <c r="I235" s="278">
        <f>SUM(I236:I238)</f>
        <v>0</v>
      </c>
      <c r="J235" s="278"/>
      <c r="K235" s="278">
        <f>SUM(K236:K238)</f>
        <v>0</v>
      </c>
      <c r="L235" s="278"/>
      <c r="M235" s="278">
        <f>SUM(M236:M238)</f>
        <v>0</v>
      </c>
      <c r="N235" s="278"/>
      <c r="O235" s="278">
        <f>SUM(O236:O238)</f>
        <v>0</v>
      </c>
      <c r="P235" s="278"/>
      <c r="Q235" s="278">
        <f>SUM(Q236:Q238)</f>
        <v>0</v>
      </c>
      <c r="R235" s="278"/>
      <c r="S235" s="278"/>
      <c r="AE235" s="233" t="s">
        <v>149</v>
      </c>
    </row>
    <row r="236" spans="1:60" ht="14.25" outlineLevel="1">
      <c r="A236" s="279"/>
      <c r="B236" s="279"/>
      <c r="C236" s="288"/>
      <c r="D236" s="289"/>
      <c r="E236" s="290"/>
      <c r="F236" s="291"/>
      <c r="G236" s="292"/>
      <c r="H236" s="262">
        <v>0</v>
      </c>
      <c r="I236" s="263">
        <f aca="true" t="shared" si="116" ref="I236:I238">ROUND(E236*H236,2)</f>
        <v>0</v>
      </c>
      <c r="J236" s="263">
        <v>870000</v>
      </c>
      <c r="K236" s="263">
        <f aca="true" t="shared" si="117" ref="K236:K238">ROUND(E236*J236,2)</f>
        <v>0</v>
      </c>
      <c r="L236" s="263">
        <v>21</v>
      </c>
      <c r="M236" s="263">
        <f aca="true" t="shared" si="118" ref="M236:M238">G236*(1+L236/100)</f>
        <v>0</v>
      </c>
      <c r="N236" s="263">
        <v>0</v>
      </c>
      <c r="O236" s="263">
        <f aca="true" t="shared" si="119" ref="O236:O238">ROUND(E236*N236,2)</f>
        <v>0</v>
      </c>
      <c r="P236" s="263">
        <v>0</v>
      </c>
      <c r="Q236" s="263">
        <f aca="true" t="shared" si="120" ref="Q236:Q238">ROUND(E236*P236,2)</f>
        <v>0</v>
      </c>
      <c r="R236" s="263"/>
      <c r="S236" s="263" t="s">
        <v>335</v>
      </c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 t="s">
        <v>155</v>
      </c>
      <c r="AF236" s="264"/>
      <c r="AG236" s="264"/>
      <c r="AH236" s="264"/>
      <c r="AI236" s="264"/>
      <c r="AJ236" s="264"/>
      <c r="AK236" s="264"/>
      <c r="AL236" s="264"/>
      <c r="AM236" s="264"/>
      <c r="AN236" s="264"/>
      <c r="AO236" s="264"/>
      <c r="AP236" s="264"/>
      <c r="AQ236" s="264"/>
      <c r="AR236" s="264"/>
      <c r="AS236" s="264"/>
      <c r="AT236" s="264"/>
      <c r="AU236" s="264"/>
      <c r="AV236" s="264"/>
      <c r="AW236" s="264"/>
      <c r="AX236" s="264"/>
      <c r="AY236" s="264"/>
      <c r="AZ236" s="264"/>
      <c r="BA236" s="264"/>
      <c r="BB236" s="264"/>
      <c r="BC236" s="264"/>
      <c r="BD236" s="264"/>
      <c r="BE236" s="264"/>
      <c r="BF236" s="264"/>
      <c r="BG236" s="264"/>
      <c r="BH236" s="264"/>
    </row>
    <row r="237" spans="1:60" ht="14.25" outlineLevel="1">
      <c r="A237" s="279"/>
      <c r="B237" s="279"/>
      <c r="C237" s="288"/>
      <c r="D237" s="289"/>
      <c r="E237" s="290"/>
      <c r="F237" s="291"/>
      <c r="G237" s="292"/>
      <c r="H237" s="262">
        <v>0</v>
      </c>
      <c r="I237" s="263">
        <f t="shared" si="116"/>
        <v>0</v>
      </c>
      <c r="J237" s="263">
        <v>800000</v>
      </c>
      <c r="K237" s="263">
        <f t="shared" si="117"/>
        <v>0</v>
      </c>
      <c r="L237" s="263">
        <v>21</v>
      </c>
      <c r="M237" s="263">
        <f t="shared" si="118"/>
        <v>0</v>
      </c>
      <c r="N237" s="263">
        <v>0</v>
      </c>
      <c r="O237" s="263">
        <f t="shared" si="119"/>
        <v>0</v>
      </c>
      <c r="P237" s="263">
        <v>0</v>
      </c>
      <c r="Q237" s="263">
        <f t="shared" si="120"/>
        <v>0</v>
      </c>
      <c r="R237" s="263"/>
      <c r="S237" s="263" t="s">
        <v>335</v>
      </c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 t="s">
        <v>155</v>
      </c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  <c r="BD237" s="264"/>
      <c r="BE237" s="264"/>
      <c r="BF237" s="264"/>
      <c r="BG237" s="264"/>
      <c r="BH237" s="264"/>
    </row>
    <row r="238" spans="1:60" ht="14.25" outlineLevel="1">
      <c r="A238" s="279"/>
      <c r="B238" s="279"/>
      <c r="C238" s="288"/>
      <c r="D238" s="289"/>
      <c r="E238" s="290"/>
      <c r="F238" s="291"/>
      <c r="G238" s="292"/>
      <c r="H238" s="262">
        <v>0</v>
      </c>
      <c r="I238" s="263">
        <f t="shared" si="116"/>
        <v>0</v>
      </c>
      <c r="J238" s="263">
        <v>790000</v>
      </c>
      <c r="K238" s="263">
        <f t="shared" si="117"/>
        <v>0</v>
      </c>
      <c r="L238" s="263">
        <v>21</v>
      </c>
      <c r="M238" s="263">
        <f t="shared" si="118"/>
        <v>0</v>
      </c>
      <c r="N238" s="263">
        <v>0</v>
      </c>
      <c r="O238" s="263">
        <f t="shared" si="119"/>
        <v>0</v>
      </c>
      <c r="P238" s="263">
        <v>0</v>
      </c>
      <c r="Q238" s="263">
        <f t="shared" si="120"/>
        <v>0</v>
      </c>
      <c r="R238" s="263"/>
      <c r="S238" s="263" t="s">
        <v>335</v>
      </c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 t="s">
        <v>155</v>
      </c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264"/>
      <c r="AR238" s="264"/>
      <c r="AS238" s="264"/>
      <c r="AT238" s="264"/>
      <c r="AU238" s="264"/>
      <c r="AV238" s="264"/>
      <c r="AW238" s="264"/>
      <c r="AX238" s="264"/>
      <c r="AY238" s="264"/>
      <c r="AZ238" s="264"/>
      <c r="BA238" s="264"/>
      <c r="BB238" s="264"/>
      <c r="BC238" s="264"/>
      <c r="BD238" s="264"/>
      <c r="BE238" s="264"/>
      <c r="BF238" s="264"/>
      <c r="BG238" s="264"/>
      <c r="BH238" s="264"/>
    </row>
    <row r="239" spans="1:31" ht="14.25">
      <c r="A239" s="276"/>
      <c r="B239" s="276"/>
      <c r="C239" s="293"/>
      <c r="D239" s="294"/>
      <c r="E239" s="295"/>
      <c r="F239" s="296"/>
      <c r="G239" s="297"/>
      <c r="H239" s="277"/>
      <c r="I239" s="278">
        <f>SUM(I240:I244)</f>
        <v>0</v>
      </c>
      <c r="J239" s="278"/>
      <c r="K239" s="278">
        <f>SUM(K240:K244)</f>
        <v>0</v>
      </c>
      <c r="L239" s="278"/>
      <c r="M239" s="278">
        <f>SUM(M240:M244)</f>
        <v>0</v>
      </c>
      <c r="N239" s="278"/>
      <c r="O239" s="278">
        <f>SUM(O240:O244)</f>
        <v>0</v>
      </c>
      <c r="P239" s="278"/>
      <c r="Q239" s="278">
        <f>SUM(Q240:Q244)</f>
        <v>0</v>
      </c>
      <c r="R239" s="278"/>
      <c r="S239" s="278"/>
      <c r="AE239" s="233" t="s">
        <v>149</v>
      </c>
    </row>
    <row r="240" spans="1:60" ht="14.25" outlineLevel="1">
      <c r="A240" s="279"/>
      <c r="B240" s="279"/>
      <c r="C240" s="288"/>
      <c r="D240" s="289"/>
      <c r="E240" s="290"/>
      <c r="F240" s="291"/>
      <c r="G240" s="292"/>
      <c r="H240" s="262">
        <v>0</v>
      </c>
      <c r="I240" s="263">
        <f aca="true" t="shared" si="121" ref="I240:I244">ROUND(E240*H240,2)</f>
        <v>0</v>
      </c>
      <c r="J240" s="263">
        <v>241.5</v>
      </c>
      <c r="K240" s="263">
        <f aca="true" t="shared" si="122" ref="K240:K244">ROUND(E240*J240,2)</f>
        <v>0</v>
      </c>
      <c r="L240" s="263">
        <v>21</v>
      </c>
      <c r="M240" s="263">
        <f aca="true" t="shared" si="123" ref="M240:M244">G240*(1+L240/100)</f>
        <v>0</v>
      </c>
      <c r="N240" s="263">
        <v>0</v>
      </c>
      <c r="O240" s="263">
        <f aca="true" t="shared" si="124" ref="O240:O244">ROUND(E240*N240,2)</f>
        <v>0</v>
      </c>
      <c r="P240" s="263">
        <v>0</v>
      </c>
      <c r="Q240" s="263">
        <f aca="true" t="shared" si="125" ref="Q240:Q244">ROUND(E240*P240,2)</f>
        <v>0</v>
      </c>
      <c r="R240" s="263" t="s">
        <v>564</v>
      </c>
      <c r="S240" s="263" t="s">
        <v>154</v>
      </c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 t="s">
        <v>1000</v>
      </c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264"/>
      <c r="BG240" s="264"/>
      <c r="BH240" s="264"/>
    </row>
    <row r="241" spans="1:60" ht="14.25" outlineLevel="1">
      <c r="A241" s="279"/>
      <c r="B241" s="279"/>
      <c r="C241" s="288"/>
      <c r="D241" s="289"/>
      <c r="E241" s="290"/>
      <c r="F241" s="291"/>
      <c r="G241" s="292"/>
      <c r="H241" s="262">
        <v>0</v>
      </c>
      <c r="I241" s="263">
        <f t="shared" si="121"/>
        <v>0</v>
      </c>
      <c r="J241" s="263">
        <v>258.5</v>
      </c>
      <c r="K241" s="263">
        <f t="shared" si="122"/>
        <v>0</v>
      </c>
      <c r="L241" s="263">
        <v>21</v>
      </c>
      <c r="M241" s="263">
        <f t="shared" si="123"/>
        <v>0</v>
      </c>
      <c r="N241" s="263">
        <v>0</v>
      </c>
      <c r="O241" s="263">
        <f t="shared" si="124"/>
        <v>0</v>
      </c>
      <c r="P241" s="263">
        <v>0</v>
      </c>
      <c r="Q241" s="263">
        <f t="shared" si="125"/>
        <v>0</v>
      </c>
      <c r="R241" s="263" t="s">
        <v>564</v>
      </c>
      <c r="S241" s="263" t="s">
        <v>154</v>
      </c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 t="s">
        <v>1000</v>
      </c>
      <c r="AF241" s="264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264"/>
      <c r="AR241" s="264"/>
      <c r="AS241" s="264"/>
      <c r="AT241" s="264"/>
      <c r="AU241" s="264"/>
      <c r="AV241" s="264"/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264"/>
      <c r="BG241" s="264"/>
      <c r="BH241" s="264"/>
    </row>
    <row r="242" spans="1:60" ht="14.25" outlineLevel="1">
      <c r="A242" s="279"/>
      <c r="B242" s="279"/>
      <c r="C242" s="288"/>
      <c r="D242" s="289"/>
      <c r="E242" s="290"/>
      <c r="F242" s="291"/>
      <c r="G242" s="292"/>
      <c r="H242" s="262">
        <v>0</v>
      </c>
      <c r="I242" s="263">
        <f t="shared" si="121"/>
        <v>0</v>
      </c>
      <c r="J242" s="263">
        <v>15.1</v>
      </c>
      <c r="K242" s="263">
        <f t="shared" si="122"/>
        <v>0</v>
      </c>
      <c r="L242" s="263">
        <v>21</v>
      </c>
      <c r="M242" s="263">
        <f t="shared" si="123"/>
        <v>0</v>
      </c>
      <c r="N242" s="263">
        <v>0</v>
      </c>
      <c r="O242" s="263">
        <f t="shared" si="124"/>
        <v>0</v>
      </c>
      <c r="P242" s="263">
        <v>0</v>
      </c>
      <c r="Q242" s="263">
        <f t="shared" si="125"/>
        <v>0</v>
      </c>
      <c r="R242" s="263" t="s">
        <v>564</v>
      </c>
      <c r="S242" s="263" t="s">
        <v>154</v>
      </c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 t="s">
        <v>1000</v>
      </c>
      <c r="AF242" s="264"/>
      <c r="AG242" s="264"/>
      <c r="AH242" s="264"/>
      <c r="AI242" s="264"/>
      <c r="AJ242" s="264"/>
      <c r="AK242" s="264"/>
      <c r="AL242" s="264"/>
      <c r="AM242" s="264"/>
      <c r="AN242" s="264"/>
      <c r="AO242" s="264"/>
      <c r="AP242" s="264"/>
      <c r="AQ242" s="264"/>
      <c r="AR242" s="264"/>
      <c r="AS242" s="264"/>
      <c r="AT242" s="264"/>
      <c r="AU242" s="264"/>
      <c r="AV242" s="264"/>
      <c r="AW242" s="264"/>
      <c r="AX242" s="264"/>
      <c r="AY242" s="264"/>
      <c r="AZ242" s="264"/>
      <c r="BA242" s="264"/>
      <c r="BB242" s="264"/>
      <c r="BC242" s="264"/>
      <c r="BD242" s="264"/>
      <c r="BE242" s="264"/>
      <c r="BF242" s="264"/>
      <c r="BG242" s="264"/>
      <c r="BH242" s="264"/>
    </row>
    <row r="243" spans="1:60" ht="14.25" outlineLevel="1">
      <c r="A243" s="279"/>
      <c r="B243" s="279"/>
      <c r="C243" s="288"/>
      <c r="D243" s="289"/>
      <c r="E243" s="290"/>
      <c r="F243" s="291"/>
      <c r="G243" s="292"/>
      <c r="H243" s="262">
        <v>0</v>
      </c>
      <c r="I243" s="263">
        <f t="shared" si="121"/>
        <v>0</v>
      </c>
      <c r="J243" s="263">
        <v>205</v>
      </c>
      <c r="K243" s="263">
        <f t="shared" si="122"/>
        <v>0</v>
      </c>
      <c r="L243" s="263">
        <v>21</v>
      </c>
      <c r="M243" s="263">
        <f t="shared" si="123"/>
        <v>0</v>
      </c>
      <c r="N243" s="263">
        <v>0</v>
      </c>
      <c r="O243" s="263">
        <f t="shared" si="124"/>
        <v>0</v>
      </c>
      <c r="P243" s="263">
        <v>0</v>
      </c>
      <c r="Q243" s="263">
        <f t="shared" si="125"/>
        <v>0</v>
      </c>
      <c r="R243" s="263" t="s">
        <v>564</v>
      </c>
      <c r="S243" s="263" t="s">
        <v>154</v>
      </c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 t="s">
        <v>1000</v>
      </c>
      <c r="AF243" s="264"/>
      <c r="AG243" s="264"/>
      <c r="AH243" s="264"/>
      <c r="AI243" s="264"/>
      <c r="AJ243" s="264"/>
      <c r="AK243" s="264"/>
      <c r="AL243" s="264"/>
      <c r="AM243" s="264"/>
      <c r="AN243" s="264"/>
      <c r="AO243" s="264"/>
      <c r="AP243" s="264"/>
      <c r="AQ243" s="264"/>
      <c r="AR243" s="264"/>
      <c r="AS243" s="264"/>
      <c r="AT243" s="264"/>
      <c r="AU243" s="264"/>
      <c r="AV243" s="264"/>
      <c r="AW243" s="264"/>
      <c r="AX243" s="264"/>
      <c r="AY243" s="264"/>
      <c r="AZ243" s="264"/>
      <c r="BA243" s="264"/>
      <c r="BB243" s="264"/>
      <c r="BC243" s="264"/>
      <c r="BD243" s="264"/>
      <c r="BE243" s="264"/>
      <c r="BF243" s="264"/>
      <c r="BG243" s="264"/>
      <c r="BH243" s="264"/>
    </row>
    <row r="244" spans="1:60" ht="14.25" outlineLevel="1">
      <c r="A244" s="279"/>
      <c r="B244" s="279"/>
      <c r="C244" s="288"/>
      <c r="D244" s="289"/>
      <c r="E244" s="290"/>
      <c r="F244" s="291"/>
      <c r="G244" s="292"/>
      <c r="H244" s="262">
        <v>0</v>
      </c>
      <c r="I244" s="263">
        <f t="shared" si="121"/>
        <v>0</v>
      </c>
      <c r="J244" s="263">
        <v>350</v>
      </c>
      <c r="K244" s="263">
        <f t="shared" si="122"/>
        <v>0</v>
      </c>
      <c r="L244" s="263">
        <v>21</v>
      </c>
      <c r="M244" s="263">
        <f t="shared" si="123"/>
        <v>0</v>
      </c>
      <c r="N244" s="263">
        <v>0</v>
      </c>
      <c r="O244" s="263">
        <f t="shared" si="124"/>
        <v>0</v>
      </c>
      <c r="P244" s="263">
        <v>0</v>
      </c>
      <c r="Q244" s="263">
        <f t="shared" si="125"/>
        <v>0</v>
      </c>
      <c r="R244" s="263" t="s">
        <v>564</v>
      </c>
      <c r="S244" s="263" t="s">
        <v>154</v>
      </c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 t="s">
        <v>1000</v>
      </c>
      <c r="AF244" s="264"/>
      <c r="AG244" s="264"/>
      <c r="AH244" s="264"/>
      <c r="AI244" s="264"/>
      <c r="AJ244" s="264"/>
      <c r="AK244" s="264"/>
      <c r="AL244" s="264"/>
      <c r="AM244" s="264"/>
      <c r="AN244" s="264"/>
      <c r="AO244" s="264"/>
      <c r="AP244" s="264"/>
      <c r="AQ244" s="264"/>
      <c r="AR244" s="264"/>
      <c r="AS244" s="264"/>
      <c r="AT244" s="264"/>
      <c r="AU244" s="264"/>
      <c r="AV244" s="264"/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264"/>
      <c r="BG244" s="264"/>
      <c r="BH244" s="264"/>
    </row>
    <row r="245" spans="1:31" ht="14.25">
      <c r="A245" s="276"/>
      <c r="B245" s="276"/>
      <c r="C245" s="293"/>
      <c r="D245" s="294"/>
      <c r="E245" s="295"/>
      <c r="F245" s="296"/>
      <c r="G245" s="297"/>
      <c r="H245" s="277"/>
      <c r="I245" s="278">
        <f>SUM(I246:I247)</f>
        <v>0</v>
      </c>
      <c r="J245" s="278"/>
      <c r="K245" s="278">
        <f>SUM(K246:K247)</f>
        <v>0</v>
      </c>
      <c r="L245" s="278"/>
      <c r="M245" s="278">
        <f>SUM(M246:M247)</f>
        <v>0</v>
      </c>
      <c r="N245" s="278"/>
      <c r="O245" s="278">
        <f>SUM(O246:O247)</f>
        <v>0</v>
      </c>
      <c r="P245" s="278"/>
      <c r="Q245" s="278">
        <f>SUM(Q246:Q247)</f>
        <v>0</v>
      </c>
      <c r="R245" s="278"/>
      <c r="S245" s="278"/>
      <c r="AE245" s="233" t="s">
        <v>149</v>
      </c>
    </row>
    <row r="246" spans="1:60" ht="14.25" outlineLevel="1">
      <c r="A246" s="279"/>
      <c r="B246" s="279"/>
      <c r="C246" s="288"/>
      <c r="D246" s="289"/>
      <c r="E246" s="290"/>
      <c r="F246" s="291"/>
      <c r="G246" s="292"/>
      <c r="H246" s="262">
        <v>0</v>
      </c>
      <c r="I246" s="263">
        <f aca="true" t="shared" si="126" ref="I246:I247">ROUND(E246*H246,2)</f>
        <v>0</v>
      </c>
      <c r="J246" s="263">
        <v>33313.88</v>
      </c>
      <c r="K246" s="263">
        <f aca="true" t="shared" si="127" ref="K246:K247">ROUND(E246*J246,2)</f>
        <v>0</v>
      </c>
      <c r="L246" s="263">
        <v>21</v>
      </c>
      <c r="M246" s="263">
        <f aca="true" t="shared" si="128" ref="M246:M247">G246*(1+L246/100)</f>
        <v>0</v>
      </c>
      <c r="N246" s="263">
        <v>0</v>
      </c>
      <c r="O246" s="263">
        <f aca="true" t="shared" si="129" ref="O246:O247">ROUND(E246*N246,2)</f>
        <v>0</v>
      </c>
      <c r="P246" s="263">
        <v>0</v>
      </c>
      <c r="Q246" s="263">
        <f aca="true" t="shared" si="130" ref="Q246:Q247">ROUND(E246*P246,2)</f>
        <v>0</v>
      </c>
      <c r="R246" s="263"/>
      <c r="S246" s="263" t="s">
        <v>335</v>
      </c>
      <c r="T246" s="264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 t="s">
        <v>1012</v>
      </c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4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  <c r="BA246" s="264"/>
      <c r="BB246" s="264"/>
      <c r="BC246" s="264"/>
      <c r="BD246" s="264"/>
      <c r="BE246" s="264"/>
      <c r="BF246" s="264"/>
      <c r="BG246" s="264"/>
      <c r="BH246" s="264"/>
    </row>
    <row r="247" spans="1:60" ht="14.25" outlineLevel="1">
      <c r="A247" s="279"/>
      <c r="B247" s="279"/>
      <c r="C247" s="288"/>
      <c r="D247" s="289"/>
      <c r="E247" s="290"/>
      <c r="F247" s="291"/>
      <c r="G247" s="292"/>
      <c r="H247" s="298">
        <v>0</v>
      </c>
      <c r="I247" s="299">
        <f t="shared" si="126"/>
        <v>0</v>
      </c>
      <c r="J247" s="299">
        <v>66627.77</v>
      </c>
      <c r="K247" s="299">
        <f t="shared" si="127"/>
        <v>0</v>
      </c>
      <c r="L247" s="299">
        <v>21</v>
      </c>
      <c r="M247" s="299">
        <f t="shared" si="128"/>
        <v>0</v>
      </c>
      <c r="N247" s="299">
        <v>0</v>
      </c>
      <c r="O247" s="299">
        <f t="shared" si="129"/>
        <v>0</v>
      </c>
      <c r="P247" s="299">
        <v>0</v>
      </c>
      <c r="Q247" s="299">
        <f t="shared" si="130"/>
        <v>0</v>
      </c>
      <c r="R247" s="299"/>
      <c r="S247" s="299" t="s">
        <v>154</v>
      </c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 t="s">
        <v>1012</v>
      </c>
      <c r="AF247" s="264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4"/>
      <c r="AQ247" s="264"/>
      <c r="AR247" s="264"/>
      <c r="AS247" s="264"/>
      <c r="AT247" s="264"/>
      <c r="AU247" s="264"/>
      <c r="AV247" s="264"/>
      <c r="AW247" s="264"/>
      <c r="AX247" s="264"/>
      <c r="AY247" s="264"/>
      <c r="AZ247" s="264"/>
      <c r="BA247" s="264"/>
      <c r="BB247" s="264"/>
      <c r="BC247" s="264"/>
      <c r="BD247" s="264"/>
      <c r="BE247" s="264"/>
      <c r="BF247" s="264"/>
      <c r="BG247" s="264"/>
      <c r="BH247" s="264"/>
    </row>
    <row r="248" spans="1:30" ht="14.25">
      <c r="A248" s="276"/>
      <c r="B248" s="300"/>
      <c r="C248" s="301"/>
      <c r="D248" s="302"/>
      <c r="E248" s="276"/>
      <c r="F248" s="303"/>
      <c r="G248" s="276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AC248" s="233">
        <v>15</v>
      </c>
      <c r="AD248" s="233">
        <v>21</v>
      </c>
    </row>
    <row r="249" spans="3:31" ht="14.25">
      <c r="C249" s="305"/>
      <c r="D249" s="241"/>
      <c r="AE249" s="233" t="s">
        <v>1018</v>
      </c>
    </row>
    <row r="250" ht="14.25">
      <c r="D250" s="241"/>
    </row>
    <row r="251" ht="14.25">
      <c r="D251" s="241"/>
    </row>
    <row r="252" ht="14.25">
      <c r="D252" s="241"/>
    </row>
    <row r="253" ht="14.25">
      <c r="D253" s="241"/>
    </row>
    <row r="254" ht="14.25">
      <c r="D254" s="241"/>
    </row>
    <row r="255" ht="14.25">
      <c r="D255" s="241"/>
    </row>
    <row r="256" ht="14.25">
      <c r="D256" s="241"/>
    </row>
    <row r="257" ht="14.25">
      <c r="D257" s="241"/>
    </row>
    <row r="258" ht="14.25">
      <c r="D258" s="241"/>
    </row>
    <row r="259" ht="14.25">
      <c r="D259" s="241"/>
    </row>
    <row r="260" ht="14.25">
      <c r="D260" s="241"/>
    </row>
    <row r="261" ht="14.25">
      <c r="D261" s="241"/>
    </row>
    <row r="262" ht="14.25">
      <c r="D262" s="241"/>
    </row>
    <row r="263" ht="14.25">
      <c r="D263" s="241"/>
    </row>
    <row r="264" ht="14.25">
      <c r="D264" s="241"/>
    </row>
    <row r="265" ht="14.25">
      <c r="D265" s="241"/>
    </row>
    <row r="266" ht="14.25">
      <c r="D266" s="241"/>
    </row>
    <row r="267" ht="14.25">
      <c r="D267" s="241"/>
    </row>
    <row r="268" ht="14.25">
      <c r="D268" s="241"/>
    </row>
    <row r="269" ht="14.25">
      <c r="D269" s="241"/>
    </row>
    <row r="270" ht="14.25">
      <c r="D270" s="241"/>
    </row>
    <row r="271" ht="14.25">
      <c r="D271" s="241"/>
    </row>
    <row r="272" ht="14.25">
      <c r="D272" s="241"/>
    </row>
    <row r="273" ht="14.25">
      <c r="D273" s="241"/>
    </row>
    <row r="274" ht="14.25">
      <c r="D274" s="241"/>
    </row>
    <row r="275" ht="14.25">
      <c r="D275" s="241"/>
    </row>
    <row r="276" ht="14.25">
      <c r="D276" s="241"/>
    </row>
    <row r="277" ht="14.25">
      <c r="D277" s="241"/>
    </row>
    <row r="278" ht="14.25">
      <c r="D278" s="241"/>
    </row>
    <row r="279" ht="14.25">
      <c r="D279" s="241"/>
    </row>
    <row r="280" ht="14.25">
      <c r="D280" s="241"/>
    </row>
    <row r="281" ht="14.25">
      <c r="D281" s="241"/>
    </row>
    <row r="282" ht="14.25">
      <c r="D282" s="241"/>
    </row>
    <row r="283" ht="14.25">
      <c r="D283" s="241"/>
    </row>
    <row r="284" ht="14.25">
      <c r="D284" s="241"/>
    </row>
    <row r="285" ht="14.25">
      <c r="D285" s="241"/>
    </row>
    <row r="286" ht="14.25">
      <c r="D286" s="241"/>
    </row>
    <row r="287" ht="14.25">
      <c r="D287" s="241"/>
    </row>
    <row r="288" ht="14.25">
      <c r="D288" s="241"/>
    </row>
    <row r="289" ht="14.25">
      <c r="D289" s="241"/>
    </row>
    <row r="290" ht="14.25">
      <c r="D290" s="241"/>
    </row>
    <row r="291" ht="14.25">
      <c r="D291" s="241"/>
    </row>
    <row r="292" ht="14.25">
      <c r="D292" s="241"/>
    </row>
    <row r="293" ht="14.25">
      <c r="D293" s="241"/>
    </row>
    <row r="294" ht="14.25">
      <c r="D294" s="241"/>
    </row>
    <row r="295" ht="14.25">
      <c r="D295" s="241"/>
    </row>
    <row r="296" ht="14.25">
      <c r="D296" s="241"/>
    </row>
    <row r="297" ht="14.25">
      <c r="D297" s="241"/>
    </row>
    <row r="298" ht="14.25">
      <c r="D298" s="241"/>
    </row>
    <row r="299" ht="14.25">
      <c r="D299" s="241"/>
    </row>
    <row r="300" ht="14.25">
      <c r="D300" s="241"/>
    </row>
    <row r="301" ht="14.25">
      <c r="D301" s="241"/>
    </row>
    <row r="302" ht="14.25">
      <c r="D302" s="241"/>
    </row>
    <row r="303" ht="14.25">
      <c r="D303" s="241"/>
    </row>
    <row r="304" ht="14.25">
      <c r="D304" s="241"/>
    </row>
    <row r="305" ht="14.25">
      <c r="D305" s="241"/>
    </row>
    <row r="306" ht="14.25">
      <c r="D306" s="241"/>
    </row>
    <row r="307" ht="14.25">
      <c r="D307" s="241"/>
    </row>
    <row r="308" ht="14.25">
      <c r="D308" s="241"/>
    </row>
    <row r="309" ht="14.25">
      <c r="D309" s="241"/>
    </row>
    <row r="310" ht="14.25">
      <c r="D310" s="241"/>
    </row>
    <row r="311" ht="14.25">
      <c r="D311" s="241"/>
    </row>
    <row r="312" ht="14.25">
      <c r="D312" s="241"/>
    </row>
    <row r="313" ht="14.25">
      <c r="D313" s="241"/>
    </row>
    <row r="314" ht="14.25">
      <c r="D314" s="241"/>
    </row>
    <row r="315" ht="14.25">
      <c r="D315" s="241"/>
    </row>
    <row r="316" ht="14.25">
      <c r="D316" s="241"/>
    </row>
    <row r="317" ht="14.25">
      <c r="D317" s="241"/>
    </row>
    <row r="318" ht="14.25">
      <c r="D318" s="241"/>
    </row>
    <row r="319" ht="14.25">
      <c r="D319" s="241"/>
    </row>
    <row r="320" ht="14.25">
      <c r="D320" s="241"/>
    </row>
    <row r="321" ht="14.25">
      <c r="D321" s="241"/>
    </row>
    <row r="322" ht="14.25">
      <c r="D322" s="241"/>
    </row>
    <row r="323" ht="14.25">
      <c r="D323" s="241"/>
    </row>
    <row r="324" ht="14.25">
      <c r="D324" s="241"/>
    </row>
    <row r="325" ht="14.25">
      <c r="D325" s="241"/>
    </row>
    <row r="326" ht="14.25">
      <c r="D326" s="241"/>
    </row>
    <row r="327" ht="14.25">
      <c r="D327" s="241"/>
    </row>
    <row r="328" ht="14.25">
      <c r="D328" s="241"/>
    </row>
    <row r="329" ht="14.25">
      <c r="D329" s="241"/>
    </row>
    <row r="330" ht="14.25">
      <c r="D330" s="241"/>
    </row>
    <row r="331" ht="14.25">
      <c r="D331" s="241"/>
    </row>
    <row r="332" ht="14.25">
      <c r="D332" s="241"/>
    </row>
    <row r="333" ht="14.25">
      <c r="D333" s="241"/>
    </row>
    <row r="334" ht="14.25">
      <c r="D334" s="241"/>
    </row>
    <row r="335" ht="14.25">
      <c r="D335" s="241"/>
    </row>
    <row r="336" ht="14.25">
      <c r="D336" s="241"/>
    </row>
    <row r="337" ht="14.25">
      <c r="D337" s="241"/>
    </row>
    <row r="338" ht="14.25">
      <c r="D338" s="241"/>
    </row>
    <row r="339" ht="14.25">
      <c r="D339" s="241"/>
    </row>
    <row r="340" ht="14.25">
      <c r="D340" s="241"/>
    </row>
    <row r="341" ht="14.25">
      <c r="D341" s="241"/>
    </row>
    <row r="342" ht="14.25">
      <c r="D342" s="241"/>
    </row>
    <row r="343" ht="14.25">
      <c r="D343" s="241"/>
    </row>
    <row r="344" ht="14.25">
      <c r="D344" s="241"/>
    </row>
    <row r="345" ht="14.25">
      <c r="D345" s="241"/>
    </row>
    <row r="346" ht="14.25">
      <c r="D346" s="241"/>
    </row>
    <row r="347" ht="14.25">
      <c r="D347" s="241"/>
    </row>
    <row r="348" ht="14.25">
      <c r="D348" s="241"/>
    </row>
    <row r="349" ht="14.25">
      <c r="D349" s="241"/>
    </row>
    <row r="350" ht="14.25">
      <c r="D350" s="241"/>
    </row>
    <row r="351" ht="14.25">
      <c r="D351" s="241"/>
    </row>
    <row r="352" ht="14.25">
      <c r="D352" s="241"/>
    </row>
    <row r="353" ht="14.25">
      <c r="D353" s="241"/>
    </row>
    <row r="354" ht="14.25">
      <c r="D354" s="241"/>
    </row>
    <row r="355" ht="14.25">
      <c r="D355" s="241"/>
    </row>
    <row r="356" ht="14.25">
      <c r="D356" s="241"/>
    </row>
    <row r="357" ht="14.25">
      <c r="D357" s="241"/>
    </row>
    <row r="358" ht="14.25">
      <c r="D358" s="241"/>
    </row>
    <row r="359" ht="14.25">
      <c r="D359" s="241"/>
    </row>
    <row r="360" ht="14.25">
      <c r="D360" s="241"/>
    </row>
    <row r="361" ht="14.25">
      <c r="D361" s="241"/>
    </row>
    <row r="362" ht="14.25">
      <c r="D362" s="241"/>
    </row>
    <row r="363" ht="14.25">
      <c r="D363" s="241"/>
    </row>
    <row r="364" ht="14.25">
      <c r="D364" s="241"/>
    </row>
    <row r="365" ht="14.25">
      <c r="D365" s="241"/>
    </row>
    <row r="366" ht="14.25">
      <c r="D366" s="241"/>
    </row>
    <row r="367" ht="14.25">
      <c r="D367" s="241"/>
    </row>
    <row r="368" ht="14.25">
      <c r="D368" s="241"/>
    </row>
    <row r="369" ht="14.25">
      <c r="D369" s="241"/>
    </row>
    <row r="370" ht="14.25">
      <c r="D370" s="241"/>
    </row>
    <row r="371" ht="14.25">
      <c r="D371" s="241"/>
    </row>
    <row r="372" ht="14.25">
      <c r="D372" s="241"/>
    </row>
    <row r="373" ht="14.25">
      <c r="D373" s="241"/>
    </row>
    <row r="374" ht="14.25">
      <c r="D374" s="241"/>
    </row>
    <row r="375" ht="14.25">
      <c r="D375" s="241"/>
    </row>
    <row r="376" ht="14.25">
      <c r="D376" s="241"/>
    </row>
    <row r="377" ht="14.25">
      <c r="D377" s="241"/>
    </row>
    <row r="378" ht="14.25">
      <c r="D378" s="241"/>
    </row>
    <row r="379" ht="14.25">
      <c r="D379" s="241"/>
    </row>
    <row r="380" ht="14.25">
      <c r="D380" s="241"/>
    </row>
    <row r="381" ht="14.25">
      <c r="D381" s="241"/>
    </row>
    <row r="382" ht="14.25">
      <c r="D382" s="241"/>
    </row>
    <row r="383" ht="14.25">
      <c r="D383" s="241"/>
    </row>
    <row r="384" ht="14.25">
      <c r="D384" s="241"/>
    </row>
    <row r="385" ht="14.25">
      <c r="D385" s="241"/>
    </row>
    <row r="386" ht="14.25">
      <c r="D386" s="241"/>
    </row>
    <row r="387" ht="14.25">
      <c r="D387" s="241"/>
    </row>
    <row r="388" ht="14.25">
      <c r="D388" s="241"/>
    </row>
    <row r="389" ht="14.25">
      <c r="D389" s="241"/>
    </row>
    <row r="390" ht="14.25">
      <c r="D390" s="241"/>
    </row>
    <row r="391" ht="14.25">
      <c r="D391" s="241"/>
    </row>
    <row r="392" ht="14.25">
      <c r="D392" s="241"/>
    </row>
    <row r="393" ht="14.25">
      <c r="D393" s="241"/>
    </row>
    <row r="394" ht="14.25">
      <c r="D394" s="241"/>
    </row>
    <row r="395" ht="14.25">
      <c r="D395" s="241"/>
    </row>
    <row r="396" ht="14.25">
      <c r="D396" s="241"/>
    </row>
    <row r="397" ht="14.25">
      <c r="D397" s="241"/>
    </row>
    <row r="398" ht="14.25">
      <c r="D398" s="241"/>
    </row>
    <row r="399" ht="14.25">
      <c r="D399" s="241"/>
    </row>
    <row r="400" ht="14.25">
      <c r="D400" s="241"/>
    </row>
    <row r="401" ht="14.25">
      <c r="D401" s="241"/>
    </row>
    <row r="402" ht="14.25">
      <c r="D402" s="241"/>
    </row>
    <row r="403" ht="14.25">
      <c r="D403" s="241"/>
    </row>
    <row r="404" ht="14.25">
      <c r="D404" s="241"/>
    </row>
    <row r="405" ht="14.25">
      <c r="D405" s="241"/>
    </row>
    <row r="406" ht="14.25">
      <c r="D406" s="241"/>
    </row>
    <row r="407" ht="14.25">
      <c r="D407" s="241"/>
    </row>
    <row r="408" ht="14.25">
      <c r="D408" s="241"/>
    </row>
    <row r="409" ht="14.25">
      <c r="D409" s="241"/>
    </row>
    <row r="410" ht="14.25">
      <c r="D410" s="241"/>
    </row>
    <row r="411" ht="14.25">
      <c r="D411" s="241"/>
    </row>
    <row r="412" ht="14.25">
      <c r="D412" s="241"/>
    </row>
    <row r="413" ht="14.25">
      <c r="D413" s="241"/>
    </row>
    <row r="414" ht="14.25">
      <c r="D414" s="241"/>
    </row>
    <row r="415" ht="14.25">
      <c r="D415" s="241"/>
    </row>
    <row r="416" ht="14.25">
      <c r="D416" s="241"/>
    </row>
    <row r="417" ht="14.25">
      <c r="D417" s="241"/>
    </row>
    <row r="418" ht="14.25">
      <c r="D418" s="241"/>
    </row>
    <row r="419" ht="14.25">
      <c r="D419" s="241"/>
    </row>
    <row r="420" ht="14.25">
      <c r="D420" s="241"/>
    </row>
    <row r="421" ht="14.25">
      <c r="D421" s="241"/>
    </row>
    <row r="422" ht="14.25">
      <c r="D422" s="241"/>
    </row>
    <row r="423" ht="14.25">
      <c r="D423" s="241"/>
    </row>
    <row r="424" ht="14.25">
      <c r="D424" s="241"/>
    </row>
    <row r="425" ht="14.25">
      <c r="D425" s="241"/>
    </row>
    <row r="426" ht="14.25">
      <c r="D426" s="241"/>
    </row>
    <row r="427" ht="14.25">
      <c r="D427" s="241"/>
    </row>
    <row r="428" ht="14.25">
      <c r="D428" s="241"/>
    </row>
    <row r="429" ht="14.25">
      <c r="D429" s="241"/>
    </row>
    <row r="430" ht="14.25">
      <c r="D430" s="241"/>
    </row>
    <row r="431" ht="14.25">
      <c r="D431" s="241"/>
    </row>
    <row r="432" ht="14.25">
      <c r="D432" s="241"/>
    </row>
    <row r="433" ht="14.25">
      <c r="D433" s="241"/>
    </row>
    <row r="434" ht="14.25">
      <c r="D434" s="241"/>
    </row>
    <row r="435" ht="14.25">
      <c r="D435" s="241"/>
    </row>
    <row r="436" ht="14.25">
      <c r="D436" s="241"/>
    </row>
    <row r="437" ht="14.25">
      <c r="D437" s="241"/>
    </row>
    <row r="438" ht="14.25">
      <c r="D438" s="241"/>
    </row>
    <row r="439" ht="14.25">
      <c r="D439" s="241"/>
    </row>
    <row r="440" ht="14.25">
      <c r="D440" s="241"/>
    </row>
    <row r="441" ht="14.25">
      <c r="D441" s="241"/>
    </row>
    <row r="442" ht="14.25">
      <c r="D442" s="241"/>
    </row>
    <row r="443" ht="14.25">
      <c r="D443" s="241"/>
    </row>
    <row r="444" ht="14.25">
      <c r="D444" s="241"/>
    </row>
    <row r="445" ht="14.25">
      <c r="D445" s="241"/>
    </row>
    <row r="446" ht="14.25">
      <c r="D446" s="241"/>
    </row>
    <row r="447" ht="14.25">
      <c r="D447" s="241"/>
    </row>
    <row r="448" ht="14.25">
      <c r="D448" s="241"/>
    </row>
    <row r="449" ht="14.25">
      <c r="D449" s="241"/>
    </row>
    <row r="450" ht="14.25">
      <c r="D450" s="241"/>
    </row>
    <row r="451" ht="14.25">
      <c r="D451" s="241"/>
    </row>
    <row r="452" ht="14.25">
      <c r="D452" s="241"/>
    </row>
    <row r="453" ht="14.25">
      <c r="D453" s="241"/>
    </row>
    <row r="454" ht="14.25">
      <c r="D454" s="241"/>
    </row>
    <row r="455" ht="14.25">
      <c r="D455" s="241"/>
    </row>
    <row r="456" ht="14.25">
      <c r="D456" s="241"/>
    </row>
    <row r="457" ht="14.25">
      <c r="D457" s="241"/>
    </row>
    <row r="458" ht="14.25">
      <c r="D458" s="241"/>
    </row>
    <row r="459" ht="14.25">
      <c r="D459" s="241"/>
    </row>
    <row r="460" ht="14.25">
      <c r="D460" s="241"/>
    </row>
    <row r="461" ht="14.25">
      <c r="D461" s="241"/>
    </row>
    <row r="462" ht="14.25">
      <c r="D462" s="241"/>
    </row>
    <row r="463" ht="14.25">
      <c r="D463" s="241"/>
    </row>
    <row r="464" ht="14.25">
      <c r="D464" s="241"/>
    </row>
    <row r="465" ht="14.25">
      <c r="D465" s="241"/>
    </row>
    <row r="466" ht="14.25">
      <c r="D466" s="241"/>
    </row>
    <row r="467" ht="14.25">
      <c r="D467" s="241"/>
    </row>
    <row r="468" ht="14.25">
      <c r="D468" s="241"/>
    </row>
    <row r="469" ht="14.25">
      <c r="D469" s="241"/>
    </row>
    <row r="470" ht="14.25">
      <c r="D470" s="241"/>
    </row>
    <row r="471" ht="14.25">
      <c r="D471" s="241"/>
    </row>
    <row r="472" ht="14.25">
      <c r="D472" s="241"/>
    </row>
    <row r="473" ht="14.25">
      <c r="D473" s="241"/>
    </row>
    <row r="474" ht="14.25">
      <c r="D474" s="241"/>
    </row>
    <row r="475" ht="14.25">
      <c r="D475" s="241"/>
    </row>
    <row r="476" ht="14.25">
      <c r="D476" s="241"/>
    </row>
    <row r="477" ht="14.25">
      <c r="D477" s="241"/>
    </row>
    <row r="478" ht="14.25">
      <c r="D478" s="241"/>
    </row>
    <row r="479" ht="14.25">
      <c r="D479" s="241"/>
    </row>
    <row r="480" ht="14.25">
      <c r="D480" s="241"/>
    </row>
    <row r="481" ht="14.25">
      <c r="D481" s="241"/>
    </row>
    <row r="482" ht="14.25">
      <c r="D482" s="241"/>
    </row>
    <row r="483" ht="14.25">
      <c r="D483" s="241"/>
    </row>
    <row r="484" ht="14.25">
      <c r="D484" s="241"/>
    </row>
    <row r="485" ht="14.25">
      <c r="D485" s="241"/>
    </row>
    <row r="486" ht="14.25">
      <c r="D486" s="241"/>
    </row>
    <row r="487" ht="14.25">
      <c r="D487" s="241"/>
    </row>
    <row r="488" ht="14.25">
      <c r="D488" s="241"/>
    </row>
    <row r="489" ht="14.25">
      <c r="D489" s="241"/>
    </row>
    <row r="490" ht="14.25">
      <c r="D490" s="241"/>
    </row>
    <row r="491" ht="14.25">
      <c r="D491" s="241"/>
    </row>
    <row r="492" ht="14.25">
      <c r="D492" s="241"/>
    </row>
    <row r="493" ht="14.25">
      <c r="D493" s="241"/>
    </row>
    <row r="494" ht="14.25">
      <c r="D494" s="241"/>
    </row>
    <row r="495" ht="14.25">
      <c r="D495" s="241"/>
    </row>
    <row r="496" ht="14.25">
      <c r="D496" s="241"/>
    </row>
    <row r="497" ht="14.25">
      <c r="D497" s="241"/>
    </row>
    <row r="498" ht="14.25">
      <c r="D498" s="241"/>
    </row>
    <row r="499" ht="14.25">
      <c r="D499" s="241"/>
    </row>
    <row r="500" ht="14.25">
      <c r="D500" s="241"/>
    </row>
    <row r="501" ht="14.25">
      <c r="D501" s="241"/>
    </row>
    <row r="502" ht="14.25">
      <c r="D502" s="241"/>
    </row>
    <row r="503" ht="14.25">
      <c r="D503" s="241"/>
    </row>
    <row r="504" ht="14.25">
      <c r="D504" s="241"/>
    </row>
    <row r="505" ht="14.25">
      <c r="D505" s="241"/>
    </row>
    <row r="506" ht="14.25">
      <c r="D506" s="241"/>
    </row>
    <row r="507" ht="14.25">
      <c r="D507" s="241"/>
    </row>
    <row r="508" ht="14.25">
      <c r="D508" s="241"/>
    </row>
    <row r="509" ht="14.25">
      <c r="D509" s="241"/>
    </row>
    <row r="510" ht="14.25">
      <c r="D510" s="241"/>
    </row>
    <row r="511" ht="14.25">
      <c r="D511" s="241"/>
    </row>
    <row r="512" ht="14.25">
      <c r="D512" s="241"/>
    </row>
    <row r="513" ht="14.25">
      <c r="D513" s="241"/>
    </row>
    <row r="514" ht="14.25">
      <c r="D514" s="241"/>
    </row>
    <row r="515" ht="14.25">
      <c r="D515" s="241"/>
    </row>
    <row r="516" ht="14.25">
      <c r="D516" s="241"/>
    </row>
    <row r="517" ht="14.25">
      <c r="D517" s="241"/>
    </row>
    <row r="518" ht="14.25">
      <c r="D518" s="241"/>
    </row>
    <row r="519" ht="14.25">
      <c r="D519" s="241"/>
    </row>
    <row r="520" ht="14.25">
      <c r="D520" s="241"/>
    </row>
    <row r="521" ht="14.25">
      <c r="D521" s="241"/>
    </row>
    <row r="522" ht="14.25">
      <c r="D522" s="241"/>
    </row>
    <row r="523" ht="14.25">
      <c r="D523" s="241"/>
    </row>
    <row r="524" ht="14.25">
      <c r="D524" s="241"/>
    </row>
    <row r="525" ht="14.25">
      <c r="D525" s="241"/>
    </row>
    <row r="526" ht="14.25">
      <c r="D526" s="241"/>
    </row>
    <row r="527" ht="14.25">
      <c r="D527" s="241"/>
    </row>
    <row r="528" ht="14.25">
      <c r="D528" s="241"/>
    </row>
    <row r="529" ht="14.25">
      <c r="D529" s="241"/>
    </row>
    <row r="530" ht="14.25">
      <c r="D530" s="241"/>
    </row>
    <row r="531" ht="14.25">
      <c r="D531" s="241"/>
    </row>
    <row r="532" ht="14.25">
      <c r="D532" s="241"/>
    </row>
    <row r="533" ht="14.25">
      <c r="D533" s="241"/>
    </row>
    <row r="534" ht="14.25">
      <c r="D534" s="241"/>
    </row>
    <row r="535" ht="14.25">
      <c r="D535" s="241"/>
    </row>
    <row r="536" ht="14.25">
      <c r="D536" s="241"/>
    </row>
    <row r="537" ht="14.25">
      <c r="D537" s="241"/>
    </row>
    <row r="538" ht="14.25">
      <c r="D538" s="241"/>
    </row>
    <row r="539" ht="14.25">
      <c r="D539" s="241"/>
    </row>
    <row r="540" ht="14.25">
      <c r="D540" s="241"/>
    </row>
    <row r="541" ht="14.25">
      <c r="D541" s="241"/>
    </row>
    <row r="542" ht="14.25">
      <c r="D542" s="241"/>
    </row>
    <row r="543" ht="14.25">
      <c r="D543" s="241"/>
    </row>
    <row r="544" ht="14.25">
      <c r="D544" s="241"/>
    </row>
    <row r="545" ht="14.25">
      <c r="D545" s="241"/>
    </row>
    <row r="546" ht="14.25">
      <c r="D546" s="241"/>
    </row>
    <row r="547" ht="14.25">
      <c r="D547" s="241"/>
    </row>
    <row r="548" ht="14.25">
      <c r="D548" s="241"/>
    </row>
    <row r="549" ht="14.25">
      <c r="D549" s="241"/>
    </row>
    <row r="550" ht="14.25">
      <c r="D550" s="241"/>
    </row>
    <row r="551" ht="14.25">
      <c r="D551" s="241"/>
    </row>
    <row r="552" ht="14.25">
      <c r="D552" s="241"/>
    </row>
    <row r="553" ht="14.25">
      <c r="D553" s="241"/>
    </row>
    <row r="554" ht="14.25">
      <c r="D554" s="241"/>
    </row>
    <row r="555" ht="14.25">
      <c r="D555" s="241"/>
    </row>
    <row r="556" ht="14.25">
      <c r="D556" s="241"/>
    </row>
    <row r="557" ht="14.25">
      <c r="D557" s="241"/>
    </row>
    <row r="558" ht="14.25">
      <c r="D558" s="241"/>
    </row>
    <row r="559" ht="14.25">
      <c r="D559" s="241"/>
    </row>
    <row r="560" ht="14.25">
      <c r="D560" s="241"/>
    </row>
    <row r="561" ht="14.25">
      <c r="D561" s="241"/>
    </row>
    <row r="562" ht="14.25">
      <c r="D562" s="241"/>
    </row>
    <row r="563" ht="14.25">
      <c r="D563" s="241"/>
    </row>
    <row r="564" ht="14.25">
      <c r="D564" s="241"/>
    </row>
    <row r="565" ht="14.25">
      <c r="D565" s="241"/>
    </row>
    <row r="566" ht="14.25">
      <c r="D566" s="241"/>
    </row>
    <row r="567" ht="14.25">
      <c r="D567" s="241"/>
    </row>
    <row r="568" ht="14.25">
      <c r="D568" s="241"/>
    </row>
    <row r="569" ht="14.25">
      <c r="D569" s="241"/>
    </row>
    <row r="570" ht="14.25">
      <c r="D570" s="241"/>
    </row>
    <row r="571" ht="14.25">
      <c r="D571" s="241"/>
    </row>
    <row r="572" ht="14.25">
      <c r="D572" s="241"/>
    </row>
    <row r="573" ht="14.25">
      <c r="D573" s="241"/>
    </row>
    <row r="574" ht="14.25">
      <c r="D574" s="241"/>
    </row>
    <row r="575" ht="14.25">
      <c r="D575" s="241"/>
    </row>
    <row r="576" ht="14.25">
      <c r="D576" s="241"/>
    </row>
    <row r="577" ht="14.25">
      <c r="D577" s="241"/>
    </row>
    <row r="578" ht="14.25">
      <c r="D578" s="241"/>
    </row>
    <row r="579" ht="14.25">
      <c r="D579" s="241"/>
    </row>
    <row r="580" ht="14.25">
      <c r="D580" s="241"/>
    </row>
    <row r="581" ht="14.25">
      <c r="D581" s="241"/>
    </row>
    <row r="582" ht="14.25">
      <c r="D582" s="241"/>
    </row>
    <row r="583" ht="14.25">
      <c r="D583" s="241"/>
    </row>
    <row r="584" ht="14.25">
      <c r="D584" s="241"/>
    </row>
    <row r="585" ht="14.25">
      <c r="D585" s="241"/>
    </row>
    <row r="586" ht="14.25">
      <c r="D586" s="241"/>
    </row>
    <row r="587" ht="14.25">
      <c r="D587" s="241"/>
    </row>
    <row r="588" ht="14.25">
      <c r="D588" s="241"/>
    </row>
    <row r="589" ht="14.25">
      <c r="D589" s="241"/>
    </row>
    <row r="590" ht="14.25">
      <c r="D590" s="241"/>
    </row>
    <row r="591" ht="14.25">
      <c r="D591" s="241"/>
    </row>
    <row r="592" ht="14.25">
      <c r="D592" s="241"/>
    </row>
    <row r="593" ht="14.25">
      <c r="D593" s="241"/>
    </row>
    <row r="594" ht="14.25">
      <c r="D594" s="241"/>
    </row>
    <row r="595" ht="14.25">
      <c r="D595" s="241"/>
    </row>
    <row r="596" ht="14.25">
      <c r="D596" s="241"/>
    </row>
    <row r="597" ht="14.25">
      <c r="D597" s="241"/>
    </row>
    <row r="598" ht="14.25">
      <c r="D598" s="241"/>
    </row>
    <row r="599" ht="14.25">
      <c r="D599" s="241"/>
    </row>
    <row r="600" ht="14.25">
      <c r="D600" s="241"/>
    </row>
    <row r="601" ht="14.25">
      <c r="D601" s="241"/>
    </row>
    <row r="602" ht="14.25">
      <c r="D602" s="241"/>
    </row>
    <row r="603" ht="14.25">
      <c r="D603" s="241"/>
    </row>
    <row r="604" ht="14.25">
      <c r="D604" s="241"/>
    </row>
    <row r="605" ht="14.25">
      <c r="D605" s="241"/>
    </row>
    <row r="606" ht="14.25">
      <c r="D606" s="241"/>
    </row>
    <row r="607" ht="14.25">
      <c r="D607" s="241"/>
    </row>
    <row r="608" ht="14.25">
      <c r="D608" s="241"/>
    </row>
    <row r="609" ht="14.25">
      <c r="D609" s="241"/>
    </row>
    <row r="610" ht="14.25">
      <c r="D610" s="241"/>
    </row>
    <row r="611" ht="14.25">
      <c r="D611" s="241"/>
    </row>
    <row r="612" ht="14.25">
      <c r="D612" s="241"/>
    </row>
    <row r="613" ht="14.25">
      <c r="D613" s="241"/>
    </row>
    <row r="614" ht="14.25">
      <c r="D614" s="241"/>
    </row>
    <row r="615" ht="14.25">
      <c r="D615" s="241"/>
    </row>
    <row r="616" ht="14.25">
      <c r="D616" s="241"/>
    </row>
    <row r="617" ht="14.25">
      <c r="D617" s="241"/>
    </row>
    <row r="618" ht="14.25">
      <c r="D618" s="241"/>
    </row>
    <row r="619" ht="14.25">
      <c r="D619" s="241"/>
    </row>
    <row r="620" ht="14.25">
      <c r="D620" s="241"/>
    </row>
    <row r="621" ht="14.25">
      <c r="D621" s="241"/>
    </row>
    <row r="622" ht="14.25">
      <c r="D622" s="241"/>
    </row>
    <row r="623" ht="14.25">
      <c r="D623" s="241"/>
    </row>
    <row r="624" ht="14.25">
      <c r="D624" s="241"/>
    </row>
    <row r="625" ht="14.25">
      <c r="D625" s="241"/>
    </row>
    <row r="626" ht="14.25">
      <c r="D626" s="241"/>
    </row>
    <row r="627" ht="14.25">
      <c r="D627" s="241"/>
    </row>
    <row r="628" ht="14.25">
      <c r="D628" s="241"/>
    </row>
    <row r="629" ht="14.25">
      <c r="D629" s="241"/>
    </row>
    <row r="630" ht="14.25">
      <c r="D630" s="241"/>
    </row>
    <row r="631" ht="14.25">
      <c r="D631" s="241"/>
    </row>
    <row r="632" ht="14.25">
      <c r="D632" s="241"/>
    </row>
    <row r="633" ht="14.25">
      <c r="D633" s="241"/>
    </row>
    <row r="634" ht="14.25">
      <c r="D634" s="241"/>
    </row>
    <row r="635" ht="14.25">
      <c r="D635" s="241"/>
    </row>
    <row r="636" ht="14.25">
      <c r="D636" s="241"/>
    </row>
    <row r="637" ht="14.25">
      <c r="D637" s="241"/>
    </row>
    <row r="638" ht="14.25">
      <c r="D638" s="241"/>
    </row>
    <row r="639" ht="14.25">
      <c r="D639" s="241"/>
    </row>
    <row r="640" ht="14.25">
      <c r="D640" s="241"/>
    </row>
    <row r="641" ht="14.25">
      <c r="D641" s="241"/>
    </row>
    <row r="642" ht="14.25">
      <c r="D642" s="241"/>
    </row>
    <row r="643" ht="14.25">
      <c r="D643" s="241"/>
    </row>
    <row r="644" ht="14.25">
      <c r="D644" s="241"/>
    </row>
    <row r="645" ht="14.25">
      <c r="D645" s="241"/>
    </row>
    <row r="646" ht="14.25">
      <c r="D646" s="241"/>
    </row>
    <row r="647" ht="14.25">
      <c r="D647" s="241"/>
    </row>
    <row r="648" ht="14.25">
      <c r="D648" s="241"/>
    </row>
    <row r="649" ht="14.25">
      <c r="D649" s="241"/>
    </row>
    <row r="650" ht="14.25">
      <c r="D650" s="241"/>
    </row>
    <row r="651" ht="14.25">
      <c r="D651" s="241"/>
    </row>
    <row r="652" ht="14.25">
      <c r="D652" s="241"/>
    </row>
    <row r="653" ht="14.25">
      <c r="D653" s="241"/>
    </row>
    <row r="654" ht="14.25">
      <c r="D654" s="241"/>
    </row>
    <row r="655" ht="14.25">
      <c r="D655" s="241"/>
    </row>
    <row r="656" ht="14.25">
      <c r="D656" s="241"/>
    </row>
    <row r="657" ht="14.25">
      <c r="D657" s="241"/>
    </row>
    <row r="658" ht="14.25">
      <c r="D658" s="241"/>
    </row>
    <row r="659" ht="14.25">
      <c r="D659" s="241"/>
    </row>
    <row r="660" ht="14.25">
      <c r="D660" s="241"/>
    </row>
    <row r="661" ht="14.25">
      <c r="D661" s="241"/>
    </row>
    <row r="662" ht="14.25">
      <c r="D662" s="241"/>
    </row>
    <row r="663" ht="14.25">
      <c r="D663" s="241"/>
    </row>
    <row r="664" ht="14.25">
      <c r="D664" s="241"/>
    </row>
    <row r="665" ht="14.25">
      <c r="D665" s="241"/>
    </row>
    <row r="666" ht="14.25">
      <c r="D666" s="241"/>
    </row>
    <row r="667" ht="14.25">
      <c r="D667" s="241"/>
    </row>
    <row r="668" ht="14.25">
      <c r="D668" s="241"/>
    </row>
    <row r="669" ht="14.25">
      <c r="D669" s="241"/>
    </row>
    <row r="670" ht="14.25">
      <c r="D670" s="241"/>
    </row>
    <row r="671" ht="14.25">
      <c r="D671" s="241"/>
    </row>
    <row r="672" ht="14.25">
      <c r="D672" s="241"/>
    </row>
    <row r="673" ht="14.25">
      <c r="D673" s="241"/>
    </row>
    <row r="674" ht="14.25">
      <c r="D674" s="241"/>
    </row>
    <row r="675" ht="14.25">
      <c r="D675" s="241"/>
    </row>
    <row r="676" ht="14.25">
      <c r="D676" s="241"/>
    </row>
    <row r="677" ht="14.25">
      <c r="D677" s="241"/>
    </row>
    <row r="678" ht="14.25">
      <c r="D678" s="241"/>
    </row>
    <row r="679" ht="14.25">
      <c r="D679" s="241"/>
    </row>
    <row r="680" ht="14.25">
      <c r="D680" s="241"/>
    </row>
    <row r="681" ht="14.25">
      <c r="D681" s="241"/>
    </row>
    <row r="682" ht="14.25">
      <c r="D682" s="241"/>
    </row>
    <row r="683" ht="14.25">
      <c r="D683" s="241"/>
    </row>
    <row r="684" ht="14.25">
      <c r="D684" s="241"/>
    </row>
    <row r="685" ht="14.25">
      <c r="D685" s="241"/>
    </row>
    <row r="686" ht="14.25">
      <c r="D686" s="241"/>
    </row>
    <row r="687" ht="14.25">
      <c r="D687" s="241"/>
    </row>
    <row r="688" ht="14.25">
      <c r="D688" s="241"/>
    </row>
    <row r="689" ht="14.25">
      <c r="D689" s="241"/>
    </row>
    <row r="690" ht="14.25">
      <c r="D690" s="241"/>
    </row>
    <row r="691" ht="14.25">
      <c r="D691" s="241"/>
    </row>
    <row r="692" ht="14.25">
      <c r="D692" s="241"/>
    </row>
    <row r="693" ht="14.25">
      <c r="D693" s="241"/>
    </row>
    <row r="694" ht="14.25">
      <c r="D694" s="241"/>
    </row>
    <row r="695" ht="14.25">
      <c r="D695" s="241"/>
    </row>
    <row r="696" ht="14.25">
      <c r="D696" s="241"/>
    </row>
    <row r="697" ht="14.25">
      <c r="D697" s="241"/>
    </row>
    <row r="698" ht="14.25">
      <c r="D698" s="241"/>
    </row>
    <row r="699" ht="14.25">
      <c r="D699" s="241"/>
    </row>
    <row r="700" ht="14.25">
      <c r="D700" s="241"/>
    </row>
    <row r="701" ht="14.25">
      <c r="D701" s="241"/>
    </row>
    <row r="702" ht="14.25">
      <c r="D702" s="241"/>
    </row>
    <row r="703" ht="14.25">
      <c r="D703" s="241"/>
    </row>
    <row r="704" ht="14.25">
      <c r="D704" s="241"/>
    </row>
    <row r="705" ht="14.25">
      <c r="D705" s="241"/>
    </row>
    <row r="706" ht="14.25">
      <c r="D706" s="241"/>
    </row>
    <row r="707" ht="14.25">
      <c r="D707" s="241"/>
    </row>
    <row r="708" ht="14.25">
      <c r="D708" s="241"/>
    </row>
    <row r="709" ht="14.25">
      <c r="D709" s="241"/>
    </row>
    <row r="710" ht="14.25">
      <c r="D710" s="241"/>
    </row>
    <row r="711" ht="14.25">
      <c r="D711" s="241"/>
    </row>
    <row r="712" ht="14.25">
      <c r="D712" s="241"/>
    </row>
    <row r="713" ht="14.25">
      <c r="D713" s="241"/>
    </row>
    <row r="714" ht="14.25">
      <c r="D714" s="241"/>
    </row>
    <row r="715" ht="14.25">
      <c r="D715" s="241"/>
    </row>
    <row r="716" ht="14.25">
      <c r="D716" s="241"/>
    </row>
    <row r="717" ht="14.25">
      <c r="D717" s="241"/>
    </row>
    <row r="718" ht="14.25">
      <c r="D718" s="241"/>
    </row>
    <row r="719" ht="14.25">
      <c r="D719" s="241"/>
    </row>
    <row r="720" ht="14.25">
      <c r="D720" s="241"/>
    </row>
    <row r="721" ht="14.25">
      <c r="D721" s="241"/>
    </row>
    <row r="722" ht="14.25">
      <c r="D722" s="241"/>
    </row>
    <row r="723" ht="14.25">
      <c r="D723" s="241"/>
    </row>
    <row r="724" ht="14.25">
      <c r="D724" s="241"/>
    </row>
    <row r="725" ht="14.25">
      <c r="D725" s="241"/>
    </row>
    <row r="726" ht="14.25">
      <c r="D726" s="241"/>
    </row>
    <row r="727" ht="14.25">
      <c r="D727" s="241"/>
    </row>
    <row r="728" ht="14.25">
      <c r="D728" s="241"/>
    </row>
    <row r="729" ht="14.25">
      <c r="D729" s="241"/>
    </row>
    <row r="730" ht="14.25">
      <c r="D730" s="241"/>
    </row>
    <row r="731" ht="14.25">
      <c r="D731" s="241"/>
    </row>
    <row r="732" ht="14.25">
      <c r="D732" s="241"/>
    </row>
    <row r="733" ht="14.25">
      <c r="D733" s="241"/>
    </row>
    <row r="734" ht="14.25">
      <c r="D734" s="241"/>
    </row>
    <row r="735" ht="14.25">
      <c r="D735" s="241"/>
    </row>
    <row r="736" ht="14.25">
      <c r="D736" s="241"/>
    </row>
    <row r="737" ht="14.25">
      <c r="D737" s="241"/>
    </row>
    <row r="738" ht="14.25">
      <c r="D738" s="241"/>
    </row>
    <row r="739" ht="14.25">
      <c r="D739" s="241"/>
    </row>
    <row r="740" ht="14.25">
      <c r="D740" s="241"/>
    </row>
    <row r="741" ht="14.25">
      <c r="D741" s="241"/>
    </row>
    <row r="742" ht="14.25">
      <c r="D742" s="241"/>
    </row>
    <row r="743" ht="14.25">
      <c r="D743" s="241"/>
    </row>
    <row r="744" ht="14.25">
      <c r="D744" s="241"/>
    </row>
    <row r="745" ht="14.25">
      <c r="D745" s="241"/>
    </row>
    <row r="746" ht="14.25">
      <c r="D746" s="241"/>
    </row>
    <row r="747" ht="14.25">
      <c r="D747" s="241"/>
    </row>
    <row r="748" ht="14.25">
      <c r="D748" s="241"/>
    </row>
    <row r="749" ht="14.25">
      <c r="D749" s="241"/>
    </row>
    <row r="750" ht="14.25">
      <c r="D750" s="241"/>
    </row>
    <row r="751" ht="14.25">
      <c r="D751" s="241"/>
    </row>
    <row r="752" ht="14.25">
      <c r="D752" s="241"/>
    </row>
    <row r="753" ht="14.25">
      <c r="D753" s="241"/>
    </row>
    <row r="754" ht="14.25">
      <c r="D754" s="241"/>
    </row>
    <row r="755" ht="14.25">
      <c r="D755" s="241"/>
    </row>
    <row r="756" ht="14.25">
      <c r="D756" s="241"/>
    </row>
    <row r="757" ht="14.25">
      <c r="D757" s="241"/>
    </row>
    <row r="758" ht="14.25">
      <c r="D758" s="241"/>
    </row>
    <row r="759" ht="14.25">
      <c r="D759" s="241"/>
    </row>
    <row r="760" ht="14.25">
      <c r="D760" s="241"/>
    </row>
    <row r="761" ht="14.25">
      <c r="D761" s="241"/>
    </row>
    <row r="762" ht="14.25">
      <c r="D762" s="241"/>
    </row>
    <row r="763" ht="14.25">
      <c r="D763" s="241"/>
    </row>
    <row r="764" ht="14.25">
      <c r="D764" s="241"/>
    </row>
    <row r="765" ht="14.25">
      <c r="D765" s="241"/>
    </row>
    <row r="766" ht="14.25">
      <c r="D766" s="241"/>
    </row>
    <row r="767" ht="14.25">
      <c r="D767" s="241"/>
    </row>
    <row r="768" ht="14.25">
      <c r="D768" s="241"/>
    </row>
    <row r="769" ht="14.25">
      <c r="D769" s="241"/>
    </row>
    <row r="770" ht="14.25">
      <c r="D770" s="241"/>
    </row>
    <row r="771" ht="14.25">
      <c r="D771" s="241"/>
    </row>
    <row r="772" ht="14.25">
      <c r="D772" s="241"/>
    </row>
    <row r="773" ht="14.25">
      <c r="D773" s="241"/>
    </row>
    <row r="774" ht="14.25">
      <c r="D774" s="241"/>
    </row>
    <row r="775" ht="14.25">
      <c r="D775" s="241"/>
    </row>
    <row r="776" ht="14.25">
      <c r="D776" s="241"/>
    </row>
    <row r="777" ht="14.25">
      <c r="D777" s="241"/>
    </row>
    <row r="778" ht="14.25">
      <c r="D778" s="241"/>
    </row>
    <row r="779" ht="14.25">
      <c r="D779" s="241"/>
    </row>
    <row r="780" ht="14.25">
      <c r="D780" s="241"/>
    </row>
    <row r="781" ht="14.25">
      <c r="D781" s="241"/>
    </row>
    <row r="782" ht="14.25">
      <c r="D782" s="241"/>
    </row>
    <row r="783" ht="14.25">
      <c r="D783" s="241"/>
    </row>
    <row r="784" ht="14.25">
      <c r="D784" s="241"/>
    </row>
    <row r="785" ht="14.25">
      <c r="D785" s="241"/>
    </row>
    <row r="786" ht="14.25">
      <c r="D786" s="241"/>
    </row>
    <row r="787" ht="14.25">
      <c r="D787" s="241"/>
    </row>
    <row r="788" ht="14.25">
      <c r="D788" s="241"/>
    </row>
    <row r="789" ht="14.25">
      <c r="D789" s="241"/>
    </row>
    <row r="790" ht="14.25">
      <c r="D790" s="241"/>
    </row>
    <row r="791" ht="14.25">
      <c r="D791" s="241"/>
    </row>
    <row r="792" ht="14.25">
      <c r="D792" s="241"/>
    </row>
    <row r="793" ht="14.25">
      <c r="D793" s="241"/>
    </row>
    <row r="794" ht="14.25">
      <c r="D794" s="241"/>
    </row>
    <row r="795" ht="14.25">
      <c r="D795" s="241"/>
    </row>
    <row r="796" ht="14.25">
      <c r="D796" s="241"/>
    </row>
    <row r="797" ht="14.25">
      <c r="D797" s="241"/>
    </row>
    <row r="798" ht="14.25">
      <c r="D798" s="241"/>
    </row>
    <row r="799" ht="14.25">
      <c r="D799" s="241"/>
    </row>
    <row r="800" ht="14.25">
      <c r="D800" s="241"/>
    </row>
    <row r="801" ht="14.25">
      <c r="D801" s="241"/>
    </row>
    <row r="802" ht="14.25">
      <c r="D802" s="241"/>
    </row>
    <row r="803" ht="14.25">
      <c r="D803" s="241"/>
    </row>
    <row r="804" ht="14.25">
      <c r="D804" s="241"/>
    </row>
    <row r="805" ht="14.25">
      <c r="D805" s="241"/>
    </row>
    <row r="806" ht="14.25">
      <c r="D806" s="241"/>
    </row>
    <row r="807" ht="14.25">
      <c r="D807" s="241"/>
    </row>
    <row r="808" ht="14.25">
      <c r="D808" s="241"/>
    </row>
    <row r="809" ht="14.25">
      <c r="D809" s="241"/>
    </row>
    <row r="810" ht="14.25">
      <c r="D810" s="241"/>
    </row>
    <row r="811" ht="14.25">
      <c r="D811" s="241"/>
    </row>
    <row r="812" ht="14.25">
      <c r="D812" s="241"/>
    </row>
    <row r="813" ht="14.25">
      <c r="D813" s="241"/>
    </row>
    <row r="814" ht="14.25">
      <c r="D814" s="241"/>
    </row>
    <row r="815" ht="14.25">
      <c r="D815" s="241"/>
    </row>
    <row r="816" ht="14.25">
      <c r="D816" s="241"/>
    </row>
    <row r="817" ht="14.25">
      <c r="D817" s="241"/>
    </row>
    <row r="818" ht="14.25">
      <c r="D818" s="241"/>
    </row>
    <row r="819" ht="14.25">
      <c r="D819" s="241"/>
    </row>
    <row r="820" ht="14.25">
      <c r="D820" s="241"/>
    </row>
    <row r="821" ht="14.25">
      <c r="D821" s="241"/>
    </row>
    <row r="822" ht="14.25">
      <c r="D822" s="241"/>
    </row>
    <row r="823" ht="14.25">
      <c r="D823" s="241"/>
    </row>
    <row r="824" ht="14.25">
      <c r="D824" s="241"/>
    </row>
    <row r="825" ht="14.25">
      <c r="D825" s="241"/>
    </row>
    <row r="826" ht="14.25">
      <c r="D826" s="241"/>
    </row>
    <row r="827" ht="14.25">
      <c r="D827" s="241"/>
    </row>
    <row r="828" ht="14.25">
      <c r="D828" s="241"/>
    </row>
    <row r="829" ht="14.25">
      <c r="D829" s="241"/>
    </row>
    <row r="830" ht="14.25">
      <c r="D830" s="241"/>
    </row>
    <row r="831" ht="14.25">
      <c r="D831" s="241"/>
    </row>
    <row r="832" ht="14.25">
      <c r="D832" s="241"/>
    </row>
    <row r="833" ht="14.25">
      <c r="D833" s="241"/>
    </row>
    <row r="834" ht="14.25">
      <c r="D834" s="241"/>
    </row>
    <row r="835" ht="14.25">
      <c r="D835" s="241"/>
    </row>
    <row r="836" ht="14.25">
      <c r="D836" s="241"/>
    </row>
    <row r="837" ht="14.25">
      <c r="D837" s="241"/>
    </row>
    <row r="838" ht="14.25">
      <c r="D838" s="241"/>
    </row>
    <row r="839" ht="14.25">
      <c r="D839" s="241"/>
    </row>
    <row r="840" ht="14.25">
      <c r="D840" s="241"/>
    </row>
    <row r="841" ht="14.25">
      <c r="D841" s="241"/>
    </row>
    <row r="842" ht="14.25">
      <c r="D842" s="241"/>
    </row>
    <row r="843" ht="14.25">
      <c r="D843" s="241"/>
    </row>
    <row r="844" ht="14.25">
      <c r="D844" s="241"/>
    </row>
    <row r="845" ht="14.25">
      <c r="D845" s="241"/>
    </row>
    <row r="846" ht="14.25">
      <c r="D846" s="241"/>
    </row>
    <row r="847" ht="14.25">
      <c r="D847" s="241"/>
    </row>
    <row r="848" ht="14.25">
      <c r="D848" s="241"/>
    </row>
    <row r="849" ht="14.25">
      <c r="D849" s="241"/>
    </row>
    <row r="850" ht="14.25">
      <c r="D850" s="241"/>
    </row>
    <row r="851" ht="14.25">
      <c r="D851" s="241"/>
    </row>
    <row r="852" ht="14.25">
      <c r="D852" s="241"/>
    </row>
    <row r="853" ht="14.25">
      <c r="D853" s="241"/>
    </row>
    <row r="854" ht="14.25">
      <c r="D854" s="241"/>
    </row>
    <row r="855" ht="14.25">
      <c r="D855" s="241"/>
    </row>
    <row r="856" ht="14.25">
      <c r="D856" s="241"/>
    </row>
    <row r="857" ht="14.25">
      <c r="D857" s="241"/>
    </row>
    <row r="858" ht="14.25">
      <c r="D858" s="241"/>
    </row>
    <row r="859" ht="14.25">
      <c r="D859" s="241"/>
    </row>
    <row r="860" ht="14.25">
      <c r="D860" s="241"/>
    </row>
    <row r="861" ht="14.25">
      <c r="D861" s="241"/>
    </row>
    <row r="862" ht="14.25">
      <c r="D862" s="241"/>
    </row>
    <row r="863" ht="14.25">
      <c r="D863" s="241"/>
    </row>
    <row r="864" ht="14.25">
      <c r="D864" s="241"/>
    </row>
    <row r="865" ht="14.25">
      <c r="D865" s="241"/>
    </row>
    <row r="866" ht="14.25">
      <c r="D866" s="241"/>
    </row>
    <row r="867" ht="14.25">
      <c r="D867" s="241"/>
    </row>
    <row r="868" ht="14.25">
      <c r="D868" s="241"/>
    </row>
    <row r="869" ht="14.25">
      <c r="D869" s="241"/>
    </row>
    <row r="870" ht="14.25">
      <c r="D870" s="241"/>
    </row>
    <row r="871" ht="14.25">
      <c r="D871" s="241"/>
    </row>
    <row r="872" ht="14.25">
      <c r="D872" s="241"/>
    </row>
    <row r="873" ht="14.25">
      <c r="D873" s="241"/>
    </row>
    <row r="874" ht="14.25">
      <c r="D874" s="241"/>
    </row>
    <row r="875" ht="14.25">
      <c r="D875" s="241"/>
    </row>
    <row r="876" ht="14.25">
      <c r="D876" s="241"/>
    </row>
    <row r="877" ht="14.25">
      <c r="D877" s="241"/>
    </row>
    <row r="878" ht="14.25">
      <c r="D878" s="241"/>
    </row>
    <row r="879" ht="14.25">
      <c r="D879" s="241"/>
    </row>
    <row r="880" ht="14.25">
      <c r="D880" s="241"/>
    </row>
    <row r="881" ht="14.25">
      <c r="D881" s="241"/>
    </row>
    <row r="882" ht="14.25">
      <c r="D882" s="241"/>
    </row>
    <row r="883" ht="14.25">
      <c r="D883" s="241"/>
    </row>
    <row r="884" ht="14.25">
      <c r="D884" s="241"/>
    </row>
    <row r="885" ht="14.25">
      <c r="D885" s="241"/>
    </row>
    <row r="886" ht="14.25">
      <c r="D886" s="241"/>
    </row>
    <row r="887" ht="14.25">
      <c r="D887" s="241"/>
    </row>
    <row r="888" ht="14.25">
      <c r="D888" s="241"/>
    </row>
    <row r="889" ht="14.25">
      <c r="D889" s="241"/>
    </row>
    <row r="890" ht="14.25">
      <c r="D890" s="241"/>
    </row>
    <row r="891" ht="14.25">
      <c r="D891" s="241"/>
    </row>
    <row r="892" ht="14.25">
      <c r="D892" s="241"/>
    </row>
    <row r="893" ht="14.25">
      <c r="D893" s="241"/>
    </row>
    <row r="894" ht="14.25">
      <c r="D894" s="241"/>
    </row>
    <row r="895" ht="14.25">
      <c r="D895" s="241"/>
    </row>
    <row r="896" ht="14.25">
      <c r="D896" s="241"/>
    </row>
    <row r="897" ht="14.25">
      <c r="D897" s="241"/>
    </row>
    <row r="898" ht="14.25">
      <c r="D898" s="241"/>
    </row>
    <row r="899" ht="14.25">
      <c r="D899" s="241"/>
    </row>
    <row r="900" ht="14.25">
      <c r="D900" s="241"/>
    </row>
    <row r="901" ht="14.25">
      <c r="D901" s="241"/>
    </row>
    <row r="902" ht="14.25">
      <c r="D902" s="241"/>
    </row>
    <row r="903" ht="14.25">
      <c r="D903" s="241"/>
    </row>
    <row r="904" ht="14.25">
      <c r="D904" s="241"/>
    </row>
    <row r="905" ht="14.25">
      <c r="D905" s="241"/>
    </row>
    <row r="906" ht="14.25">
      <c r="D906" s="241"/>
    </row>
    <row r="907" ht="14.25">
      <c r="D907" s="241"/>
    </row>
    <row r="908" ht="14.25">
      <c r="D908" s="241"/>
    </row>
    <row r="909" ht="14.25">
      <c r="D909" s="241"/>
    </row>
    <row r="910" ht="14.25">
      <c r="D910" s="241"/>
    </row>
    <row r="911" ht="14.25">
      <c r="D911" s="241"/>
    </row>
    <row r="912" ht="14.25">
      <c r="D912" s="241"/>
    </row>
    <row r="913" ht="14.25">
      <c r="D913" s="241"/>
    </row>
    <row r="914" ht="14.25">
      <c r="D914" s="241"/>
    </row>
    <row r="915" ht="14.25">
      <c r="D915" s="241"/>
    </row>
    <row r="916" ht="14.25">
      <c r="D916" s="241"/>
    </row>
    <row r="917" ht="14.25">
      <c r="D917" s="241"/>
    </row>
    <row r="918" ht="14.25">
      <c r="D918" s="241"/>
    </row>
    <row r="919" ht="14.25">
      <c r="D919" s="241"/>
    </row>
    <row r="920" ht="14.25">
      <c r="D920" s="241"/>
    </row>
    <row r="921" ht="14.25">
      <c r="D921" s="241"/>
    </row>
    <row r="922" ht="14.25">
      <c r="D922" s="241"/>
    </row>
    <row r="923" ht="14.25">
      <c r="D923" s="241"/>
    </row>
    <row r="924" ht="14.25">
      <c r="D924" s="241"/>
    </row>
    <row r="925" ht="14.25">
      <c r="D925" s="241"/>
    </row>
    <row r="926" ht="14.25">
      <c r="D926" s="241"/>
    </row>
    <row r="927" ht="14.25">
      <c r="D927" s="241"/>
    </row>
    <row r="928" ht="14.25">
      <c r="D928" s="241"/>
    </row>
    <row r="929" ht="14.25">
      <c r="D929" s="241"/>
    </row>
    <row r="930" ht="14.25">
      <c r="D930" s="241"/>
    </row>
    <row r="931" ht="14.25">
      <c r="D931" s="241"/>
    </row>
    <row r="932" ht="14.25">
      <c r="D932" s="241"/>
    </row>
    <row r="933" ht="14.25">
      <c r="D933" s="241"/>
    </row>
    <row r="934" ht="14.25">
      <c r="D934" s="241"/>
    </row>
    <row r="935" ht="14.25">
      <c r="D935" s="241"/>
    </row>
    <row r="936" ht="14.25">
      <c r="D936" s="241"/>
    </row>
    <row r="937" ht="14.25">
      <c r="D937" s="241"/>
    </row>
    <row r="938" ht="14.25">
      <c r="D938" s="241"/>
    </row>
    <row r="939" ht="14.25">
      <c r="D939" s="241"/>
    </row>
    <row r="940" ht="14.25">
      <c r="D940" s="241"/>
    </row>
    <row r="941" ht="14.25">
      <c r="D941" s="241"/>
    </row>
    <row r="942" ht="14.25">
      <c r="D942" s="241"/>
    </row>
    <row r="943" ht="14.25">
      <c r="D943" s="241"/>
    </row>
    <row r="944" ht="14.25">
      <c r="D944" s="241"/>
    </row>
    <row r="945" ht="14.25">
      <c r="D945" s="241"/>
    </row>
    <row r="946" ht="14.25">
      <c r="D946" s="241"/>
    </row>
    <row r="947" ht="14.25">
      <c r="D947" s="241"/>
    </row>
    <row r="948" ht="14.25">
      <c r="D948" s="241"/>
    </row>
    <row r="949" ht="14.25">
      <c r="D949" s="241"/>
    </row>
    <row r="950" ht="14.25">
      <c r="D950" s="241"/>
    </row>
    <row r="951" ht="14.25">
      <c r="D951" s="241"/>
    </row>
    <row r="952" ht="14.25">
      <c r="D952" s="241"/>
    </row>
    <row r="953" ht="14.25">
      <c r="D953" s="241"/>
    </row>
    <row r="954" ht="14.25">
      <c r="D954" s="241"/>
    </row>
    <row r="955" ht="14.25">
      <c r="D955" s="241"/>
    </row>
    <row r="956" ht="14.25">
      <c r="D956" s="241"/>
    </row>
    <row r="957" ht="14.25">
      <c r="D957" s="241"/>
    </row>
    <row r="958" ht="14.25">
      <c r="D958" s="241"/>
    </row>
    <row r="959" ht="14.25">
      <c r="D959" s="241"/>
    </row>
    <row r="960" ht="14.25">
      <c r="D960" s="241"/>
    </row>
    <row r="961" ht="14.25">
      <c r="D961" s="241"/>
    </row>
    <row r="962" ht="14.25">
      <c r="D962" s="241"/>
    </row>
    <row r="963" ht="14.25">
      <c r="D963" s="241"/>
    </row>
    <row r="964" ht="14.25">
      <c r="D964" s="241"/>
    </row>
    <row r="965" ht="14.25">
      <c r="D965" s="241"/>
    </row>
    <row r="966" ht="14.25">
      <c r="D966" s="241"/>
    </row>
    <row r="967" ht="14.25">
      <c r="D967" s="241"/>
    </row>
    <row r="968" ht="14.25">
      <c r="D968" s="241"/>
    </row>
    <row r="969" ht="14.25">
      <c r="D969" s="241"/>
    </row>
    <row r="970" ht="14.25">
      <c r="D970" s="241"/>
    </row>
    <row r="971" ht="14.25">
      <c r="D971" s="241"/>
    </row>
    <row r="972" ht="14.25">
      <c r="D972" s="241"/>
    </row>
    <row r="973" ht="14.25">
      <c r="D973" s="241"/>
    </row>
    <row r="974" ht="14.25">
      <c r="D974" s="241"/>
    </row>
    <row r="975" ht="14.25">
      <c r="D975" s="241"/>
    </row>
    <row r="976" ht="14.25">
      <c r="D976" s="241"/>
    </row>
    <row r="977" ht="14.25">
      <c r="D977" s="241"/>
    </row>
    <row r="978" ht="14.25">
      <c r="D978" s="241"/>
    </row>
    <row r="979" ht="14.25">
      <c r="D979" s="241"/>
    </row>
    <row r="980" ht="14.25">
      <c r="D980" s="241"/>
    </row>
    <row r="981" ht="14.25">
      <c r="D981" s="241"/>
    </row>
    <row r="982" ht="14.25">
      <c r="D982" s="241"/>
    </row>
    <row r="983" ht="14.25">
      <c r="D983" s="241"/>
    </row>
    <row r="984" ht="14.25">
      <c r="D984" s="241"/>
    </row>
    <row r="985" ht="14.25">
      <c r="D985" s="241"/>
    </row>
    <row r="986" ht="14.25">
      <c r="D986" s="241"/>
    </row>
    <row r="987" ht="14.25">
      <c r="D987" s="241"/>
    </row>
    <row r="988" ht="14.25">
      <c r="D988" s="241"/>
    </row>
    <row r="989" ht="14.25">
      <c r="D989" s="241"/>
    </row>
    <row r="990" ht="14.25">
      <c r="D990" s="241"/>
    </row>
    <row r="991" ht="14.25">
      <c r="D991" s="241"/>
    </row>
    <row r="992" ht="14.25">
      <c r="D992" s="241"/>
    </row>
    <row r="993" ht="14.25">
      <c r="D993" s="241"/>
    </row>
    <row r="994" ht="14.25">
      <c r="D994" s="241"/>
    </row>
    <row r="995" ht="14.25">
      <c r="D995" s="241"/>
    </row>
    <row r="996" ht="14.25">
      <c r="D996" s="241"/>
    </row>
    <row r="997" ht="14.25">
      <c r="D997" s="241"/>
    </row>
    <row r="998" ht="14.25">
      <c r="D998" s="241"/>
    </row>
    <row r="999" ht="14.25">
      <c r="D999" s="241"/>
    </row>
    <row r="1000" ht="14.25">
      <c r="D1000" s="241"/>
    </row>
    <row r="1001" ht="14.25">
      <c r="D1001" s="241"/>
    </row>
    <row r="1002" ht="14.25">
      <c r="D1002" s="241"/>
    </row>
    <row r="1003" ht="14.25">
      <c r="D1003" s="241"/>
    </row>
    <row r="1004" ht="14.25">
      <c r="D1004" s="241"/>
    </row>
    <row r="1005" ht="14.25">
      <c r="D1005" s="241"/>
    </row>
    <row r="1006" ht="14.25">
      <c r="D1006" s="241"/>
    </row>
    <row r="1007" ht="14.25">
      <c r="D1007" s="241"/>
    </row>
    <row r="1008" ht="14.25">
      <c r="D1008" s="241"/>
    </row>
    <row r="1009" ht="14.25">
      <c r="D1009" s="241"/>
    </row>
    <row r="1010" ht="14.25">
      <c r="D1010" s="241"/>
    </row>
    <row r="1011" ht="14.25">
      <c r="D1011" s="241"/>
    </row>
    <row r="1012" ht="14.25">
      <c r="D1012" s="241"/>
    </row>
    <row r="1013" ht="14.25">
      <c r="D1013" s="241"/>
    </row>
    <row r="1014" ht="14.25">
      <c r="D1014" s="241"/>
    </row>
    <row r="1015" ht="14.25">
      <c r="D1015" s="241"/>
    </row>
    <row r="1016" ht="14.25">
      <c r="D1016" s="241"/>
    </row>
    <row r="1017" ht="14.25">
      <c r="D1017" s="241"/>
    </row>
    <row r="1018" ht="14.25">
      <c r="D1018" s="241"/>
    </row>
    <row r="1019" ht="14.25">
      <c r="D1019" s="241"/>
    </row>
    <row r="1020" ht="14.25">
      <c r="D1020" s="241"/>
    </row>
    <row r="1021" ht="14.25">
      <c r="D1021" s="241"/>
    </row>
    <row r="1022" ht="14.25">
      <c r="D1022" s="241"/>
    </row>
    <row r="1023" ht="14.25">
      <c r="D1023" s="241"/>
    </row>
    <row r="1024" ht="14.25">
      <c r="D1024" s="241"/>
    </row>
    <row r="1025" ht="14.25">
      <c r="D1025" s="241"/>
    </row>
    <row r="1026" ht="14.25">
      <c r="D1026" s="241"/>
    </row>
    <row r="1027" ht="14.25">
      <c r="D1027" s="241"/>
    </row>
    <row r="1028" ht="14.25">
      <c r="D1028" s="241"/>
    </row>
    <row r="1029" ht="14.25">
      <c r="D1029" s="241"/>
    </row>
    <row r="1030" ht="14.25">
      <c r="D1030" s="241"/>
    </row>
    <row r="1031" ht="14.25">
      <c r="D1031" s="241"/>
    </row>
    <row r="1032" ht="14.25">
      <c r="D1032" s="241"/>
    </row>
    <row r="1033" ht="14.25">
      <c r="D1033" s="241"/>
    </row>
    <row r="1034" ht="14.25">
      <c r="D1034" s="241"/>
    </row>
    <row r="1035" ht="14.25">
      <c r="D1035" s="241"/>
    </row>
    <row r="1036" ht="14.25">
      <c r="D1036" s="241"/>
    </row>
    <row r="1037" ht="14.25">
      <c r="D1037" s="241"/>
    </row>
    <row r="1038" ht="14.25">
      <c r="D1038" s="241"/>
    </row>
    <row r="1039" ht="14.25">
      <c r="D1039" s="241"/>
    </row>
    <row r="1040" ht="14.25">
      <c r="D1040" s="241"/>
    </row>
    <row r="1041" ht="14.25">
      <c r="D1041" s="241"/>
    </row>
    <row r="1042" ht="14.25">
      <c r="D1042" s="241"/>
    </row>
    <row r="1043" ht="14.25">
      <c r="D1043" s="241"/>
    </row>
    <row r="1044" ht="14.25">
      <c r="D1044" s="241"/>
    </row>
    <row r="1045" ht="14.25">
      <c r="D1045" s="241"/>
    </row>
    <row r="1046" ht="14.25">
      <c r="D1046" s="241"/>
    </row>
    <row r="1047" ht="14.25">
      <c r="D1047" s="241"/>
    </row>
    <row r="1048" ht="14.25">
      <c r="D1048" s="241"/>
    </row>
    <row r="1049" ht="14.25">
      <c r="D1049" s="241"/>
    </row>
    <row r="1050" ht="14.25">
      <c r="D1050" s="241"/>
    </row>
    <row r="1051" ht="14.25">
      <c r="D1051" s="241"/>
    </row>
    <row r="1052" ht="14.25">
      <c r="D1052" s="241"/>
    </row>
    <row r="1053" ht="14.25">
      <c r="D1053" s="241"/>
    </row>
    <row r="1054" ht="14.25">
      <c r="D1054" s="241"/>
    </row>
    <row r="1055" ht="14.25">
      <c r="D1055" s="241"/>
    </row>
    <row r="1056" ht="14.25">
      <c r="D1056" s="241"/>
    </row>
    <row r="1057" ht="14.25">
      <c r="D1057" s="241"/>
    </row>
    <row r="1058" ht="14.25">
      <c r="D1058" s="241"/>
    </row>
    <row r="1059" ht="14.25">
      <c r="D1059" s="241"/>
    </row>
    <row r="1060" ht="14.25">
      <c r="D1060" s="241"/>
    </row>
    <row r="1061" ht="14.25">
      <c r="D1061" s="241"/>
    </row>
    <row r="1062" ht="14.25">
      <c r="D1062" s="241"/>
    </row>
    <row r="1063" ht="14.25">
      <c r="D1063" s="241"/>
    </row>
    <row r="1064" ht="14.25">
      <c r="D1064" s="241"/>
    </row>
    <row r="1065" ht="14.25">
      <c r="D1065" s="241"/>
    </row>
    <row r="1066" ht="14.25">
      <c r="D1066" s="241"/>
    </row>
    <row r="1067" ht="14.25">
      <c r="D1067" s="241"/>
    </row>
    <row r="1068" ht="14.25">
      <c r="D1068" s="241"/>
    </row>
    <row r="1069" ht="14.25">
      <c r="D1069" s="241"/>
    </row>
    <row r="1070" ht="14.25">
      <c r="D1070" s="241"/>
    </row>
    <row r="1071" ht="14.25">
      <c r="D1071" s="241"/>
    </row>
    <row r="1072" ht="14.25">
      <c r="D1072" s="241"/>
    </row>
    <row r="1073" ht="14.25">
      <c r="D1073" s="241"/>
    </row>
    <row r="1074" ht="14.25">
      <c r="D1074" s="241"/>
    </row>
    <row r="1075" ht="14.25">
      <c r="D1075" s="241"/>
    </row>
    <row r="1076" ht="14.25">
      <c r="D1076" s="241"/>
    </row>
    <row r="1077" ht="14.25">
      <c r="D1077" s="241"/>
    </row>
    <row r="1078" ht="14.25">
      <c r="D1078" s="241"/>
    </row>
    <row r="1079" ht="14.25">
      <c r="D1079" s="241"/>
    </row>
    <row r="1080" ht="14.25">
      <c r="D1080" s="241"/>
    </row>
    <row r="1081" ht="14.25">
      <c r="D1081" s="241"/>
    </row>
    <row r="1082" ht="14.25">
      <c r="D1082" s="241"/>
    </row>
    <row r="1083" ht="14.25">
      <c r="D1083" s="241"/>
    </row>
    <row r="1084" ht="14.25">
      <c r="D1084" s="241"/>
    </row>
    <row r="1085" ht="14.25">
      <c r="D1085" s="241"/>
    </row>
    <row r="1086" ht="14.25">
      <c r="D1086" s="241"/>
    </row>
    <row r="1087" ht="14.25">
      <c r="D1087" s="241"/>
    </row>
    <row r="1088" ht="14.25">
      <c r="D1088" s="241"/>
    </row>
    <row r="1089" ht="14.25">
      <c r="D1089" s="241"/>
    </row>
    <row r="1090" ht="14.25">
      <c r="D1090" s="241"/>
    </row>
    <row r="1091" ht="14.25">
      <c r="D1091" s="241"/>
    </row>
    <row r="1092" ht="14.25">
      <c r="D1092" s="241"/>
    </row>
    <row r="1093" ht="14.25">
      <c r="D1093" s="241"/>
    </row>
    <row r="1094" ht="14.25">
      <c r="D1094" s="241"/>
    </row>
    <row r="1095" ht="14.25">
      <c r="D1095" s="241"/>
    </row>
    <row r="1096" ht="14.25">
      <c r="D1096" s="241"/>
    </row>
    <row r="1097" ht="14.25">
      <c r="D1097" s="241"/>
    </row>
    <row r="1098" ht="14.25">
      <c r="D1098" s="241"/>
    </row>
    <row r="1099" ht="14.25">
      <c r="D1099" s="241"/>
    </row>
    <row r="1100" ht="14.25">
      <c r="D1100" s="241"/>
    </row>
    <row r="1101" ht="14.25">
      <c r="D1101" s="241"/>
    </row>
    <row r="1102" ht="14.25">
      <c r="D1102" s="241"/>
    </row>
    <row r="1103" ht="14.25">
      <c r="D1103" s="241"/>
    </row>
    <row r="1104" ht="14.25">
      <c r="D1104" s="241"/>
    </row>
    <row r="1105" ht="14.25">
      <c r="D1105" s="241"/>
    </row>
    <row r="1106" ht="14.25">
      <c r="D1106" s="241"/>
    </row>
    <row r="1107" ht="14.25">
      <c r="D1107" s="241"/>
    </row>
    <row r="1108" ht="14.25">
      <c r="D1108" s="241"/>
    </row>
    <row r="1109" ht="14.25">
      <c r="D1109" s="241"/>
    </row>
    <row r="1110" ht="14.25">
      <c r="D1110" s="241"/>
    </row>
    <row r="1111" ht="14.25">
      <c r="D1111" s="241"/>
    </row>
    <row r="1112" ht="14.25">
      <c r="D1112" s="241"/>
    </row>
    <row r="1113" ht="14.25">
      <c r="D1113" s="241"/>
    </row>
    <row r="1114" ht="14.25">
      <c r="D1114" s="241"/>
    </row>
    <row r="1115" ht="14.25">
      <c r="D1115" s="241"/>
    </row>
    <row r="1116" ht="14.25">
      <c r="D1116" s="241"/>
    </row>
    <row r="1117" ht="14.25">
      <c r="D1117" s="241"/>
    </row>
    <row r="1118" ht="14.25">
      <c r="D1118" s="241"/>
    </row>
    <row r="1119" ht="14.25">
      <c r="D1119" s="241"/>
    </row>
    <row r="1120" ht="14.25">
      <c r="D1120" s="241"/>
    </row>
    <row r="1121" ht="14.25">
      <c r="D1121" s="241"/>
    </row>
    <row r="1122" ht="14.25">
      <c r="D1122" s="241"/>
    </row>
    <row r="1123" ht="14.25">
      <c r="D1123" s="241"/>
    </row>
    <row r="1124" ht="14.25">
      <c r="D1124" s="241"/>
    </row>
    <row r="1125" ht="14.25">
      <c r="D1125" s="241"/>
    </row>
    <row r="1126" ht="14.25">
      <c r="D1126" s="241"/>
    </row>
    <row r="1127" ht="14.25">
      <c r="D1127" s="241"/>
    </row>
    <row r="1128" ht="14.25">
      <c r="D1128" s="241"/>
    </row>
    <row r="1129" ht="14.25">
      <c r="D1129" s="241"/>
    </row>
    <row r="1130" ht="14.25">
      <c r="D1130" s="241"/>
    </row>
    <row r="1131" ht="14.25">
      <c r="D1131" s="241"/>
    </row>
    <row r="1132" ht="14.25">
      <c r="D1132" s="241"/>
    </row>
    <row r="1133" ht="14.25">
      <c r="D1133" s="241"/>
    </row>
    <row r="1134" ht="14.25">
      <c r="D1134" s="241"/>
    </row>
    <row r="1135" ht="14.25">
      <c r="D1135" s="241"/>
    </row>
    <row r="1136" ht="14.25">
      <c r="D1136" s="241"/>
    </row>
    <row r="1137" ht="14.25">
      <c r="D1137" s="241"/>
    </row>
    <row r="1138" ht="14.25">
      <c r="D1138" s="241"/>
    </row>
    <row r="1139" ht="14.25">
      <c r="D1139" s="241"/>
    </row>
    <row r="1140" ht="14.25">
      <c r="D1140" s="241"/>
    </row>
    <row r="1141" ht="14.25">
      <c r="D1141" s="241"/>
    </row>
    <row r="1142" ht="14.25">
      <c r="D1142" s="241"/>
    </row>
    <row r="1143" ht="14.25">
      <c r="D1143" s="241"/>
    </row>
    <row r="1144" ht="14.25">
      <c r="D1144" s="241"/>
    </row>
    <row r="1145" ht="14.25">
      <c r="D1145" s="241"/>
    </row>
    <row r="1146" ht="14.25">
      <c r="D1146" s="241"/>
    </row>
    <row r="1147" ht="14.25">
      <c r="D1147" s="241"/>
    </row>
    <row r="1148" ht="14.25">
      <c r="D1148" s="241"/>
    </row>
    <row r="1149" ht="14.25">
      <c r="D1149" s="241"/>
    </row>
    <row r="1150" ht="14.25">
      <c r="D1150" s="241"/>
    </row>
    <row r="1151" ht="14.25">
      <c r="D1151" s="241"/>
    </row>
    <row r="1152" ht="14.25">
      <c r="D1152" s="241"/>
    </row>
    <row r="1153" ht="14.25">
      <c r="D1153" s="241"/>
    </row>
    <row r="1154" ht="14.25">
      <c r="D1154" s="241"/>
    </row>
    <row r="1155" ht="14.25">
      <c r="D1155" s="241"/>
    </row>
    <row r="1156" ht="14.25">
      <c r="D1156" s="241"/>
    </row>
    <row r="1157" ht="14.25">
      <c r="D1157" s="241"/>
    </row>
    <row r="1158" ht="14.25">
      <c r="D1158" s="241"/>
    </row>
    <row r="1159" ht="14.25">
      <c r="D1159" s="241"/>
    </row>
    <row r="1160" ht="14.25">
      <c r="D1160" s="241"/>
    </row>
    <row r="1161" ht="14.25">
      <c r="D1161" s="241"/>
    </row>
    <row r="1162" ht="14.25">
      <c r="D1162" s="241"/>
    </row>
    <row r="1163" ht="14.25">
      <c r="D1163" s="241"/>
    </row>
    <row r="1164" ht="14.25">
      <c r="D1164" s="241"/>
    </row>
    <row r="1165" ht="14.25">
      <c r="D1165" s="241"/>
    </row>
    <row r="1166" ht="14.25">
      <c r="D1166" s="241"/>
    </row>
    <row r="1167" ht="14.25">
      <c r="D1167" s="241"/>
    </row>
    <row r="1168" ht="14.25">
      <c r="D1168" s="241"/>
    </row>
    <row r="1169" ht="14.25">
      <c r="D1169" s="241"/>
    </row>
    <row r="1170" ht="14.25">
      <c r="D1170" s="241"/>
    </row>
    <row r="1171" ht="14.25">
      <c r="D1171" s="241"/>
    </row>
    <row r="1172" ht="14.25">
      <c r="D1172" s="241"/>
    </row>
    <row r="1173" ht="14.25">
      <c r="D1173" s="241"/>
    </row>
    <row r="1174" ht="14.25">
      <c r="D1174" s="241"/>
    </row>
    <row r="1175" ht="14.25">
      <c r="D1175" s="241"/>
    </row>
    <row r="1176" ht="14.25">
      <c r="D1176" s="241"/>
    </row>
    <row r="1177" ht="14.25">
      <c r="D1177" s="241"/>
    </row>
    <row r="1178" ht="14.25">
      <c r="D1178" s="241"/>
    </row>
    <row r="1179" ht="14.25">
      <c r="D1179" s="241"/>
    </row>
    <row r="1180" ht="14.25">
      <c r="D1180" s="241"/>
    </row>
    <row r="1181" ht="14.25">
      <c r="D1181" s="241"/>
    </row>
    <row r="1182" ht="14.25">
      <c r="D1182" s="241"/>
    </row>
    <row r="1183" ht="14.25">
      <c r="D1183" s="241"/>
    </row>
    <row r="1184" ht="14.25">
      <c r="D1184" s="241"/>
    </row>
    <row r="1185" ht="14.25">
      <c r="D1185" s="241"/>
    </row>
    <row r="1186" ht="14.25">
      <c r="D1186" s="241"/>
    </row>
    <row r="1187" ht="14.25">
      <c r="D1187" s="241"/>
    </row>
    <row r="1188" ht="14.25">
      <c r="D1188" s="241"/>
    </row>
    <row r="1189" ht="14.25">
      <c r="D1189" s="241"/>
    </row>
    <row r="1190" ht="14.25">
      <c r="D1190" s="241"/>
    </row>
    <row r="1191" ht="14.25">
      <c r="D1191" s="241"/>
    </row>
    <row r="1192" ht="14.25">
      <c r="D1192" s="241"/>
    </row>
    <row r="1193" ht="14.25">
      <c r="D1193" s="241"/>
    </row>
    <row r="1194" ht="14.25">
      <c r="D1194" s="241"/>
    </row>
    <row r="1195" ht="14.25">
      <c r="D1195" s="241"/>
    </row>
    <row r="1196" ht="14.25">
      <c r="D1196" s="241"/>
    </row>
    <row r="1197" ht="14.25">
      <c r="D1197" s="241"/>
    </row>
    <row r="1198" ht="14.25">
      <c r="D1198" s="241"/>
    </row>
    <row r="1199" ht="14.25">
      <c r="D1199" s="241"/>
    </row>
    <row r="1200" ht="14.25">
      <c r="D1200" s="241"/>
    </row>
    <row r="1201" ht="14.25">
      <c r="D1201" s="241"/>
    </row>
    <row r="1202" ht="14.25">
      <c r="D1202" s="241"/>
    </row>
    <row r="1203" ht="14.25">
      <c r="D1203" s="241"/>
    </row>
    <row r="1204" ht="14.25">
      <c r="D1204" s="241"/>
    </row>
    <row r="1205" ht="14.25">
      <c r="D1205" s="241"/>
    </row>
    <row r="1206" ht="14.25">
      <c r="D1206" s="241"/>
    </row>
    <row r="1207" ht="14.25">
      <c r="D1207" s="241"/>
    </row>
    <row r="1208" ht="14.25">
      <c r="D1208" s="241"/>
    </row>
    <row r="1209" ht="14.25">
      <c r="D1209" s="241"/>
    </row>
    <row r="1210" ht="14.25">
      <c r="D1210" s="241"/>
    </row>
    <row r="1211" ht="14.25">
      <c r="D1211" s="241"/>
    </row>
    <row r="1212" ht="14.25">
      <c r="D1212" s="241"/>
    </row>
    <row r="1213" ht="14.25">
      <c r="D1213" s="241"/>
    </row>
    <row r="1214" ht="14.25">
      <c r="D1214" s="241"/>
    </row>
    <row r="1215" ht="14.25">
      <c r="D1215" s="241"/>
    </row>
    <row r="1216" ht="14.25">
      <c r="D1216" s="241"/>
    </row>
    <row r="1217" ht="14.25">
      <c r="D1217" s="241"/>
    </row>
    <row r="1218" ht="14.25">
      <c r="D1218" s="241"/>
    </row>
    <row r="1219" ht="14.25">
      <c r="D1219" s="241"/>
    </row>
    <row r="1220" ht="14.25">
      <c r="D1220" s="241"/>
    </row>
    <row r="1221" ht="14.25">
      <c r="D1221" s="241"/>
    </row>
    <row r="1222" ht="14.25">
      <c r="D1222" s="241"/>
    </row>
    <row r="1223" ht="14.25">
      <c r="D1223" s="241"/>
    </row>
    <row r="1224" ht="14.25">
      <c r="D1224" s="241"/>
    </row>
    <row r="1225" ht="14.25">
      <c r="D1225" s="241"/>
    </row>
    <row r="1226" ht="14.25">
      <c r="D1226" s="241"/>
    </row>
    <row r="1227" ht="14.25">
      <c r="D1227" s="241"/>
    </row>
    <row r="1228" ht="14.25">
      <c r="D1228" s="241"/>
    </row>
    <row r="1229" ht="14.25">
      <c r="D1229" s="241"/>
    </row>
    <row r="1230" ht="14.25">
      <c r="D1230" s="241"/>
    </row>
    <row r="1231" ht="14.25">
      <c r="D1231" s="241"/>
    </row>
    <row r="1232" ht="14.25">
      <c r="D1232" s="241"/>
    </row>
    <row r="1233" ht="14.25">
      <c r="D1233" s="241"/>
    </row>
    <row r="1234" ht="14.25">
      <c r="D1234" s="241"/>
    </row>
    <row r="1235" ht="14.25">
      <c r="D1235" s="241"/>
    </row>
    <row r="1236" ht="14.25">
      <c r="D1236" s="241"/>
    </row>
    <row r="1237" ht="14.25">
      <c r="D1237" s="241"/>
    </row>
    <row r="1238" ht="14.25">
      <c r="D1238" s="241"/>
    </row>
    <row r="1239" ht="14.25">
      <c r="D1239" s="241"/>
    </row>
    <row r="1240" ht="14.25">
      <c r="D1240" s="241"/>
    </row>
    <row r="1241" ht="14.25">
      <c r="D1241" s="241"/>
    </row>
    <row r="1242" ht="14.25">
      <c r="D1242" s="241"/>
    </row>
    <row r="1243" ht="14.25">
      <c r="D1243" s="241"/>
    </row>
    <row r="1244" ht="14.25">
      <c r="D1244" s="241"/>
    </row>
    <row r="1245" ht="14.25">
      <c r="D1245" s="241"/>
    </row>
    <row r="1246" ht="14.25">
      <c r="D1246" s="241"/>
    </row>
    <row r="1247" ht="14.25">
      <c r="D1247" s="241"/>
    </row>
    <row r="1248" ht="14.25">
      <c r="D1248" s="241"/>
    </row>
    <row r="1249" ht="14.25">
      <c r="D1249" s="241"/>
    </row>
  </sheetData>
  <sheetProtection password="C69C" sheet="1"/>
  <mergeCells count="4">
    <mergeCell ref="A1:G1"/>
    <mergeCell ref="C2:G2"/>
    <mergeCell ref="C3:G3"/>
    <mergeCell ref="C4:G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14"/>
  <sheetViews>
    <sheetView workbookViewId="0" topLeftCell="A76">
      <selection activeCell="I109" sqref="I109"/>
    </sheetView>
  </sheetViews>
  <sheetFormatPr defaultColWidth="10.00390625" defaultRowHeight="12.75"/>
  <cols>
    <col min="1" max="1" width="5.375" style="306" customWidth="1"/>
    <col min="2" max="2" width="4.375" style="306" customWidth="1"/>
    <col min="3" max="3" width="4.75390625" style="306" customWidth="1"/>
    <col min="4" max="4" width="12.75390625" style="307" customWidth="1"/>
    <col min="5" max="5" width="55.375" style="306" customWidth="1"/>
    <col min="6" max="6" width="6.00390625" style="306" customWidth="1"/>
    <col min="7" max="7" width="9.875" style="306" customWidth="1"/>
    <col min="8" max="8" width="9.75390625" style="308" customWidth="1"/>
    <col min="9" max="9" width="13.375" style="306" customWidth="1"/>
    <col min="10" max="10" width="10.375" style="306" hidden="1" customWidth="1"/>
    <col min="11" max="11" width="10.875" style="306" hidden="1" customWidth="1"/>
    <col min="12" max="12" width="9.75390625" style="306" hidden="1" customWidth="1"/>
    <col min="13" max="13" width="11.375" style="306" hidden="1" customWidth="1"/>
    <col min="14" max="14" width="5.25390625" style="306" customWidth="1"/>
    <col min="15" max="15" width="7.00390625" style="306" hidden="1" customWidth="1"/>
    <col min="16" max="16" width="7.25390625" style="306" hidden="1" customWidth="1"/>
    <col min="17" max="17" width="9.125" style="306" customWidth="1"/>
    <col min="18" max="19" width="9.125" style="306" hidden="1" customWidth="1"/>
    <col min="20" max="20" width="3.875" style="306" hidden="1" customWidth="1"/>
    <col min="21" max="21" width="11.375" style="306" customWidth="1"/>
    <col min="22" max="23" width="11.375" style="309" customWidth="1"/>
    <col min="24" max="16384" width="11.375" style="310" customWidth="1"/>
  </cols>
  <sheetData>
    <row r="1" spans="1:20" ht="18.75">
      <c r="A1" s="311" t="s">
        <v>1070</v>
      </c>
      <c r="B1" s="312"/>
      <c r="C1" s="312"/>
      <c r="D1" s="313"/>
      <c r="E1" s="312"/>
      <c r="F1" s="312"/>
      <c r="G1" s="312"/>
      <c r="H1" s="314"/>
      <c r="I1" s="312"/>
      <c r="J1" s="312"/>
      <c r="K1" s="312"/>
      <c r="L1" s="312"/>
      <c r="M1" s="312"/>
      <c r="N1" s="312"/>
      <c r="O1" s="315"/>
      <c r="P1" s="315"/>
      <c r="Q1" s="312"/>
      <c r="R1" s="312"/>
      <c r="S1" s="312"/>
      <c r="T1" s="312"/>
    </row>
    <row r="2" spans="1:20" ht="14.25">
      <c r="A2" s="316" t="s">
        <v>2</v>
      </c>
      <c r="B2" s="317"/>
      <c r="C2" s="318" t="s">
        <v>1071</v>
      </c>
      <c r="D2" s="319"/>
      <c r="E2" s="317"/>
      <c r="F2" s="317"/>
      <c r="G2" s="317"/>
      <c r="H2" s="320"/>
      <c r="I2" s="317"/>
      <c r="J2" s="317"/>
      <c r="K2" s="317"/>
      <c r="L2" s="312"/>
      <c r="M2" s="312"/>
      <c r="N2" s="312"/>
      <c r="O2" s="315"/>
      <c r="P2" s="315"/>
      <c r="Q2" s="312"/>
      <c r="R2" s="312"/>
      <c r="S2" s="312"/>
      <c r="T2" s="312"/>
    </row>
    <row r="3" spans="1:20" ht="14.25">
      <c r="A3" s="316" t="s">
        <v>4</v>
      </c>
      <c r="B3" s="317"/>
      <c r="C3" s="321"/>
      <c r="D3" s="321"/>
      <c r="E3" s="321"/>
      <c r="F3" s="317"/>
      <c r="G3" s="317"/>
      <c r="H3" s="320"/>
      <c r="I3" s="318"/>
      <c r="J3" s="317"/>
      <c r="K3" s="317"/>
      <c r="L3" s="312"/>
      <c r="M3" s="312"/>
      <c r="N3" s="312"/>
      <c r="O3" s="315"/>
      <c r="P3" s="315"/>
      <c r="Q3" s="312"/>
      <c r="R3" s="312"/>
      <c r="S3" s="312"/>
      <c r="T3" s="312"/>
    </row>
    <row r="4" spans="1:20" ht="14.25">
      <c r="A4" s="316" t="s">
        <v>1072</v>
      </c>
      <c r="B4" s="317"/>
      <c r="C4" s="318">
        <f>'[4]Krycí list'!E9</f>
        <v>0</v>
      </c>
      <c r="D4" s="319"/>
      <c r="E4" s="317"/>
      <c r="F4" s="317"/>
      <c r="G4" s="317"/>
      <c r="H4" s="320"/>
      <c r="I4" s="318"/>
      <c r="J4" s="317"/>
      <c r="K4" s="317"/>
      <c r="L4" s="312"/>
      <c r="M4" s="312"/>
      <c r="N4" s="312"/>
      <c r="O4" s="315"/>
      <c r="P4" s="315"/>
      <c r="Q4" s="312"/>
      <c r="R4" s="312"/>
      <c r="S4" s="312"/>
      <c r="T4" s="312"/>
    </row>
    <row r="5" spans="1:20" ht="14.25">
      <c r="A5" s="317" t="s">
        <v>1073</v>
      </c>
      <c r="B5" s="317"/>
      <c r="C5" s="318"/>
      <c r="D5" s="319"/>
      <c r="E5" s="317"/>
      <c r="F5" s="317"/>
      <c r="G5" s="317"/>
      <c r="H5" s="320"/>
      <c r="I5" s="318"/>
      <c r="J5" s="317"/>
      <c r="K5" s="317"/>
      <c r="L5" s="312"/>
      <c r="M5" s="312"/>
      <c r="N5" s="312"/>
      <c r="O5" s="315"/>
      <c r="P5" s="315"/>
      <c r="Q5" s="312"/>
      <c r="R5" s="312"/>
      <c r="S5" s="312"/>
      <c r="T5" s="312"/>
    </row>
    <row r="6" spans="1:20" ht="14.25">
      <c r="A6" s="317"/>
      <c r="B6" s="317"/>
      <c r="C6" s="318"/>
      <c r="D6" s="319"/>
      <c r="E6" s="317"/>
      <c r="F6" s="317"/>
      <c r="G6" s="317"/>
      <c r="H6" s="320"/>
      <c r="I6" s="318"/>
      <c r="J6" s="317"/>
      <c r="K6" s="317"/>
      <c r="L6" s="312"/>
      <c r="M6" s="312"/>
      <c r="N6" s="312"/>
      <c r="O6" s="315"/>
      <c r="P6" s="315"/>
      <c r="Q6" s="312"/>
      <c r="R6" s="312"/>
      <c r="S6" s="312"/>
      <c r="T6" s="312"/>
    </row>
    <row r="7" spans="1:20" ht="14.25">
      <c r="A7" s="317" t="s">
        <v>8</v>
      </c>
      <c r="B7" s="317"/>
      <c r="C7" s="321"/>
      <c r="D7" s="321"/>
      <c r="E7" s="321"/>
      <c r="F7" s="317"/>
      <c r="G7" s="317"/>
      <c r="H7" s="320"/>
      <c r="I7" s="318"/>
      <c r="J7" s="317"/>
      <c r="K7" s="317"/>
      <c r="L7" s="312"/>
      <c r="M7" s="312"/>
      <c r="N7" s="312"/>
      <c r="O7" s="315"/>
      <c r="P7" s="315"/>
      <c r="Q7" s="312"/>
      <c r="R7" s="312"/>
      <c r="S7" s="312"/>
      <c r="T7" s="312"/>
    </row>
    <row r="8" spans="1:20" ht="14.25">
      <c r="A8" s="317" t="s">
        <v>12</v>
      </c>
      <c r="B8" s="317"/>
      <c r="C8" s="321"/>
      <c r="D8" s="321"/>
      <c r="E8" s="317"/>
      <c r="F8" s="317"/>
      <c r="G8" s="317"/>
      <c r="H8" s="320"/>
      <c r="I8" s="318"/>
      <c r="J8" s="317"/>
      <c r="K8" s="317"/>
      <c r="L8" s="312"/>
      <c r="M8" s="312"/>
      <c r="N8" s="312"/>
      <c r="O8" s="315"/>
      <c r="P8" s="315"/>
      <c r="Q8" s="312"/>
      <c r="R8" s="312"/>
      <c r="S8" s="312"/>
      <c r="T8" s="312"/>
    </row>
    <row r="9" spans="1:20" ht="14.25">
      <c r="A9" s="317" t="s">
        <v>1074</v>
      </c>
      <c r="B9" s="317"/>
      <c r="C9" s="322"/>
      <c r="D9" s="322"/>
      <c r="E9" s="317"/>
      <c r="F9" s="317"/>
      <c r="G9" s="317"/>
      <c r="H9" s="320"/>
      <c r="I9" s="318"/>
      <c r="J9" s="317"/>
      <c r="K9" s="317"/>
      <c r="L9" s="312"/>
      <c r="M9" s="312"/>
      <c r="N9" s="312"/>
      <c r="O9" s="315"/>
      <c r="P9" s="315"/>
      <c r="Q9" s="312"/>
      <c r="R9" s="312"/>
      <c r="S9" s="312"/>
      <c r="T9" s="312"/>
    </row>
    <row r="10" spans="1:20" ht="14.25">
      <c r="A10" s="312"/>
      <c r="B10" s="312"/>
      <c r="C10" s="312"/>
      <c r="D10" s="313"/>
      <c r="E10" s="312"/>
      <c r="F10" s="312"/>
      <c r="G10" s="312"/>
      <c r="H10" s="314"/>
      <c r="I10" s="312"/>
      <c r="J10" s="312"/>
      <c r="K10" s="312"/>
      <c r="L10" s="312"/>
      <c r="M10" s="312"/>
      <c r="N10" s="312"/>
      <c r="O10" s="315"/>
      <c r="P10" s="315"/>
      <c r="Q10" s="312"/>
      <c r="R10" s="312"/>
      <c r="S10" s="312"/>
      <c r="T10" s="312"/>
    </row>
    <row r="11" spans="1:21" ht="29.25">
      <c r="A11" s="323" t="s">
        <v>1075</v>
      </c>
      <c r="B11" s="324" t="s">
        <v>1076</v>
      </c>
      <c r="C11" s="324" t="s">
        <v>1077</v>
      </c>
      <c r="D11" s="324" t="s">
        <v>1078</v>
      </c>
      <c r="E11" s="324" t="s">
        <v>1079</v>
      </c>
      <c r="F11" s="324" t="s">
        <v>132</v>
      </c>
      <c r="G11" s="324" t="s">
        <v>1080</v>
      </c>
      <c r="H11" s="325" t="s">
        <v>1081</v>
      </c>
      <c r="I11" s="324" t="s">
        <v>34</v>
      </c>
      <c r="J11" s="324" t="s">
        <v>1082</v>
      </c>
      <c r="K11" s="324" t="s">
        <v>1083</v>
      </c>
      <c r="L11" s="324" t="s">
        <v>1084</v>
      </c>
      <c r="M11" s="324" t="s">
        <v>1085</v>
      </c>
      <c r="N11" s="324" t="s">
        <v>1086</v>
      </c>
      <c r="O11" s="326" t="s">
        <v>1087</v>
      </c>
      <c r="P11" s="327" t="s">
        <v>1088</v>
      </c>
      <c r="Q11" s="324" t="s">
        <v>35</v>
      </c>
      <c r="R11" s="324"/>
      <c r="S11" s="324"/>
      <c r="T11" s="328" t="s">
        <v>1089</v>
      </c>
      <c r="U11" s="329"/>
    </row>
    <row r="12" spans="1:23" ht="14.25">
      <c r="A12" s="330">
        <v>1</v>
      </c>
      <c r="B12" s="331">
        <v>2</v>
      </c>
      <c r="C12" s="331">
        <v>3</v>
      </c>
      <c r="D12" s="331">
        <v>4</v>
      </c>
      <c r="E12" s="331">
        <v>5</v>
      </c>
      <c r="F12" s="331">
        <v>6</v>
      </c>
      <c r="G12" s="331">
        <v>7</v>
      </c>
      <c r="H12" s="332">
        <v>8</v>
      </c>
      <c r="I12" s="331">
        <v>9</v>
      </c>
      <c r="J12" s="331"/>
      <c r="K12" s="331"/>
      <c r="L12" s="331"/>
      <c r="M12" s="331"/>
      <c r="N12" s="331">
        <v>10</v>
      </c>
      <c r="O12" s="333">
        <v>11</v>
      </c>
      <c r="P12" s="334">
        <v>12</v>
      </c>
      <c r="Q12" s="331">
        <v>11</v>
      </c>
      <c r="R12" s="331"/>
      <c r="S12" s="331"/>
      <c r="T12" s="335">
        <v>11</v>
      </c>
      <c r="U12" s="329"/>
      <c r="V12" s="336" t="s">
        <v>1090</v>
      </c>
      <c r="W12" s="336"/>
    </row>
    <row r="13" spans="1:23" ht="14.25">
      <c r="A13" s="312"/>
      <c r="B13" s="312"/>
      <c r="C13" s="312"/>
      <c r="D13" s="313"/>
      <c r="E13" s="312"/>
      <c r="F13" s="312"/>
      <c r="G13" s="312"/>
      <c r="H13" s="314"/>
      <c r="I13" s="312"/>
      <c r="J13" s="312"/>
      <c r="K13" s="312"/>
      <c r="L13" s="312"/>
      <c r="M13" s="312"/>
      <c r="N13" s="312"/>
      <c r="O13" s="315"/>
      <c r="P13" s="337"/>
      <c r="Q13" s="312"/>
      <c r="R13" s="312"/>
      <c r="S13" s="312"/>
      <c r="T13" s="312"/>
      <c r="V13" s="338" t="s">
        <v>1091</v>
      </c>
      <c r="W13" s="338" t="s">
        <v>1092</v>
      </c>
    </row>
    <row r="14" spans="1:23" s="348" customFormat="1" ht="12.75">
      <c r="A14" s="339"/>
      <c r="B14" s="340" t="s">
        <v>1093</v>
      </c>
      <c r="C14" s="341"/>
      <c r="D14" s="342" t="s">
        <v>16</v>
      </c>
      <c r="E14" s="341" t="s">
        <v>1094</v>
      </c>
      <c r="F14" s="341"/>
      <c r="G14" s="341"/>
      <c r="H14" s="343"/>
      <c r="I14" s="344">
        <f>I15+I23+I37+I39</f>
        <v>0</v>
      </c>
      <c r="J14" s="341"/>
      <c r="K14" s="345">
        <f>K15+K23+K37+K39</f>
        <v>0.5870299999999999</v>
      </c>
      <c r="L14" s="341"/>
      <c r="M14" s="345">
        <f>M15+M23+M37+M39</f>
        <v>0.457</v>
      </c>
      <c r="N14" s="341"/>
      <c r="O14" s="341"/>
      <c r="P14" s="341" t="s">
        <v>1095</v>
      </c>
      <c r="Q14" s="341"/>
      <c r="R14" s="346"/>
      <c r="S14" s="346"/>
      <c r="T14" s="346"/>
      <c r="U14" s="346"/>
      <c r="V14" s="347">
        <f>+I14</f>
        <v>0</v>
      </c>
      <c r="W14" s="338"/>
    </row>
    <row r="15" spans="1:23" s="356" customFormat="1" ht="12.75">
      <c r="A15" s="339"/>
      <c r="B15" s="349" t="s">
        <v>1093</v>
      </c>
      <c r="C15" s="350"/>
      <c r="D15" s="351" t="s">
        <v>1096</v>
      </c>
      <c r="E15" s="350" t="s">
        <v>1097</v>
      </c>
      <c r="F15" s="350"/>
      <c r="G15" s="350"/>
      <c r="H15" s="352"/>
      <c r="I15" s="353">
        <f>I16+I17+I18+I19+I20+I21+I22</f>
        <v>0</v>
      </c>
      <c r="J15" s="350"/>
      <c r="K15" s="354">
        <f>SUM(K16:K21)</f>
        <v>0.58571</v>
      </c>
      <c r="L15" s="350"/>
      <c r="M15" s="354">
        <f>SUM(M16:M21)</f>
        <v>0</v>
      </c>
      <c r="N15" s="350"/>
      <c r="O15" s="350"/>
      <c r="P15" s="350" t="s">
        <v>52</v>
      </c>
      <c r="Q15" s="350"/>
      <c r="R15" s="355"/>
      <c r="S15" s="355"/>
      <c r="T15" s="355"/>
      <c r="U15" s="355"/>
      <c r="V15" s="338"/>
      <c r="W15" s="338"/>
    </row>
    <row r="16" spans="1:23" s="369" customFormat="1" ht="12.75">
      <c r="A16" s="357"/>
      <c r="B16" s="357" t="s">
        <v>1098</v>
      </c>
      <c r="C16" s="357" t="s">
        <v>1099</v>
      </c>
      <c r="D16" s="358" t="s">
        <v>1100</v>
      </c>
      <c r="E16" s="359" t="s">
        <v>1101</v>
      </c>
      <c r="F16" s="357" t="s">
        <v>204</v>
      </c>
      <c r="G16" s="360">
        <v>2</v>
      </c>
      <c r="H16" s="361"/>
      <c r="I16" s="362">
        <f aca="true" t="shared" si="0" ref="I16:I21">G16*H16</f>
        <v>0</v>
      </c>
      <c r="J16" s="363">
        <v>0.04</v>
      </c>
      <c r="K16" s="360">
        <f aca="true" t="shared" si="1" ref="K16:K21">G16*J16</f>
        <v>0.08</v>
      </c>
      <c r="L16" s="363">
        <v>0</v>
      </c>
      <c r="M16" s="360">
        <f aca="true" t="shared" si="2" ref="M16:M21">G16*L16</f>
        <v>0</v>
      </c>
      <c r="N16" s="364">
        <v>21</v>
      </c>
      <c r="O16" s="365">
        <v>4</v>
      </c>
      <c r="P16" s="366" t="s">
        <v>54</v>
      </c>
      <c r="Q16" s="362">
        <f aca="true" t="shared" si="3" ref="Q16:Q22">I16+((I16/100)*N16)</f>
        <v>0</v>
      </c>
      <c r="R16" s="367"/>
      <c r="S16" s="367"/>
      <c r="T16" s="367"/>
      <c r="U16" s="367"/>
      <c r="V16" s="368"/>
      <c r="W16" s="368"/>
    </row>
    <row r="17" spans="1:23" s="369" customFormat="1" ht="12.75">
      <c r="A17" s="357"/>
      <c r="B17" s="357" t="s">
        <v>1098</v>
      </c>
      <c r="C17" s="357" t="s">
        <v>1099</v>
      </c>
      <c r="D17" s="358" t="s">
        <v>1102</v>
      </c>
      <c r="E17" s="359" t="s">
        <v>1103</v>
      </c>
      <c r="F17" s="357" t="s">
        <v>204</v>
      </c>
      <c r="G17" s="360">
        <v>2</v>
      </c>
      <c r="H17" s="361"/>
      <c r="I17" s="362">
        <f t="shared" si="0"/>
        <v>0</v>
      </c>
      <c r="J17" s="363">
        <v>0.04153</v>
      </c>
      <c r="K17" s="360">
        <f t="shared" si="1"/>
        <v>0.08306</v>
      </c>
      <c r="L17" s="363">
        <v>0</v>
      </c>
      <c r="M17" s="360">
        <f t="shared" si="2"/>
        <v>0</v>
      </c>
      <c r="N17" s="364">
        <v>21</v>
      </c>
      <c r="O17" s="365">
        <v>4</v>
      </c>
      <c r="P17" s="366" t="s">
        <v>54</v>
      </c>
      <c r="Q17" s="362">
        <f t="shared" si="3"/>
        <v>0</v>
      </c>
      <c r="R17" s="367"/>
      <c r="S17" s="367"/>
      <c r="T17" s="367"/>
      <c r="U17" s="367"/>
      <c r="V17" s="368"/>
      <c r="W17" s="368"/>
    </row>
    <row r="18" spans="1:23" s="369" customFormat="1" ht="12.75">
      <c r="A18" s="357"/>
      <c r="B18" s="357" t="s">
        <v>1098</v>
      </c>
      <c r="C18" s="357" t="s">
        <v>1099</v>
      </c>
      <c r="D18" s="358" t="s">
        <v>1104</v>
      </c>
      <c r="E18" s="359" t="s">
        <v>1105</v>
      </c>
      <c r="F18" s="357" t="s">
        <v>204</v>
      </c>
      <c r="G18" s="360">
        <v>5</v>
      </c>
      <c r="H18" s="361"/>
      <c r="I18" s="362">
        <f t="shared" si="0"/>
        <v>0</v>
      </c>
      <c r="J18" s="363">
        <v>0.04</v>
      </c>
      <c r="K18" s="360">
        <f t="shared" si="1"/>
        <v>0.2</v>
      </c>
      <c r="L18" s="363">
        <v>0</v>
      </c>
      <c r="M18" s="360">
        <f t="shared" si="2"/>
        <v>0</v>
      </c>
      <c r="N18" s="364">
        <v>21</v>
      </c>
      <c r="O18" s="365">
        <v>4</v>
      </c>
      <c r="P18" s="366" t="s">
        <v>54</v>
      </c>
      <c r="Q18" s="362">
        <f t="shared" si="3"/>
        <v>0</v>
      </c>
      <c r="R18" s="367"/>
      <c r="S18" s="367"/>
      <c r="T18" s="367"/>
      <c r="U18" s="367"/>
      <c r="V18" s="368"/>
      <c r="W18" s="368"/>
    </row>
    <row r="19" spans="1:23" s="369" customFormat="1" ht="12.75">
      <c r="A19" s="357"/>
      <c r="B19" s="357" t="s">
        <v>1098</v>
      </c>
      <c r="C19" s="357" t="s">
        <v>1099</v>
      </c>
      <c r="D19" s="358" t="s">
        <v>1106</v>
      </c>
      <c r="E19" s="359" t="s">
        <v>1107</v>
      </c>
      <c r="F19" s="357" t="s">
        <v>204</v>
      </c>
      <c r="G19" s="360">
        <v>5</v>
      </c>
      <c r="H19" s="361"/>
      <c r="I19" s="362">
        <f t="shared" si="0"/>
        <v>0</v>
      </c>
      <c r="J19" s="363">
        <v>0.04153</v>
      </c>
      <c r="K19" s="360">
        <f t="shared" si="1"/>
        <v>0.20765</v>
      </c>
      <c r="L19" s="363">
        <v>0</v>
      </c>
      <c r="M19" s="360">
        <f t="shared" si="2"/>
        <v>0</v>
      </c>
      <c r="N19" s="364">
        <v>21</v>
      </c>
      <c r="O19" s="365">
        <v>4</v>
      </c>
      <c r="P19" s="366" t="s">
        <v>54</v>
      </c>
      <c r="Q19" s="362">
        <f t="shared" si="3"/>
        <v>0</v>
      </c>
      <c r="R19" s="367"/>
      <c r="S19" s="367"/>
      <c r="T19" s="367"/>
      <c r="U19" s="367"/>
      <c r="V19" s="368"/>
      <c r="W19" s="368"/>
    </row>
    <row r="20" spans="1:23" s="369" customFormat="1" ht="12.75">
      <c r="A20" s="357"/>
      <c r="B20" s="357" t="s">
        <v>1098</v>
      </c>
      <c r="C20" s="357" t="s">
        <v>1108</v>
      </c>
      <c r="D20" s="358" t="s">
        <v>1109</v>
      </c>
      <c r="E20" s="359" t="s">
        <v>1110</v>
      </c>
      <c r="F20" s="357" t="s">
        <v>204</v>
      </c>
      <c r="G20" s="360">
        <v>65</v>
      </c>
      <c r="H20" s="361"/>
      <c r="I20" s="362">
        <f t="shared" si="0"/>
        <v>0</v>
      </c>
      <c r="J20" s="363">
        <v>0.00012</v>
      </c>
      <c r="K20" s="360">
        <f t="shared" si="1"/>
        <v>0.0078000000000000005</v>
      </c>
      <c r="L20" s="363">
        <v>0</v>
      </c>
      <c r="M20" s="360">
        <f t="shared" si="2"/>
        <v>0</v>
      </c>
      <c r="N20" s="364">
        <v>21</v>
      </c>
      <c r="O20" s="365">
        <v>4</v>
      </c>
      <c r="P20" s="366" t="s">
        <v>54</v>
      </c>
      <c r="Q20" s="362">
        <f t="shared" si="3"/>
        <v>0</v>
      </c>
      <c r="R20" s="367"/>
      <c r="S20" s="367"/>
      <c r="T20" s="367"/>
      <c r="U20" s="367"/>
      <c r="V20" s="368"/>
      <c r="W20" s="368"/>
    </row>
    <row r="21" spans="1:23" s="369" customFormat="1" ht="12.75">
      <c r="A21" s="357"/>
      <c r="B21" s="357" t="s">
        <v>1098</v>
      </c>
      <c r="C21" s="357" t="s">
        <v>1108</v>
      </c>
      <c r="D21" s="358" t="s">
        <v>1111</v>
      </c>
      <c r="E21" s="359" t="s">
        <v>1112</v>
      </c>
      <c r="F21" s="357" t="s">
        <v>204</v>
      </c>
      <c r="G21" s="360">
        <v>30</v>
      </c>
      <c r="H21" s="361"/>
      <c r="I21" s="362">
        <f t="shared" si="0"/>
        <v>0</v>
      </c>
      <c r="J21" s="363">
        <v>0.00024</v>
      </c>
      <c r="K21" s="360">
        <f t="shared" si="1"/>
        <v>0.0072</v>
      </c>
      <c r="L21" s="363">
        <v>0</v>
      </c>
      <c r="M21" s="360">
        <f t="shared" si="2"/>
        <v>0</v>
      </c>
      <c r="N21" s="364">
        <v>21</v>
      </c>
      <c r="O21" s="365">
        <v>4</v>
      </c>
      <c r="P21" s="366" t="s">
        <v>54</v>
      </c>
      <c r="Q21" s="362">
        <f t="shared" si="3"/>
        <v>0</v>
      </c>
      <c r="R21" s="367"/>
      <c r="S21" s="367"/>
      <c r="T21" s="367"/>
      <c r="U21" s="367"/>
      <c r="V21" s="368"/>
      <c r="W21" s="368"/>
    </row>
    <row r="22" spans="1:23" s="369" customFormat="1" ht="20.25">
      <c r="A22" s="357"/>
      <c r="B22" s="357" t="s">
        <v>1098</v>
      </c>
      <c r="C22" s="357" t="s">
        <v>1099</v>
      </c>
      <c r="D22" s="358" t="s">
        <v>1113</v>
      </c>
      <c r="E22" s="359" t="s">
        <v>1114</v>
      </c>
      <c r="F22" s="357" t="s">
        <v>214</v>
      </c>
      <c r="G22" s="360">
        <v>50</v>
      </c>
      <c r="H22" s="361"/>
      <c r="I22" s="362">
        <f>ROUND(G22*H22,2)</f>
        <v>0</v>
      </c>
      <c r="J22" s="363"/>
      <c r="K22" s="360"/>
      <c r="L22" s="363"/>
      <c r="M22" s="360"/>
      <c r="N22" s="364">
        <v>21</v>
      </c>
      <c r="O22" s="365">
        <v>4</v>
      </c>
      <c r="P22" s="366" t="s">
        <v>54</v>
      </c>
      <c r="Q22" s="362">
        <f t="shared" si="3"/>
        <v>0</v>
      </c>
      <c r="R22" s="367"/>
      <c r="S22" s="367"/>
      <c r="T22" s="367"/>
      <c r="U22" s="367"/>
      <c r="V22" s="368"/>
      <c r="W22" s="368"/>
    </row>
    <row r="23" spans="1:23" s="356" customFormat="1" ht="12.75">
      <c r="A23" s="339"/>
      <c r="B23" s="349" t="s">
        <v>1093</v>
      </c>
      <c r="C23" s="350"/>
      <c r="D23" s="351" t="s">
        <v>1115</v>
      </c>
      <c r="E23" s="350" t="s">
        <v>1116</v>
      </c>
      <c r="F23" s="350"/>
      <c r="G23" s="350"/>
      <c r="H23" s="352"/>
      <c r="I23" s="353">
        <f>SUM(I24:I36)</f>
        <v>0</v>
      </c>
      <c r="J23" s="350"/>
      <c r="K23" s="354">
        <f>SUM(K24:K33)</f>
        <v>0.00132</v>
      </c>
      <c r="L23" s="350"/>
      <c r="M23" s="354">
        <f>SUM(M24:M33)</f>
        <v>0.457</v>
      </c>
      <c r="N23" s="350"/>
      <c r="O23" s="350"/>
      <c r="P23" s="350" t="s">
        <v>52</v>
      </c>
      <c r="Q23" s="362"/>
      <c r="R23" s="355"/>
      <c r="S23" s="355"/>
      <c r="T23" s="355"/>
      <c r="U23" s="355"/>
      <c r="V23" s="338"/>
      <c r="W23" s="338"/>
    </row>
    <row r="24" spans="1:23" s="369" customFormat="1" ht="20.25">
      <c r="A24" s="357"/>
      <c r="B24" s="357" t="s">
        <v>1098</v>
      </c>
      <c r="C24" s="357" t="s">
        <v>1099</v>
      </c>
      <c r="D24" s="358" t="s">
        <v>1117</v>
      </c>
      <c r="E24" s="359" t="s">
        <v>1118</v>
      </c>
      <c r="F24" s="357" t="s">
        <v>204</v>
      </c>
      <c r="G24" s="360">
        <v>30</v>
      </c>
      <c r="H24" s="361"/>
      <c r="I24" s="362">
        <f aca="true" t="shared" si="4" ref="I24:I28">ROUND(G24*H24,2)</f>
        <v>0</v>
      </c>
      <c r="J24" s="363">
        <v>2E-05</v>
      </c>
      <c r="K24" s="360">
        <f aca="true" t="shared" si="5" ref="K24:K33">G24*J24</f>
        <v>0.0006000000000000001</v>
      </c>
      <c r="L24" s="363">
        <v>0</v>
      </c>
      <c r="M24" s="360">
        <f aca="true" t="shared" si="6" ref="M24:M33">G24*L24</f>
        <v>0</v>
      </c>
      <c r="N24" s="364">
        <v>21</v>
      </c>
      <c r="O24" s="365">
        <v>4</v>
      </c>
      <c r="P24" s="366" t="s">
        <v>54</v>
      </c>
      <c r="Q24" s="362">
        <f aca="true" t="shared" si="7" ref="Q24:Q36">I24+((I24/100)*N24)</f>
        <v>0</v>
      </c>
      <c r="R24" s="367"/>
      <c r="S24" s="367"/>
      <c r="T24" s="367"/>
      <c r="U24" s="367"/>
      <c r="V24" s="368"/>
      <c r="W24" s="368"/>
    </row>
    <row r="25" spans="1:23" s="369" customFormat="1" ht="12.75">
      <c r="A25" s="357"/>
      <c r="B25" s="357" t="s">
        <v>1098</v>
      </c>
      <c r="C25" s="357" t="s">
        <v>1099</v>
      </c>
      <c r="D25" s="358" t="s">
        <v>1119</v>
      </c>
      <c r="E25" s="359" t="s">
        <v>1120</v>
      </c>
      <c r="F25" s="357" t="s">
        <v>204</v>
      </c>
      <c r="G25" s="360">
        <v>3</v>
      </c>
      <c r="H25" s="361"/>
      <c r="I25" s="362">
        <f t="shared" si="4"/>
        <v>0</v>
      </c>
      <c r="J25" s="363">
        <v>1E-05</v>
      </c>
      <c r="K25" s="360">
        <f t="shared" si="5"/>
        <v>3.0000000000000004E-05</v>
      </c>
      <c r="L25" s="363">
        <v>0</v>
      </c>
      <c r="M25" s="360">
        <f t="shared" si="6"/>
        <v>0</v>
      </c>
      <c r="N25" s="364">
        <v>21</v>
      </c>
      <c r="O25" s="365">
        <v>4</v>
      </c>
      <c r="P25" s="366" t="s">
        <v>54</v>
      </c>
      <c r="Q25" s="362">
        <f t="shared" si="7"/>
        <v>0</v>
      </c>
      <c r="R25" s="367"/>
      <c r="S25" s="367"/>
      <c r="T25" s="367"/>
      <c r="U25" s="367"/>
      <c r="V25" s="368"/>
      <c r="W25" s="368"/>
    </row>
    <row r="26" spans="1:23" s="369" customFormat="1" ht="12.75">
      <c r="A26" s="357"/>
      <c r="B26" s="357" t="s">
        <v>1098</v>
      </c>
      <c r="C26" s="357" t="s">
        <v>1099</v>
      </c>
      <c r="D26" s="358" t="s">
        <v>1121</v>
      </c>
      <c r="E26" s="359" t="s">
        <v>1122</v>
      </c>
      <c r="F26" s="357" t="s">
        <v>204</v>
      </c>
      <c r="G26" s="360">
        <f>G20</f>
        <v>65</v>
      </c>
      <c r="H26" s="361"/>
      <c r="I26" s="362">
        <f t="shared" si="4"/>
        <v>0</v>
      </c>
      <c r="J26" s="363">
        <v>0</v>
      </c>
      <c r="K26" s="360">
        <f t="shared" si="5"/>
        <v>0</v>
      </c>
      <c r="L26" s="363">
        <v>0</v>
      </c>
      <c r="M26" s="360">
        <f t="shared" si="6"/>
        <v>0</v>
      </c>
      <c r="N26" s="364">
        <v>21</v>
      </c>
      <c r="O26" s="365">
        <v>4</v>
      </c>
      <c r="P26" s="366" t="s">
        <v>54</v>
      </c>
      <c r="Q26" s="362">
        <f t="shared" si="7"/>
        <v>0</v>
      </c>
      <c r="R26" s="367"/>
      <c r="S26" s="367"/>
      <c r="T26" s="367"/>
      <c r="U26" s="367"/>
      <c r="V26" s="368"/>
      <c r="W26" s="368"/>
    </row>
    <row r="27" spans="1:23" s="369" customFormat="1" ht="12.75">
      <c r="A27" s="357"/>
      <c r="B27" s="357" t="s">
        <v>1098</v>
      </c>
      <c r="C27" s="357" t="s">
        <v>1099</v>
      </c>
      <c r="D27" s="358" t="s">
        <v>1123</v>
      </c>
      <c r="E27" s="359" t="s">
        <v>1124</v>
      </c>
      <c r="F27" s="357" t="s">
        <v>204</v>
      </c>
      <c r="G27" s="360">
        <f aca="true" t="shared" si="8" ref="G27:G28">G26</f>
        <v>65</v>
      </c>
      <c r="H27" s="361"/>
      <c r="I27" s="362">
        <f t="shared" si="4"/>
        <v>0</v>
      </c>
      <c r="J27" s="363">
        <v>1E-05</v>
      </c>
      <c r="K27" s="360">
        <f t="shared" si="5"/>
        <v>0.0006500000000000001</v>
      </c>
      <c r="L27" s="363">
        <v>0</v>
      </c>
      <c r="M27" s="360">
        <f t="shared" si="6"/>
        <v>0</v>
      </c>
      <c r="N27" s="364">
        <v>21</v>
      </c>
      <c r="O27" s="365">
        <v>4</v>
      </c>
      <c r="P27" s="366" t="s">
        <v>54</v>
      </c>
      <c r="Q27" s="362">
        <f t="shared" si="7"/>
        <v>0</v>
      </c>
      <c r="R27" s="367"/>
      <c r="S27" s="367"/>
      <c r="T27" s="367"/>
      <c r="U27" s="367"/>
      <c r="V27" s="368"/>
      <c r="W27" s="368"/>
    </row>
    <row r="28" spans="1:23" s="369" customFormat="1" ht="12.75">
      <c r="A28" s="357"/>
      <c r="B28" s="357" t="s">
        <v>1098</v>
      </c>
      <c r="C28" s="357" t="s">
        <v>1099</v>
      </c>
      <c r="D28" s="358" t="s">
        <v>1125</v>
      </c>
      <c r="E28" s="359" t="s">
        <v>1126</v>
      </c>
      <c r="F28" s="357" t="s">
        <v>204</v>
      </c>
      <c r="G28" s="360">
        <f t="shared" si="8"/>
        <v>65</v>
      </c>
      <c r="H28" s="361"/>
      <c r="I28" s="362">
        <f t="shared" si="4"/>
        <v>0</v>
      </c>
      <c r="J28" s="363">
        <v>0</v>
      </c>
      <c r="K28" s="360">
        <f t="shared" si="5"/>
        <v>0</v>
      </c>
      <c r="L28" s="363">
        <v>0</v>
      </c>
      <c r="M28" s="360">
        <f t="shared" si="6"/>
        <v>0</v>
      </c>
      <c r="N28" s="364">
        <v>21</v>
      </c>
      <c r="O28" s="365">
        <v>4</v>
      </c>
      <c r="P28" s="366" t="s">
        <v>54</v>
      </c>
      <c r="Q28" s="362">
        <f t="shared" si="7"/>
        <v>0</v>
      </c>
      <c r="R28" s="367"/>
      <c r="S28" s="367"/>
      <c r="T28" s="367"/>
      <c r="U28" s="367"/>
      <c r="V28" s="368"/>
      <c r="W28" s="368"/>
    </row>
    <row r="29" spans="1:23" s="369" customFormat="1" ht="12.75">
      <c r="A29" s="357"/>
      <c r="B29" s="357" t="s">
        <v>1098</v>
      </c>
      <c r="C29" s="357" t="s">
        <v>1127</v>
      </c>
      <c r="D29" s="358" t="s">
        <v>1128</v>
      </c>
      <c r="E29" s="359" t="s">
        <v>1129</v>
      </c>
      <c r="F29" s="357" t="s">
        <v>226</v>
      </c>
      <c r="G29" s="360">
        <v>100</v>
      </c>
      <c r="H29" s="361"/>
      <c r="I29" s="362">
        <v>0</v>
      </c>
      <c r="J29" s="363">
        <v>0</v>
      </c>
      <c r="K29" s="360">
        <f t="shared" si="5"/>
        <v>0</v>
      </c>
      <c r="L29" s="363">
        <v>0.002</v>
      </c>
      <c r="M29" s="360">
        <f t="shared" si="6"/>
        <v>0.2</v>
      </c>
      <c r="N29" s="364">
        <v>21</v>
      </c>
      <c r="O29" s="365">
        <v>4</v>
      </c>
      <c r="P29" s="366" t="s">
        <v>54</v>
      </c>
      <c r="Q29" s="362">
        <f t="shared" si="7"/>
        <v>0</v>
      </c>
      <c r="R29" s="367"/>
      <c r="S29" s="367"/>
      <c r="T29" s="367"/>
      <c r="U29" s="367"/>
      <c r="V29" s="368"/>
      <c r="W29" s="368"/>
    </row>
    <row r="30" spans="1:23" s="369" customFormat="1" ht="12.75">
      <c r="A30" s="357"/>
      <c r="B30" s="357" t="s">
        <v>1098</v>
      </c>
      <c r="C30" s="357" t="s">
        <v>1127</v>
      </c>
      <c r="D30" s="358" t="s">
        <v>1130</v>
      </c>
      <c r="E30" s="359" t="s">
        <v>1131</v>
      </c>
      <c r="F30" s="357" t="s">
        <v>226</v>
      </c>
      <c r="G30" s="360">
        <v>5</v>
      </c>
      <c r="H30" s="361"/>
      <c r="I30" s="362">
        <f aca="true" t="shared" si="9" ref="I30:I36">ROUND(G30*H30,2)</f>
        <v>0</v>
      </c>
      <c r="J30" s="363">
        <v>0</v>
      </c>
      <c r="K30" s="360">
        <f t="shared" si="5"/>
        <v>0</v>
      </c>
      <c r="L30" s="363">
        <v>0.011</v>
      </c>
      <c r="M30" s="360">
        <f t="shared" si="6"/>
        <v>0.05499999999999999</v>
      </c>
      <c r="N30" s="364">
        <v>21</v>
      </c>
      <c r="O30" s="365">
        <v>4</v>
      </c>
      <c r="P30" s="366" t="s">
        <v>54</v>
      </c>
      <c r="Q30" s="362">
        <f t="shared" si="7"/>
        <v>0</v>
      </c>
      <c r="R30" s="367"/>
      <c r="S30" s="367"/>
      <c r="T30" s="367"/>
      <c r="U30" s="367"/>
      <c r="V30" s="368"/>
      <c r="W30" s="368"/>
    </row>
    <row r="31" spans="1:23" s="369" customFormat="1" ht="12.75">
      <c r="A31" s="357"/>
      <c r="B31" s="357" t="s">
        <v>1098</v>
      </c>
      <c r="C31" s="357" t="s">
        <v>1127</v>
      </c>
      <c r="D31" s="358" t="s">
        <v>1132</v>
      </c>
      <c r="E31" s="359" t="s">
        <v>1133</v>
      </c>
      <c r="F31" s="357" t="s">
        <v>226</v>
      </c>
      <c r="G31" s="360">
        <v>100</v>
      </c>
      <c r="H31" s="361"/>
      <c r="I31" s="362">
        <f t="shared" si="9"/>
        <v>0</v>
      </c>
      <c r="J31" s="363">
        <v>0</v>
      </c>
      <c r="K31" s="360">
        <f t="shared" si="5"/>
        <v>0</v>
      </c>
      <c r="L31" s="363">
        <v>0.002</v>
      </c>
      <c r="M31" s="360">
        <f t="shared" si="6"/>
        <v>0.2</v>
      </c>
      <c r="N31" s="364">
        <v>21</v>
      </c>
      <c r="O31" s="365">
        <v>4</v>
      </c>
      <c r="P31" s="366" t="s">
        <v>54</v>
      </c>
      <c r="Q31" s="362">
        <f t="shared" si="7"/>
        <v>0</v>
      </c>
      <c r="R31" s="367"/>
      <c r="S31" s="367"/>
      <c r="T31" s="367"/>
      <c r="U31" s="367"/>
      <c r="V31" s="368"/>
      <c r="W31" s="368"/>
    </row>
    <row r="32" spans="1:23" s="369" customFormat="1" ht="12.75">
      <c r="A32" s="357"/>
      <c r="B32" s="357" t="s">
        <v>1098</v>
      </c>
      <c r="C32" s="357" t="s">
        <v>1127</v>
      </c>
      <c r="D32" s="358" t="s">
        <v>1134</v>
      </c>
      <c r="E32" s="359" t="s">
        <v>1135</v>
      </c>
      <c r="F32" s="357" t="s">
        <v>226</v>
      </c>
      <c r="G32" s="360">
        <v>2</v>
      </c>
      <c r="H32" s="361"/>
      <c r="I32" s="362">
        <f t="shared" si="9"/>
        <v>0</v>
      </c>
      <c r="J32" s="363">
        <v>2E-05</v>
      </c>
      <c r="K32" s="360">
        <f t="shared" si="5"/>
        <v>4E-05</v>
      </c>
      <c r="L32" s="363">
        <v>0.001</v>
      </c>
      <c r="M32" s="360">
        <f t="shared" si="6"/>
        <v>0.002</v>
      </c>
      <c r="N32" s="364">
        <v>21</v>
      </c>
      <c r="O32" s="365">
        <v>4</v>
      </c>
      <c r="P32" s="366" t="s">
        <v>54</v>
      </c>
      <c r="Q32" s="362">
        <f t="shared" si="7"/>
        <v>0</v>
      </c>
      <c r="R32" s="367"/>
      <c r="S32" s="367"/>
      <c r="T32" s="367"/>
      <c r="U32" s="367"/>
      <c r="V32" s="368"/>
      <c r="W32" s="368"/>
    </row>
    <row r="33" spans="1:23" s="369" customFormat="1" ht="12.75">
      <c r="A33" s="357"/>
      <c r="B33" s="357" t="s">
        <v>1098</v>
      </c>
      <c r="C33" s="357" t="s">
        <v>1127</v>
      </c>
      <c r="D33" s="358" t="s">
        <v>1136</v>
      </c>
      <c r="E33" s="359" t="s">
        <v>1137</v>
      </c>
      <c r="F33" s="357" t="s">
        <v>226</v>
      </c>
      <c r="G33" s="360">
        <v>100</v>
      </c>
      <c r="H33" s="361"/>
      <c r="I33" s="362">
        <f t="shared" si="9"/>
        <v>0</v>
      </c>
      <c r="J33" s="363">
        <v>0</v>
      </c>
      <c r="K33" s="360">
        <f t="shared" si="5"/>
        <v>0</v>
      </c>
      <c r="L33" s="363">
        <v>0</v>
      </c>
      <c r="M33" s="360">
        <f t="shared" si="6"/>
        <v>0</v>
      </c>
      <c r="N33" s="364">
        <v>21</v>
      </c>
      <c r="O33" s="365">
        <v>4</v>
      </c>
      <c r="P33" s="366" t="s">
        <v>54</v>
      </c>
      <c r="Q33" s="362">
        <f t="shared" si="7"/>
        <v>0</v>
      </c>
      <c r="R33" s="367"/>
      <c r="S33" s="367"/>
      <c r="T33" s="367"/>
      <c r="U33" s="367"/>
      <c r="V33" s="368"/>
      <c r="W33" s="368"/>
    </row>
    <row r="34" spans="1:23" s="369" customFormat="1" ht="20.25">
      <c r="A34" s="357"/>
      <c r="B34" s="357" t="s">
        <v>1098</v>
      </c>
      <c r="C34" s="357" t="s">
        <v>1127</v>
      </c>
      <c r="D34" s="358" t="s">
        <v>1138</v>
      </c>
      <c r="E34" s="359" t="s">
        <v>1139</v>
      </c>
      <c r="F34" s="357" t="s">
        <v>226</v>
      </c>
      <c r="G34" s="360">
        <f>G33/2</f>
        <v>50</v>
      </c>
      <c r="H34" s="361"/>
      <c r="I34" s="362">
        <f t="shared" si="9"/>
        <v>0</v>
      </c>
      <c r="J34" s="363"/>
      <c r="K34" s="360"/>
      <c r="L34" s="363"/>
      <c r="M34" s="360"/>
      <c r="N34" s="364">
        <v>21</v>
      </c>
      <c r="O34" s="365">
        <v>4</v>
      </c>
      <c r="P34" s="366" t="s">
        <v>54</v>
      </c>
      <c r="Q34" s="362">
        <f t="shared" si="7"/>
        <v>0</v>
      </c>
      <c r="R34" s="367"/>
      <c r="S34" s="367"/>
      <c r="T34" s="367"/>
      <c r="U34" s="367"/>
      <c r="V34" s="368"/>
      <c r="W34" s="368"/>
    </row>
    <row r="35" spans="1:24" s="369" customFormat="1" ht="12.75">
      <c r="A35" s="357"/>
      <c r="B35" s="357"/>
      <c r="C35" s="357"/>
      <c r="D35" s="358" t="s">
        <v>1140</v>
      </c>
      <c r="E35" s="359" t="s">
        <v>1141</v>
      </c>
      <c r="F35" s="357" t="s">
        <v>226</v>
      </c>
      <c r="G35" s="360">
        <v>100</v>
      </c>
      <c r="H35" s="361"/>
      <c r="I35" s="362">
        <f t="shared" si="9"/>
        <v>0</v>
      </c>
      <c r="J35" s="363"/>
      <c r="K35" s="360"/>
      <c r="L35" s="363"/>
      <c r="M35" s="360"/>
      <c r="N35" s="364">
        <v>21</v>
      </c>
      <c r="O35" s="365"/>
      <c r="P35" s="366"/>
      <c r="Q35" s="362">
        <f t="shared" si="7"/>
        <v>0</v>
      </c>
      <c r="R35" s="367"/>
      <c r="S35" s="367"/>
      <c r="T35" s="367"/>
      <c r="U35" s="367"/>
      <c r="V35" s="368"/>
      <c r="W35" s="368"/>
      <c r="X35" s="370"/>
    </row>
    <row r="36" spans="1:23" s="369" customFormat="1" ht="12.75">
      <c r="A36" s="357"/>
      <c r="B36" s="357"/>
      <c r="C36" s="357"/>
      <c r="D36" s="358" t="s">
        <v>1142</v>
      </c>
      <c r="E36" s="359" t="s">
        <v>1143</v>
      </c>
      <c r="F36" s="357" t="s">
        <v>226</v>
      </c>
      <c r="G36" s="360">
        <v>200</v>
      </c>
      <c r="H36" s="361"/>
      <c r="I36" s="362">
        <f t="shared" si="9"/>
        <v>0</v>
      </c>
      <c r="J36" s="363"/>
      <c r="K36" s="360"/>
      <c r="L36" s="363"/>
      <c r="M36" s="360"/>
      <c r="N36" s="364">
        <v>21</v>
      </c>
      <c r="O36" s="365"/>
      <c r="P36" s="366"/>
      <c r="Q36" s="362">
        <f t="shared" si="7"/>
        <v>0</v>
      </c>
      <c r="R36" s="367"/>
      <c r="S36" s="367"/>
      <c r="T36" s="367"/>
      <c r="U36" s="367"/>
      <c r="V36" s="368"/>
      <c r="W36" s="368"/>
    </row>
    <row r="37" spans="1:23" s="356" customFormat="1" ht="12.75">
      <c r="A37" s="339"/>
      <c r="B37" s="349" t="s">
        <v>1093</v>
      </c>
      <c r="C37" s="350"/>
      <c r="D37" s="351" t="s">
        <v>1144</v>
      </c>
      <c r="E37" s="350" t="s">
        <v>1145</v>
      </c>
      <c r="F37" s="350"/>
      <c r="G37" s="350"/>
      <c r="H37" s="352"/>
      <c r="I37" s="353">
        <f>SUM(I38:I38)</f>
        <v>0</v>
      </c>
      <c r="J37" s="350"/>
      <c r="K37" s="354">
        <f>SUM(K38:K38)</f>
        <v>0</v>
      </c>
      <c r="L37" s="350"/>
      <c r="M37" s="354">
        <f>SUM(M38:M38)</f>
        <v>0</v>
      </c>
      <c r="N37" s="350"/>
      <c r="O37" s="350"/>
      <c r="P37" s="350" t="s">
        <v>52</v>
      </c>
      <c r="Q37" s="362"/>
      <c r="R37" s="355"/>
      <c r="S37" s="355"/>
      <c r="T37" s="355"/>
      <c r="U37" s="355"/>
      <c r="V37" s="338"/>
      <c r="W37" s="338"/>
    </row>
    <row r="38" spans="1:23" s="369" customFormat="1" ht="12.75">
      <c r="A38" s="357"/>
      <c r="B38" s="357" t="s">
        <v>1098</v>
      </c>
      <c r="C38" s="357" t="s">
        <v>1146</v>
      </c>
      <c r="D38" s="358" t="s">
        <v>1147</v>
      </c>
      <c r="E38" s="359" t="s">
        <v>1148</v>
      </c>
      <c r="F38" s="357" t="s">
        <v>214</v>
      </c>
      <c r="G38" s="360">
        <v>1</v>
      </c>
      <c r="H38" s="361"/>
      <c r="I38" s="362">
        <f>ROUND(G38*H38,2)</f>
        <v>0</v>
      </c>
      <c r="J38" s="363">
        <v>0</v>
      </c>
      <c r="K38" s="360">
        <f>G38*J38</f>
        <v>0</v>
      </c>
      <c r="L38" s="363">
        <v>0</v>
      </c>
      <c r="M38" s="360">
        <f>G38*L38</f>
        <v>0</v>
      </c>
      <c r="N38" s="364">
        <v>21</v>
      </c>
      <c r="O38" s="365">
        <v>4</v>
      </c>
      <c r="P38" s="366" t="s">
        <v>54</v>
      </c>
      <c r="Q38" s="362">
        <f>I38+((I38/100)*N38)</f>
        <v>0</v>
      </c>
      <c r="R38" s="367"/>
      <c r="S38" s="367"/>
      <c r="T38" s="367"/>
      <c r="U38" s="367"/>
      <c r="V38" s="368"/>
      <c r="W38" s="368"/>
    </row>
    <row r="39" spans="1:23" s="356" customFormat="1" ht="12.75">
      <c r="A39" s="339"/>
      <c r="B39" s="349" t="s">
        <v>1093</v>
      </c>
      <c r="C39" s="350"/>
      <c r="D39" s="351" t="s">
        <v>1149</v>
      </c>
      <c r="E39" s="350" t="s">
        <v>1150</v>
      </c>
      <c r="F39" s="350"/>
      <c r="G39" s="350"/>
      <c r="H39" s="352"/>
      <c r="I39" s="353">
        <f>SUM(I40:I40)</f>
        <v>0</v>
      </c>
      <c r="J39" s="350"/>
      <c r="K39" s="354">
        <f>SUM(K40:K40)</f>
        <v>0</v>
      </c>
      <c r="L39" s="350"/>
      <c r="M39" s="354">
        <f>SUM(M40:M40)</f>
        <v>0</v>
      </c>
      <c r="N39" s="350"/>
      <c r="O39" s="350"/>
      <c r="P39" s="350" t="s">
        <v>52</v>
      </c>
      <c r="Q39" s="362"/>
      <c r="R39" s="355"/>
      <c r="S39" s="355"/>
      <c r="T39" s="355"/>
      <c r="U39" s="355"/>
      <c r="V39" s="338"/>
      <c r="W39" s="338"/>
    </row>
    <row r="40" spans="1:23" s="369" customFormat="1" ht="12.75">
      <c r="A40" s="357"/>
      <c r="B40" s="357" t="s">
        <v>1098</v>
      </c>
      <c r="C40" s="357" t="s">
        <v>1108</v>
      </c>
      <c r="D40" s="358" t="s">
        <v>1151</v>
      </c>
      <c r="E40" s="359" t="s">
        <v>1152</v>
      </c>
      <c r="F40" s="357" t="s">
        <v>179</v>
      </c>
      <c r="G40" s="360">
        <v>2</v>
      </c>
      <c r="H40" s="361"/>
      <c r="I40" s="362">
        <f>ROUND(G40*H40,2)</f>
        <v>0</v>
      </c>
      <c r="J40" s="363">
        <v>0</v>
      </c>
      <c r="K40" s="360">
        <f>G40*J40</f>
        <v>0</v>
      </c>
      <c r="L40" s="363">
        <v>0</v>
      </c>
      <c r="M40" s="360">
        <f>G40*L40</f>
        <v>0</v>
      </c>
      <c r="N40" s="364">
        <v>21</v>
      </c>
      <c r="O40" s="365">
        <v>4</v>
      </c>
      <c r="P40" s="366" t="s">
        <v>54</v>
      </c>
      <c r="Q40" s="362">
        <f>I40+((I40/100)*N40)</f>
        <v>0</v>
      </c>
      <c r="R40" s="367"/>
      <c r="S40" s="367"/>
      <c r="T40" s="367"/>
      <c r="U40" s="367"/>
      <c r="V40" s="368"/>
      <c r="W40" s="368"/>
    </row>
    <row r="41" spans="1:25" s="348" customFormat="1" ht="12.75">
      <c r="A41" s="339"/>
      <c r="B41" s="340" t="s">
        <v>1093</v>
      </c>
      <c r="C41" s="341"/>
      <c r="D41" s="342" t="s">
        <v>17</v>
      </c>
      <c r="E41" s="341" t="s">
        <v>1153</v>
      </c>
      <c r="F41" s="341"/>
      <c r="G41" s="341"/>
      <c r="H41" s="343"/>
      <c r="I41" s="344">
        <f>I42+I58</f>
        <v>0</v>
      </c>
      <c r="J41" s="341"/>
      <c r="K41" s="345" t="e">
        <f>#REF!+#REF!+#REF!+K42+#REF!+K58</f>
        <v>#VALUE!</v>
      </c>
      <c r="L41" s="341"/>
      <c r="M41" s="345" t="e">
        <f>#REF!+#REF!+#REF!+M42+#REF!+M58</f>
        <v>#VALUE!</v>
      </c>
      <c r="N41" s="341"/>
      <c r="O41" s="341"/>
      <c r="P41" s="341" t="s">
        <v>1095</v>
      </c>
      <c r="Q41" s="362"/>
      <c r="R41" s="346"/>
      <c r="S41" s="346"/>
      <c r="T41" s="346"/>
      <c r="U41" s="346"/>
      <c r="V41" s="347">
        <f>+I41</f>
        <v>0</v>
      </c>
      <c r="W41" s="338"/>
      <c r="Y41" s="369"/>
    </row>
    <row r="42" spans="1:23" s="356" customFormat="1" ht="12.75">
      <c r="A42" s="339"/>
      <c r="B42" s="349" t="s">
        <v>1093</v>
      </c>
      <c r="C42" s="350"/>
      <c r="D42" s="351" t="s">
        <v>102</v>
      </c>
      <c r="E42" s="350" t="s">
        <v>103</v>
      </c>
      <c r="F42" s="350"/>
      <c r="G42" s="350"/>
      <c r="H42" s="352"/>
      <c r="I42" s="353">
        <f>SUM(I43:I57)</f>
        <v>0</v>
      </c>
      <c r="J42" s="350"/>
      <c r="K42" s="354">
        <f>SUM(K43:K57)</f>
        <v>0.5365800000000001</v>
      </c>
      <c r="L42" s="350"/>
      <c r="M42" s="354">
        <f>SUM(M43:M57)</f>
        <v>0.1724</v>
      </c>
      <c r="N42" s="350"/>
      <c r="O42" s="350"/>
      <c r="P42" s="350" t="s">
        <v>52</v>
      </c>
      <c r="Q42" s="362"/>
      <c r="R42" s="355"/>
      <c r="S42" s="355"/>
      <c r="T42" s="355"/>
      <c r="U42" s="355"/>
      <c r="V42" s="338"/>
      <c r="W42" s="338"/>
    </row>
    <row r="43" spans="1:23" s="369" customFormat="1" ht="12.75">
      <c r="A43" s="357"/>
      <c r="B43" s="357" t="s">
        <v>1098</v>
      </c>
      <c r="C43" s="357" t="s">
        <v>102</v>
      </c>
      <c r="D43" s="358" t="s">
        <v>1154</v>
      </c>
      <c r="E43" s="359" t="s">
        <v>1155</v>
      </c>
      <c r="F43" s="357" t="s">
        <v>204</v>
      </c>
      <c r="G43" s="360">
        <f>G50</f>
        <v>65</v>
      </c>
      <c r="H43" s="361"/>
      <c r="I43" s="362">
        <f aca="true" t="shared" si="10" ref="I43:I57">ROUND(G43*H43,2)</f>
        <v>0</v>
      </c>
      <c r="J43" s="363">
        <v>0</v>
      </c>
      <c r="K43" s="360">
        <f aca="true" t="shared" si="11" ref="K43:K57">G43*J43</f>
        <v>0</v>
      </c>
      <c r="L43" s="363">
        <v>0</v>
      </c>
      <c r="M43" s="360">
        <f aca="true" t="shared" si="12" ref="M43:M57">G43*L43</f>
        <v>0</v>
      </c>
      <c r="N43" s="364">
        <v>21</v>
      </c>
      <c r="O43" s="365">
        <v>16</v>
      </c>
      <c r="P43" s="366" t="s">
        <v>54</v>
      </c>
      <c r="Q43" s="362">
        <f aca="true" t="shared" si="13" ref="Q43:Q57">I43+((I43/100)*N43)</f>
        <v>0</v>
      </c>
      <c r="R43" s="367"/>
      <c r="S43" s="367"/>
      <c r="T43" s="367"/>
      <c r="U43" s="367"/>
      <c r="V43" s="368"/>
      <c r="W43" s="368"/>
    </row>
    <row r="44" spans="1:23" s="369" customFormat="1" ht="12.75">
      <c r="A44" s="357"/>
      <c r="B44" s="357" t="s">
        <v>1098</v>
      </c>
      <c r="C44" s="357" t="s">
        <v>102</v>
      </c>
      <c r="D44" s="358" t="s">
        <v>1156</v>
      </c>
      <c r="E44" s="359" t="s">
        <v>1157</v>
      </c>
      <c r="F44" s="357" t="s">
        <v>204</v>
      </c>
      <c r="G44" s="360">
        <f>G50</f>
        <v>65</v>
      </c>
      <c r="H44" s="361"/>
      <c r="I44" s="362">
        <f t="shared" si="10"/>
        <v>0</v>
      </c>
      <c r="J44" s="363">
        <v>0</v>
      </c>
      <c r="K44" s="360">
        <f t="shared" si="11"/>
        <v>0</v>
      </c>
      <c r="L44" s="363">
        <v>0</v>
      </c>
      <c r="M44" s="360">
        <f t="shared" si="12"/>
        <v>0</v>
      </c>
      <c r="N44" s="364">
        <v>21</v>
      </c>
      <c r="O44" s="365">
        <v>16</v>
      </c>
      <c r="P44" s="366" t="s">
        <v>54</v>
      </c>
      <c r="Q44" s="362">
        <f t="shared" si="13"/>
        <v>0</v>
      </c>
      <c r="R44" s="367"/>
      <c r="S44" s="367"/>
      <c r="T44" s="367"/>
      <c r="U44" s="367"/>
      <c r="V44" s="368"/>
      <c r="W44" s="368"/>
    </row>
    <row r="45" spans="1:23" s="369" customFormat="1" ht="12.75">
      <c r="A45" s="357"/>
      <c r="B45" s="357" t="s">
        <v>1098</v>
      </c>
      <c r="C45" s="357" t="s">
        <v>102</v>
      </c>
      <c r="D45" s="358" t="s">
        <v>1158</v>
      </c>
      <c r="E45" s="359" t="s">
        <v>1159</v>
      </c>
      <c r="F45" s="357" t="s">
        <v>204</v>
      </c>
      <c r="G45" s="360">
        <f>G50</f>
        <v>65</v>
      </c>
      <c r="H45" s="361"/>
      <c r="I45" s="362">
        <f t="shared" si="10"/>
        <v>0</v>
      </c>
      <c r="J45" s="363">
        <v>0</v>
      </c>
      <c r="K45" s="360">
        <f t="shared" si="11"/>
        <v>0</v>
      </c>
      <c r="L45" s="363">
        <v>0</v>
      </c>
      <c r="M45" s="360">
        <f t="shared" si="12"/>
        <v>0</v>
      </c>
      <c r="N45" s="364">
        <v>21</v>
      </c>
      <c r="O45" s="365">
        <v>16</v>
      </c>
      <c r="P45" s="366" t="s">
        <v>54</v>
      </c>
      <c r="Q45" s="362">
        <f t="shared" si="13"/>
        <v>0</v>
      </c>
      <c r="R45" s="367"/>
      <c r="S45" s="367"/>
      <c r="T45" s="367"/>
      <c r="U45" s="367"/>
      <c r="V45" s="368"/>
      <c r="W45" s="368"/>
    </row>
    <row r="46" spans="1:23" s="369" customFormat="1" ht="12.75">
      <c r="A46" s="357"/>
      <c r="B46" s="357" t="s">
        <v>1098</v>
      </c>
      <c r="C46" s="357" t="s">
        <v>102</v>
      </c>
      <c r="D46" s="358" t="s">
        <v>1160</v>
      </c>
      <c r="E46" s="359" t="s">
        <v>1161</v>
      </c>
      <c r="F46" s="357" t="s">
        <v>204</v>
      </c>
      <c r="G46" s="360">
        <f>G50</f>
        <v>65</v>
      </c>
      <c r="H46" s="361"/>
      <c r="I46" s="362">
        <f t="shared" si="10"/>
        <v>0</v>
      </c>
      <c r="J46" s="363">
        <v>0.0005</v>
      </c>
      <c r="K46" s="360">
        <f t="shared" si="11"/>
        <v>0.0325</v>
      </c>
      <c r="L46" s="363">
        <v>0</v>
      </c>
      <c r="M46" s="360">
        <f t="shared" si="12"/>
        <v>0</v>
      </c>
      <c r="N46" s="364">
        <v>21</v>
      </c>
      <c r="O46" s="365">
        <v>16</v>
      </c>
      <c r="P46" s="366" t="s">
        <v>54</v>
      </c>
      <c r="Q46" s="362">
        <f t="shared" si="13"/>
        <v>0</v>
      </c>
      <c r="R46" s="367"/>
      <c r="S46" s="367"/>
      <c r="T46" s="367"/>
      <c r="U46" s="367"/>
      <c r="V46" s="368"/>
      <c r="W46" s="368"/>
    </row>
    <row r="47" spans="1:23" s="369" customFormat="1" ht="12.75">
      <c r="A47" s="357"/>
      <c r="B47" s="357" t="s">
        <v>1098</v>
      </c>
      <c r="C47" s="357" t="s">
        <v>102</v>
      </c>
      <c r="D47" s="358" t="s">
        <v>1162</v>
      </c>
      <c r="E47" s="359" t="s">
        <v>1163</v>
      </c>
      <c r="F47" s="357" t="s">
        <v>204</v>
      </c>
      <c r="G47" s="360">
        <f>G50</f>
        <v>65</v>
      </c>
      <c r="H47" s="361"/>
      <c r="I47" s="362">
        <f t="shared" si="10"/>
        <v>0</v>
      </c>
      <c r="J47" s="363">
        <v>0.00455</v>
      </c>
      <c r="K47" s="360">
        <f t="shared" si="11"/>
        <v>0.29575</v>
      </c>
      <c r="L47" s="363">
        <v>0</v>
      </c>
      <c r="M47" s="360">
        <f t="shared" si="12"/>
        <v>0</v>
      </c>
      <c r="N47" s="364">
        <v>21</v>
      </c>
      <c r="O47" s="365">
        <v>16</v>
      </c>
      <c r="P47" s="366" t="s">
        <v>54</v>
      </c>
      <c r="Q47" s="362">
        <f t="shared" si="13"/>
        <v>0</v>
      </c>
      <c r="R47" s="367"/>
      <c r="S47" s="367"/>
      <c r="T47" s="367"/>
      <c r="U47" s="367"/>
      <c r="V47" s="368"/>
      <c r="W47" s="368"/>
    </row>
    <row r="48" spans="1:23" s="369" customFormat="1" ht="12.75">
      <c r="A48" s="357"/>
      <c r="B48" s="357" t="s">
        <v>1098</v>
      </c>
      <c r="C48" s="357" t="s">
        <v>102</v>
      </c>
      <c r="D48" s="358" t="s">
        <v>1164</v>
      </c>
      <c r="E48" s="359" t="s">
        <v>1165</v>
      </c>
      <c r="F48" s="357" t="s">
        <v>204</v>
      </c>
      <c r="G48" s="360">
        <f>G50</f>
        <v>65</v>
      </c>
      <c r="H48" s="361"/>
      <c r="I48" s="362">
        <f t="shared" si="10"/>
        <v>0</v>
      </c>
      <c r="J48" s="363">
        <v>0</v>
      </c>
      <c r="K48" s="360">
        <f t="shared" si="11"/>
        <v>0</v>
      </c>
      <c r="L48" s="363">
        <v>0.0025</v>
      </c>
      <c r="M48" s="360">
        <f t="shared" si="12"/>
        <v>0.1625</v>
      </c>
      <c r="N48" s="364">
        <v>21</v>
      </c>
      <c r="O48" s="365">
        <v>16</v>
      </c>
      <c r="P48" s="366" t="s">
        <v>54</v>
      </c>
      <c r="Q48" s="362">
        <f t="shared" si="13"/>
        <v>0</v>
      </c>
      <c r="R48" s="367"/>
      <c r="S48" s="367"/>
      <c r="T48" s="367"/>
      <c r="U48" s="367"/>
      <c r="V48" s="368"/>
      <c r="W48" s="368"/>
    </row>
    <row r="49" spans="1:23" s="369" customFormat="1" ht="12.75">
      <c r="A49" s="357"/>
      <c r="B49" s="357" t="s">
        <v>1098</v>
      </c>
      <c r="C49" s="357" t="s">
        <v>102</v>
      </c>
      <c r="D49" s="358" t="s">
        <v>1166</v>
      </c>
      <c r="E49" s="359" t="s">
        <v>1167</v>
      </c>
      <c r="F49" s="357" t="s">
        <v>204</v>
      </c>
      <c r="G49" s="360">
        <f>G50</f>
        <v>65</v>
      </c>
      <c r="H49" s="361"/>
      <c r="I49" s="362">
        <f t="shared" si="10"/>
        <v>0</v>
      </c>
      <c r="J49" s="363">
        <v>0.0003</v>
      </c>
      <c r="K49" s="360">
        <f t="shared" si="11"/>
        <v>0.0195</v>
      </c>
      <c r="L49" s="363">
        <v>0</v>
      </c>
      <c r="M49" s="360">
        <f t="shared" si="12"/>
        <v>0</v>
      </c>
      <c r="N49" s="364">
        <v>21</v>
      </c>
      <c r="O49" s="365">
        <v>16</v>
      </c>
      <c r="P49" s="366" t="s">
        <v>54</v>
      </c>
      <c r="Q49" s="362">
        <f t="shared" si="13"/>
        <v>0</v>
      </c>
      <c r="R49" s="367"/>
      <c r="S49" s="367"/>
      <c r="T49" s="367"/>
      <c r="U49" s="367"/>
      <c r="V49" s="368"/>
      <c r="W49" s="368"/>
    </row>
    <row r="50" spans="1:23" s="374" customFormat="1" ht="65.25">
      <c r="A50" s="357"/>
      <c r="B50" s="357" t="s">
        <v>1168</v>
      </c>
      <c r="C50" s="357" t="s">
        <v>1169</v>
      </c>
      <c r="D50" s="358" t="s">
        <v>1170</v>
      </c>
      <c r="E50" s="359" t="s">
        <v>1171</v>
      </c>
      <c r="F50" s="357" t="s">
        <v>204</v>
      </c>
      <c r="G50" s="360">
        <v>65</v>
      </c>
      <c r="H50" s="361"/>
      <c r="I50" s="362">
        <f t="shared" si="10"/>
        <v>0</v>
      </c>
      <c r="J50" s="363">
        <v>0.00287</v>
      </c>
      <c r="K50" s="360">
        <f t="shared" si="11"/>
        <v>0.18655000000000002</v>
      </c>
      <c r="L50" s="363">
        <v>0</v>
      </c>
      <c r="M50" s="360">
        <f t="shared" si="12"/>
        <v>0</v>
      </c>
      <c r="N50" s="364">
        <v>21</v>
      </c>
      <c r="O50" s="371">
        <v>32</v>
      </c>
      <c r="P50" s="372" t="s">
        <v>54</v>
      </c>
      <c r="Q50" s="362">
        <f t="shared" si="13"/>
        <v>0</v>
      </c>
      <c r="R50" s="373"/>
      <c r="S50" s="373"/>
      <c r="T50" s="373"/>
      <c r="U50" s="373"/>
      <c r="V50" s="368"/>
      <c r="W50" s="368"/>
    </row>
    <row r="51" spans="1:23" s="369" customFormat="1" ht="12.75">
      <c r="A51" s="357"/>
      <c r="B51" s="357" t="s">
        <v>1098</v>
      </c>
      <c r="C51" s="357" t="s">
        <v>102</v>
      </c>
      <c r="D51" s="358" t="s">
        <v>1172</v>
      </c>
      <c r="E51" s="359" t="s">
        <v>1173</v>
      </c>
      <c r="F51" s="357" t="s">
        <v>226</v>
      </c>
      <c r="G51" s="360">
        <v>30</v>
      </c>
      <c r="H51" s="361"/>
      <c r="I51" s="362">
        <f t="shared" si="10"/>
        <v>0</v>
      </c>
      <c r="J51" s="363">
        <v>0</v>
      </c>
      <c r="K51" s="360">
        <f t="shared" si="11"/>
        <v>0</v>
      </c>
      <c r="L51" s="363">
        <v>0</v>
      </c>
      <c r="M51" s="360">
        <f t="shared" si="12"/>
        <v>0</v>
      </c>
      <c r="N51" s="364">
        <v>21</v>
      </c>
      <c r="O51" s="365">
        <v>16</v>
      </c>
      <c r="P51" s="366" t="s">
        <v>54</v>
      </c>
      <c r="Q51" s="362">
        <f t="shared" si="13"/>
        <v>0</v>
      </c>
      <c r="R51" s="367"/>
      <c r="S51" s="367"/>
      <c r="T51" s="367"/>
      <c r="U51" s="367"/>
      <c r="V51" s="368"/>
      <c r="W51" s="368"/>
    </row>
    <row r="52" spans="1:23" s="369" customFormat="1" ht="12.75">
      <c r="A52" s="357"/>
      <c r="B52" s="357" t="s">
        <v>1098</v>
      </c>
      <c r="C52" s="357" t="s">
        <v>102</v>
      </c>
      <c r="D52" s="358" t="s">
        <v>1174</v>
      </c>
      <c r="E52" s="359" t="s">
        <v>1175</v>
      </c>
      <c r="F52" s="357" t="s">
        <v>226</v>
      </c>
      <c r="G52" s="360">
        <v>33</v>
      </c>
      <c r="H52" s="361"/>
      <c r="I52" s="362">
        <f t="shared" si="10"/>
        <v>0</v>
      </c>
      <c r="J52" s="363">
        <v>0</v>
      </c>
      <c r="K52" s="360">
        <f t="shared" si="11"/>
        <v>0</v>
      </c>
      <c r="L52" s="363">
        <v>0.0003</v>
      </c>
      <c r="M52" s="360">
        <f t="shared" si="12"/>
        <v>0.009899999999999999</v>
      </c>
      <c r="N52" s="364">
        <v>21</v>
      </c>
      <c r="O52" s="365">
        <v>16</v>
      </c>
      <c r="P52" s="366" t="s">
        <v>54</v>
      </c>
      <c r="Q52" s="362">
        <f t="shared" si="13"/>
        <v>0</v>
      </c>
      <c r="R52" s="367"/>
      <c r="S52" s="367"/>
      <c r="T52" s="367"/>
      <c r="U52" s="367"/>
      <c r="V52" s="368"/>
      <c r="W52" s="368"/>
    </row>
    <row r="53" spans="1:23" s="374" customFormat="1" ht="20.25">
      <c r="A53" s="357"/>
      <c r="B53" s="357" t="s">
        <v>1168</v>
      </c>
      <c r="C53" s="357" t="s">
        <v>1169</v>
      </c>
      <c r="D53" s="358" t="s">
        <v>1176</v>
      </c>
      <c r="E53" s="359" t="s">
        <v>1177</v>
      </c>
      <c r="F53" s="357" t="s">
        <v>214</v>
      </c>
      <c r="G53" s="360">
        <v>13</v>
      </c>
      <c r="H53" s="361"/>
      <c r="I53" s="362">
        <f t="shared" si="10"/>
        <v>0</v>
      </c>
      <c r="J53" s="363">
        <v>0.00015</v>
      </c>
      <c r="K53" s="360">
        <f t="shared" si="11"/>
        <v>0.00195</v>
      </c>
      <c r="L53" s="363">
        <v>0</v>
      </c>
      <c r="M53" s="360">
        <f t="shared" si="12"/>
        <v>0</v>
      </c>
      <c r="N53" s="364">
        <v>21</v>
      </c>
      <c r="O53" s="371">
        <v>32</v>
      </c>
      <c r="P53" s="372" t="s">
        <v>54</v>
      </c>
      <c r="Q53" s="362">
        <f t="shared" si="13"/>
        <v>0</v>
      </c>
      <c r="R53" s="373"/>
      <c r="S53" s="373"/>
      <c r="T53" s="373"/>
      <c r="U53" s="373"/>
      <c r="V53" s="368"/>
      <c r="W53" s="368"/>
    </row>
    <row r="54" spans="1:23" s="369" customFormat="1" ht="12.75">
      <c r="A54" s="357"/>
      <c r="B54" s="357" t="s">
        <v>1098</v>
      </c>
      <c r="C54" s="357" t="s">
        <v>102</v>
      </c>
      <c r="D54" s="358" t="s">
        <v>1178</v>
      </c>
      <c r="E54" s="359" t="s">
        <v>1179</v>
      </c>
      <c r="F54" s="357" t="s">
        <v>226</v>
      </c>
      <c r="G54" s="360">
        <v>33</v>
      </c>
      <c r="H54" s="361"/>
      <c r="I54" s="362">
        <f t="shared" si="10"/>
        <v>0</v>
      </c>
      <c r="J54" s="363">
        <v>1E-05</v>
      </c>
      <c r="K54" s="360">
        <f t="shared" si="11"/>
        <v>0.00033000000000000005</v>
      </c>
      <c r="L54" s="363">
        <v>0</v>
      </c>
      <c r="M54" s="360">
        <f t="shared" si="12"/>
        <v>0</v>
      </c>
      <c r="N54" s="364">
        <v>21</v>
      </c>
      <c r="O54" s="365">
        <v>16</v>
      </c>
      <c r="P54" s="366" t="s">
        <v>54</v>
      </c>
      <c r="Q54" s="362">
        <f t="shared" si="13"/>
        <v>0</v>
      </c>
      <c r="R54" s="367"/>
      <c r="S54" s="367"/>
      <c r="T54" s="367"/>
      <c r="U54" s="367"/>
      <c r="V54" s="368"/>
      <c r="W54" s="368"/>
    </row>
    <row r="55" spans="1:23" s="369" customFormat="1" ht="12.75">
      <c r="A55" s="357"/>
      <c r="B55" s="357" t="s">
        <v>1098</v>
      </c>
      <c r="C55" s="357" t="s">
        <v>102</v>
      </c>
      <c r="D55" s="358" t="s">
        <v>1180</v>
      </c>
      <c r="E55" s="359" t="s">
        <v>1181</v>
      </c>
      <c r="F55" s="357" t="s">
        <v>204</v>
      </c>
      <c r="G55" s="360">
        <f>G50</f>
        <v>65</v>
      </c>
      <c r="H55" s="361"/>
      <c r="I55" s="362">
        <f t="shared" si="10"/>
        <v>0</v>
      </c>
      <c r="J55" s="363">
        <v>0</v>
      </c>
      <c r="K55" s="360">
        <f t="shared" si="11"/>
        <v>0</v>
      </c>
      <c r="L55" s="363">
        <v>0</v>
      </c>
      <c r="M55" s="360">
        <f t="shared" si="12"/>
        <v>0</v>
      </c>
      <c r="N55" s="364">
        <v>21</v>
      </c>
      <c r="O55" s="365">
        <v>16</v>
      </c>
      <c r="P55" s="366" t="s">
        <v>54</v>
      </c>
      <c r="Q55" s="362">
        <f t="shared" si="13"/>
        <v>0</v>
      </c>
      <c r="R55" s="367"/>
      <c r="S55" s="367"/>
      <c r="T55" s="367"/>
      <c r="U55" s="367"/>
      <c r="V55" s="368"/>
      <c r="W55" s="368"/>
    </row>
    <row r="56" spans="1:23" s="369" customFormat="1" ht="12.75">
      <c r="A56" s="357"/>
      <c r="B56" s="357" t="s">
        <v>1098</v>
      </c>
      <c r="C56" s="357" t="s">
        <v>102</v>
      </c>
      <c r="D56" s="358" t="s">
        <v>1182</v>
      </c>
      <c r="E56" s="359" t="s">
        <v>1183</v>
      </c>
      <c r="F56" s="357" t="s">
        <v>204</v>
      </c>
      <c r="G56" s="360">
        <f>G50</f>
        <v>65</v>
      </c>
      <c r="H56" s="361"/>
      <c r="I56" s="362">
        <f t="shared" si="10"/>
        <v>0</v>
      </c>
      <c r="J56" s="363">
        <v>0</v>
      </c>
      <c r="K56" s="360">
        <f t="shared" si="11"/>
        <v>0</v>
      </c>
      <c r="L56" s="363">
        <v>0</v>
      </c>
      <c r="M56" s="360">
        <f t="shared" si="12"/>
        <v>0</v>
      </c>
      <c r="N56" s="364">
        <v>21</v>
      </c>
      <c r="O56" s="365">
        <v>16</v>
      </c>
      <c r="P56" s="366" t="s">
        <v>54</v>
      </c>
      <c r="Q56" s="362">
        <f t="shared" si="13"/>
        <v>0</v>
      </c>
      <c r="R56" s="367"/>
      <c r="S56" s="367"/>
      <c r="T56" s="367"/>
      <c r="U56" s="367"/>
      <c r="V56" s="368"/>
      <c r="W56" s="368"/>
    </row>
    <row r="57" spans="1:23" s="369" customFormat="1" ht="12.75">
      <c r="A57" s="357"/>
      <c r="B57" s="357" t="s">
        <v>1098</v>
      </c>
      <c r="C57" s="357" t="s">
        <v>102</v>
      </c>
      <c r="D57" s="358" t="s">
        <v>1184</v>
      </c>
      <c r="E57" s="359" t="s">
        <v>1185</v>
      </c>
      <c r="F57" s="357" t="s">
        <v>29</v>
      </c>
      <c r="G57" s="360">
        <v>3000</v>
      </c>
      <c r="H57" s="361"/>
      <c r="I57" s="362">
        <f t="shared" si="10"/>
        <v>0</v>
      </c>
      <c r="J57" s="363">
        <v>0</v>
      </c>
      <c r="K57" s="360">
        <f t="shared" si="11"/>
        <v>0</v>
      </c>
      <c r="L57" s="363">
        <v>0</v>
      </c>
      <c r="M57" s="360">
        <f t="shared" si="12"/>
        <v>0</v>
      </c>
      <c r="N57" s="364">
        <v>21</v>
      </c>
      <c r="O57" s="365">
        <v>16</v>
      </c>
      <c r="P57" s="366" t="s">
        <v>54</v>
      </c>
      <c r="Q57" s="362">
        <f t="shared" si="13"/>
        <v>0</v>
      </c>
      <c r="R57" s="367"/>
      <c r="S57" s="367"/>
      <c r="T57" s="367"/>
      <c r="U57" s="367"/>
      <c r="V57" s="368"/>
      <c r="W57" s="368"/>
    </row>
    <row r="58" spans="1:27" s="356" customFormat="1" ht="12.75">
      <c r="A58" s="339"/>
      <c r="B58" s="349" t="s">
        <v>1093</v>
      </c>
      <c r="C58" s="350"/>
      <c r="D58" s="351" t="s">
        <v>108</v>
      </c>
      <c r="E58" s="350" t="s">
        <v>1186</v>
      </c>
      <c r="F58" s="350"/>
      <c r="G58" s="350"/>
      <c r="H58" s="352"/>
      <c r="I58" s="353">
        <f>SUM(I59:I66)</f>
        <v>0</v>
      </c>
      <c r="J58" s="350"/>
      <c r="K58" s="354">
        <f>SUM(K59:K66)</f>
        <v>0.47203000000000006</v>
      </c>
      <c r="L58" s="350"/>
      <c r="M58" s="354">
        <f>SUM(M59:M66)</f>
        <v>0.05425</v>
      </c>
      <c r="N58" s="350"/>
      <c r="O58" s="350"/>
      <c r="P58" s="350" t="s">
        <v>52</v>
      </c>
      <c r="Q58" s="362"/>
      <c r="R58" s="355"/>
      <c r="S58" s="355"/>
      <c r="T58" s="355"/>
      <c r="U58" s="355"/>
      <c r="V58" s="347"/>
      <c r="W58" s="338"/>
      <c r="AA58" s="369"/>
    </row>
    <row r="59" spans="1:23" s="369" customFormat="1" ht="12.75">
      <c r="A59" s="357"/>
      <c r="B59" s="357" t="s">
        <v>1098</v>
      </c>
      <c r="C59" s="357" t="s">
        <v>108</v>
      </c>
      <c r="D59" s="358" t="s">
        <v>1187</v>
      </c>
      <c r="E59" s="359" t="s">
        <v>1188</v>
      </c>
      <c r="F59" s="357" t="s">
        <v>204</v>
      </c>
      <c r="G59" s="360">
        <v>175</v>
      </c>
      <c r="H59" s="361"/>
      <c r="I59" s="362">
        <f aca="true" t="shared" si="14" ref="I59:I66">ROUND(G59*H59,2)</f>
        <v>0</v>
      </c>
      <c r="J59" s="363">
        <v>0</v>
      </c>
      <c r="K59" s="360">
        <f aca="true" t="shared" si="15" ref="K59:K66">G59*J59</f>
        <v>0</v>
      </c>
      <c r="L59" s="363">
        <v>0</v>
      </c>
      <c r="M59" s="360">
        <f aca="true" t="shared" si="16" ref="M59:M66">G59*L59</f>
        <v>0</v>
      </c>
      <c r="N59" s="364">
        <v>21</v>
      </c>
      <c r="O59" s="365">
        <v>16</v>
      </c>
      <c r="P59" s="366" t="s">
        <v>54</v>
      </c>
      <c r="Q59" s="362">
        <f aca="true" t="shared" si="17" ref="Q59:Q66">I59+((I59/100)*N59)</f>
        <v>0</v>
      </c>
      <c r="R59" s="367"/>
      <c r="S59" s="367"/>
      <c r="T59" s="367"/>
      <c r="U59" s="367"/>
      <c r="V59" s="368"/>
      <c r="W59" s="368"/>
    </row>
    <row r="60" spans="1:23" s="369" customFormat="1" ht="12.75">
      <c r="A60" s="357"/>
      <c r="B60" s="357" t="s">
        <v>1098</v>
      </c>
      <c r="C60" s="357" t="s">
        <v>108</v>
      </c>
      <c r="D60" s="358" t="s">
        <v>1189</v>
      </c>
      <c r="E60" s="359" t="s">
        <v>1190</v>
      </c>
      <c r="F60" s="357" t="s">
        <v>204</v>
      </c>
      <c r="G60" s="360">
        <v>175</v>
      </c>
      <c r="H60" s="361"/>
      <c r="I60" s="362">
        <f t="shared" si="14"/>
        <v>0</v>
      </c>
      <c r="J60" s="363">
        <v>0.001</v>
      </c>
      <c r="K60" s="360">
        <f t="shared" si="15"/>
        <v>0.17500000000000002</v>
      </c>
      <c r="L60" s="363">
        <v>0.00031</v>
      </c>
      <c r="M60" s="360">
        <f t="shared" si="16"/>
        <v>0.05425</v>
      </c>
      <c r="N60" s="364">
        <v>21</v>
      </c>
      <c r="O60" s="365">
        <v>16</v>
      </c>
      <c r="P60" s="366" t="s">
        <v>54</v>
      </c>
      <c r="Q60" s="362">
        <f t="shared" si="17"/>
        <v>0</v>
      </c>
      <c r="R60" s="367"/>
      <c r="S60" s="367"/>
      <c r="T60" s="367"/>
      <c r="U60" s="367"/>
      <c r="V60" s="368"/>
      <c r="W60" s="368"/>
    </row>
    <row r="61" spans="1:23" s="369" customFormat="1" ht="20.25">
      <c r="A61" s="357"/>
      <c r="B61" s="357" t="s">
        <v>1098</v>
      </c>
      <c r="C61" s="357" t="s">
        <v>108</v>
      </c>
      <c r="D61" s="358" t="s">
        <v>1191</v>
      </c>
      <c r="E61" s="359" t="s">
        <v>1192</v>
      </c>
      <c r="F61" s="357" t="s">
        <v>214</v>
      </c>
      <c r="G61" s="360">
        <f>G60</f>
        <v>175</v>
      </c>
      <c r="H61" s="361"/>
      <c r="I61" s="362">
        <f t="shared" si="14"/>
        <v>0</v>
      </c>
      <c r="J61" s="363">
        <v>0.0012</v>
      </c>
      <c r="K61" s="360">
        <f t="shared" si="15"/>
        <v>0.21</v>
      </c>
      <c r="L61" s="363">
        <v>0</v>
      </c>
      <c r="M61" s="360">
        <f t="shared" si="16"/>
        <v>0</v>
      </c>
      <c r="N61" s="364">
        <v>21</v>
      </c>
      <c r="O61" s="365">
        <v>16</v>
      </c>
      <c r="P61" s="366" t="s">
        <v>54</v>
      </c>
      <c r="Q61" s="362">
        <f t="shared" si="17"/>
        <v>0</v>
      </c>
      <c r="R61" s="367"/>
      <c r="S61" s="367"/>
      <c r="T61" s="367"/>
      <c r="U61" s="367"/>
      <c r="V61" s="368"/>
      <c r="W61" s="368"/>
    </row>
    <row r="62" spans="1:23" s="369" customFormat="1" ht="12.75">
      <c r="A62" s="357"/>
      <c r="B62" s="357" t="s">
        <v>1098</v>
      </c>
      <c r="C62" s="357" t="s">
        <v>108</v>
      </c>
      <c r="D62" s="358" t="s">
        <v>1193</v>
      </c>
      <c r="E62" s="359" t="s">
        <v>1194</v>
      </c>
      <c r="F62" s="357" t="s">
        <v>204</v>
      </c>
      <c r="G62" s="360">
        <v>175</v>
      </c>
      <c r="H62" s="361"/>
      <c r="I62" s="362">
        <f t="shared" si="14"/>
        <v>0</v>
      </c>
      <c r="J62" s="363">
        <v>0.0002</v>
      </c>
      <c r="K62" s="360">
        <f t="shared" si="15"/>
        <v>0.035</v>
      </c>
      <c r="L62" s="363">
        <v>0</v>
      </c>
      <c r="M62" s="360">
        <f t="shared" si="16"/>
        <v>0</v>
      </c>
      <c r="N62" s="364">
        <v>21</v>
      </c>
      <c r="O62" s="365">
        <v>16</v>
      </c>
      <c r="P62" s="366" t="s">
        <v>54</v>
      </c>
      <c r="Q62" s="362">
        <f t="shared" si="17"/>
        <v>0</v>
      </c>
      <c r="R62" s="367"/>
      <c r="S62" s="367"/>
      <c r="T62" s="367"/>
      <c r="U62" s="367"/>
      <c r="V62" s="368"/>
      <c r="W62" s="368"/>
    </row>
    <row r="63" spans="1:23" s="369" customFormat="1" ht="20.25">
      <c r="A63" s="357"/>
      <c r="B63" s="357" t="s">
        <v>1098</v>
      </c>
      <c r="C63" s="357" t="s">
        <v>108</v>
      </c>
      <c r="D63" s="358" t="s">
        <v>1195</v>
      </c>
      <c r="E63" s="359" t="s">
        <v>1196</v>
      </c>
      <c r="F63" s="357" t="s">
        <v>204</v>
      </c>
      <c r="G63" s="360">
        <v>30</v>
      </c>
      <c r="H63" s="361"/>
      <c r="I63" s="362">
        <f t="shared" si="14"/>
        <v>0</v>
      </c>
      <c r="J63" s="363">
        <v>2E-05</v>
      </c>
      <c r="K63" s="360">
        <f t="shared" si="15"/>
        <v>0.0006000000000000001</v>
      </c>
      <c r="L63" s="363">
        <v>0</v>
      </c>
      <c r="M63" s="360">
        <f t="shared" si="16"/>
        <v>0</v>
      </c>
      <c r="N63" s="364">
        <v>21</v>
      </c>
      <c r="O63" s="365">
        <v>16</v>
      </c>
      <c r="P63" s="366" t="s">
        <v>54</v>
      </c>
      <c r="Q63" s="362">
        <f t="shared" si="17"/>
        <v>0</v>
      </c>
      <c r="R63" s="367"/>
      <c r="S63" s="367"/>
      <c r="T63" s="367"/>
      <c r="U63" s="367"/>
      <c r="V63" s="368"/>
      <c r="W63" s="368"/>
    </row>
    <row r="64" spans="1:23" s="369" customFormat="1" ht="12.75">
      <c r="A64" s="357"/>
      <c r="B64" s="357" t="s">
        <v>1098</v>
      </c>
      <c r="C64" s="357" t="s">
        <v>108</v>
      </c>
      <c r="D64" s="358" t="s">
        <v>1197</v>
      </c>
      <c r="E64" s="359" t="s">
        <v>1198</v>
      </c>
      <c r="F64" s="357" t="s">
        <v>204</v>
      </c>
      <c r="G64" s="360">
        <v>3</v>
      </c>
      <c r="H64" s="361"/>
      <c r="I64" s="362">
        <f t="shared" si="14"/>
        <v>0</v>
      </c>
      <c r="J64" s="363">
        <v>1E-05</v>
      </c>
      <c r="K64" s="360">
        <f t="shared" si="15"/>
        <v>3.0000000000000004E-05</v>
      </c>
      <c r="L64" s="363">
        <v>0</v>
      </c>
      <c r="M64" s="360">
        <f t="shared" si="16"/>
        <v>0</v>
      </c>
      <c r="N64" s="364">
        <v>21</v>
      </c>
      <c r="O64" s="365">
        <v>16</v>
      </c>
      <c r="P64" s="366" t="s">
        <v>54</v>
      </c>
      <c r="Q64" s="362">
        <f t="shared" si="17"/>
        <v>0</v>
      </c>
      <c r="R64" s="367"/>
      <c r="S64" s="367"/>
      <c r="T64" s="367"/>
      <c r="U64" s="367"/>
      <c r="V64" s="368"/>
      <c r="W64" s="368"/>
    </row>
    <row r="65" spans="1:23" s="369" customFormat="1" ht="12.75">
      <c r="A65" s="357"/>
      <c r="B65" s="357" t="s">
        <v>1098</v>
      </c>
      <c r="C65" s="357" t="s">
        <v>108</v>
      </c>
      <c r="D65" s="358" t="s">
        <v>1199</v>
      </c>
      <c r="E65" s="359" t="s">
        <v>1200</v>
      </c>
      <c r="F65" s="357" t="s">
        <v>204</v>
      </c>
      <c r="G65" s="360">
        <f>G50</f>
        <v>65</v>
      </c>
      <c r="H65" s="361"/>
      <c r="I65" s="362">
        <f t="shared" si="14"/>
        <v>0</v>
      </c>
      <c r="J65" s="363">
        <v>1E-05</v>
      </c>
      <c r="K65" s="360">
        <f t="shared" si="15"/>
        <v>0.0006500000000000001</v>
      </c>
      <c r="L65" s="363">
        <v>0</v>
      </c>
      <c r="M65" s="360">
        <f t="shared" si="16"/>
        <v>0</v>
      </c>
      <c r="N65" s="364">
        <v>21</v>
      </c>
      <c r="O65" s="365">
        <v>16</v>
      </c>
      <c r="P65" s="366" t="s">
        <v>54</v>
      </c>
      <c r="Q65" s="362">
        <f t="shared" si="17"/>
        <v>0</v>
      </c>
      <c r="R65" s="367"/>
      <c r="S65" s="367"/>
      <c r="T65" s="367"/>
      <c r="U65" s="367"/>
      <c r="V65" s="368"/>
      <c r="W65" s="368"/>
    </row>
    <row r="66" spans="1:23" s="369" customFormat="1" ht="20.25">
      <c r="A66" s="357"/>
      <c r="B66" s="357" t="s">
        <v>1098</v>
      </c>
      <c r="C66" s="357" t="s">
        <v>108</v>
      </c>
      <c r="D66" s="358" t="s">
        <v>1201</v>
      </c>
      <c r="E66" s="359" t="s">
        <v>1202</v>
      </c>
      <c r="F66" s="357" t="s">
        <v>204</v>
      </c>
      <c r="G66" s="360">
        <v>175</v>
      </c>
      <c r="H66" s="361"/>
      <c r="I66" s="362">
        <f t="shared" si="14"/>
        <v>0</v>
      </c>
      <c r="J66" s="363">
        <v>0.00029</v>
      </c>
      <c r="K66" s="360">
        <f t="shared" si="15"/>
        <v>0.05075</v>
      </c>
      <c r="L66" s="363">
        <v>0</v>
      </c>
      <c r="M66" s="360">
        <f t="shared" si="16"/>
        <v>0</v>
      </c>
      <c r="N66" s="364">
        <v>21</v>
      </c>
      <c r="O66" s="365">
        <v>16</v>
      </c>
      <c r="P66" s="366" t="s">
        <v>54</v>
      </c>
      <c r="Q66" s="362">
        <f t="shared" si="17"/>
        <v>0</v>
      </c>
      <c r="R66" s="367"/>
      <c r="S66" s="367"/>
      <c r="T66" s="367"/>
      <c r="U66" s="367"/>
      <c r="V66" s="368"/>
      <c r="W66" s="368"/>
    </row>
    <row r="67" spans="1:23" s="348" customFormat="1" ht="12.75">
      <c r="A67" s="339"/>
      <c r="B67" s="340"/>
      <c r="C67" s="341"/>
      <c r="D67" s="342" t="s">
        <v>1203</v>
      </c>
      <c r="E67" s="341" t="s">
        <v>1204</v>
      </c>
      <c r="F67" s="341"/>
      <c r="G67" s="341"/>
      <c r="H67" s="343"/>
      <c r="I67" s="344">
        <f>I68+I91</f>
        <v>0</v>
      </c>
      <c r="J67" s="341"/>
      <c r="K67" s="345" t="e">
        <f>#REF!+#REF!+K75+#REF!+#REF!+K104</f>
        <v>#VALUE!</v>
      </c>
      <c r="L67" s="341"/>
      <c r="M67" s="345" t="e">
        <f>#REF!+#REF!+M75+#REF!+#REF!+M104</f>
        <v>#VALUE!</v>
      </c>
      <c r="N67" s="341"/>
      <c r="O67" s="341"/>
      <c r="P67" s="341" t="s">
        <v>1095</v>
      </c>
      <c r="Q67" s="362"/>
      <c r="R67" s="346"/>
      <c r="S67" s="346"/>
      <c r="T67" s="346"/>
      <c r="U67" s="346"/>
      <c r="V67" s="347">
        <f>+I67</f>
        <v>0</v>
      </c>
      <c r="W67" s="338"/>
    </row>
    <row r="68" spans="1:23" s="369" customFormat="1" ht="12.75">
      <c r="A68" s="357"/>
      <c r="B68" s="357"/>
      <c r="C68" s="357"/>
      <c r="D68" s="358"/>
      <c r="E68" s="351" t="s">
        <v>1205</v>
      </c>
      <c r="F68" s="357"/>
      <c r="G68" s="360"/>
      <c r="H68" s="361"/>
      <c r="I68" s="353">
        <f>SUM(I69:I89)</f>
        <v>0</v>
      </c>
      <c r="J68" s="363"/>
      <c r="K68" s="360"/>
      <c r="L68" s="363"/>
      <c r="M68" s="360"/>
      <c r="N68" s="364"/>
      <c r="O68" s="365"/>
      <c r="P68" s="366"/>
      <c r="Q68" s="362"/>
      <c r="R68" s="367"/>
      <c r="S68" s="367"/>
      <c r="T68" s="367"/>
      <c r="U68" s="367"/>
      <c r="V68" s="368"/>
      <c r="W68" s="368"/>
    </row>
    <row r="69" spans="1:23" s="369" customFormat="1" ht="29.25">
      <c r="A69" s="357"/>
      <c r="B69" s="357"/>
      <c r="C69" s="357"/>
      <c r="D69" s="358" t="s">
        <v>1206</v>
      </c>
      <c r="E69" s="359" t="s">
        <v>1207</v>
      </c>
      <c r="F69" s="357" t="s">
        <v>214</v>
      </c>
      <c r="G69" s="360">
        <v>1</v>
      </c>
      <c r="H69" s="361"/>
      <c r="I69" s="362">
        <f aca="true" t="shared" si="18" ref="I69:I90">ROUND(G69*H69,2)</f>
        <v>0</v>
      </c>
      <c r="J69" s="363"/>
      <c r="K69" s="360"/>
      <c r="L69" s="363"/>
      <c r="M69" s="360"/>
      <c r="N69" s="364">
        <v>21</v>
      </c>
      <c r="O69" s="365"/>
      <c r="P69" s="366"/>
      <c r="Q69" s="362">
        <f aca="true" t="shared" si="19" ref="Q69:Q90">I69+((I69/100)*N69)</f>
        <v>0</v>
      </c>
      <c r="R69" s="367"/>
      <c r="S69" s="367"/>
      <c r="T69" s="367"/>
      <c r="U69" s="367"/>
      <c r="V69" s="368"/>
      <c r="W69" s="368"/>
    </row>
    <row r="70" spans="1:23" s="369" customFormat="1" ht="12.75">
      <c r="A70" s="357"/>
      <c r="B70" s="357"/>
      <c r="C70" s="357"/>
      <c r="D70" s="358" t="s">
        <v>1208</v>
      </c>
      <c r="E70" s="359" t="s">
        <v>1209</v>
      </c>
      <c r="F70" s="357" t="s">
        <v>214</v>
      </c>
      <c r="G70" s="360">
        <f>G69</f>
        <v>1</v>
      </c>
      <c r="H70" s="361"/>
      <c r="I70" s="362">
        <f t="shared" si="18"/>
        <v>0</v>
      </c>
      <c r="J70" s="363"/>
      <c r="K70" s="360"/>
      <c r="L70" s="363"/>
      <c r="M70" s="360"/>
      <c r="N70" s="364">
        <v>21</v>
      </c>
      <c r="O70" s="365"/>
      <c r="P70" s="366"/>
      <c r="Q70" s="362">
        <f t="shared" si="19"/>
        <v>0</v>
      </c>
      <c r="R70" s="367"/>
      <c r="S70" s="367"/>
      <c r="T70" s="367"/>
      <c r="U70" s="367"/>
      <c r="V70" s="368"/>
      <c r="W70" s="368"/>
    </row>
    <row r="71" spans="1:23" s="369" customFormat="1" ht="29.25">
      <c r="A71" s="357"/>
      <c r="B71" s="357"/>
      <c r="C71" s="357"/>
      <c r="D71" s="358" t="s">
        <v>1210</v>
      </c>
      <c r="E71" s="359" t="s">
        <v>1211</v>
      </c>
      <c r="F71" s="357" t="s">
        <v>214</v>
      </c>
      <c r="G71" s="360">
        <v>7</v>
      </c>
      <c r="H71" s="361"/>
      <c r="I71" s="362">
        <f t="shared" si="18"/>
        <v>0</v>
      </c>
      <c r="J71" s="363"/>
      <c r="K71" s="360"/>
      <c r="L71" s="363"/>
      <c r="M71" s="360"/>
      <c r="N71" s="364">
        <v>21</v>
      </c>
      <c r="O71" s="365"/>
      <c r="P71" s="366"/>
      <c r="Q71" s="362">
        <f t="shared" si="19"/>
        <v>0</v>
      </c>
      <c r="R71" s="367"/>
      <c r="S71" s="367"/>
      <c r="T71" s="367"/>
      <c r="U71" s="367"/>
      <c r="V71" s="368"/>
      <c r="W71" s="368"/>
    </row>
    <row r="72" spans="1:23" s="369" customFormat="1" ht="12.75">
      <c r="A72" s="357"/>
      <c r="B72" s="357"/>
      <c r="C72" s="357"/>
      <c r="D72" s="358" t="s">
        <v>1208</v>
      </c>
      <c r="E72" s="359" t="s">
        <v>1212</v>
      </c>
      <c r="F72" s="357" t="s">
        <v>214</v>
      </c>
      <c r="G72" s="360">
        <f>G71</f>
        <v>7</v>
      </c>
      <c r="H72" s="361"/>
      <c r="I72" s="362">
        <f t="shared" si="18"/>
        <v>0</v>
      </c>
      <c r="J72" s="363"/>
      <c r="K72" s="360"/>
      <c r="L72" s="363"/>
      <c r="M72" s="360"/>
      <c r="N72" s="364">
        <v>21</v>
      </c>
      <c r="O72" s="365"/>
      <c r="P72" s="366"/>
      <c r="Q72" s="362">
        <f t="shared" si="19"/>
        <v>0</v>
      </c>
      <c r="R72" s="367"/>
      <c r="S72" s="367"/>
      <c r="T72" s="367"/>
      <c r="U72" s="367"/>
      <c r="V72" s="368"/>
      <c r="W72" s="368"/>
    </row>
    <row r="73" spans="1:23" s="369" customFormat="1" ht="20.25">
      <c r="A73" s="357"/>
      <c r="B73" s="357"/>
      <c r="C73" s="357"/>
      <c r="D73" s="358" t="s">
        <v>1213</v>
      </c>
      <c r="E73" s="359" t="s">
        <v>1214</v>
      </c>
      <c r="F73" s="357" t="s">
        <v>778</v>
      </c>
      <c r="G73" s="360">
        <v>1</v>
      </c>
      <c r="H73" s="361"/>
      <c r="I73" s="362">
        <f t="shared" si="18"/>
        <v>0</v>
      </c>
      <c r="J73" s="363"/>
      <c r="K73" s="360"/>
      <c r="L73" s="363"/>
      <c r="M73" s="360"/>
      <c r="N73" s="364">
        <v>21</v>
      </c>
      <c r="O73" s="365"/>
      <c r="P73" s="366"/>
      <c r="Q73" s="362">
        <f t="shared" si="19"/>
        <v>0</v>
      </c>
      <c r="R73" s="367"/>
      <c r="S73" s="367"/>
      <c r="T73" s="367"/>
      <c r="U73" s="367"/>
      <c r="V73" s="368"/>
      <c r="W73" s="368"/>
    </row>
    <row r="74" spans="1:23" s="369" customFormat="1" ht="12.75">
      <c r="A74" s="357"/>
      <c r="B74" s="357"/>
      <c r="C74" s="357"/>
      <c r="D74" s="358" t="s">
        <v>1208</v>
      </c>
      <c r="E74" s="359" t="s">
        <v>1215</v>
      </c>
      <c r="F74" s="357" t="s">
        <v>778</v>
      </c>
      <c r="G74" s="360">
        <f>G73</f>
        <v>1</v>
      </c>
      <c r="H74" s="361"/>
      <c r="I74" s="362">
        <f t="shared" si="18"/>
        <v>0</v>
      </c>
      <c r="J74" s="363"/>
      <c r="K74" s="360"/>
      <c r="L74" s="363"/>
      <c r="M74" s="360"/>
      <c r="N74" s="364">
        <v>21</v>
      </c>
      <c r="O74" s="365"/>
      <c r="P74" s="366"/>
      <c r="Q74" s="362">
        <f t="shared" si="19"/>
        <v>0</v>
      </c>
      <c r="R74" s="367"/>
      <c r="S74" s="367"/>
      <c r="T74" s="367"/>
      <c r="U74" s="367"/>
      <c r="V74" s="368"/>
      <c r="W74" s="368"/>
    </row>
    <row r="75" spans="1:23" s="369" customFormat="1" ht="29.25">
      <c r="A75" s="357"/>
      <c r="B75" s="357"/>
      <c r="C75" s="357"/>
      <c r="D75" s="358" t="s">
        <v>1216</v>
      </c>
      <c r="E75" s="359" t="s">
        <v>1217</v>
      </c>
      <c r="F75" s="357" t="s">
        <v>214</v>
      </c>
      <c r="G75" s="360">
        <v>1</v>
      </c>
      <c r="H75" s="361"/>
      <c r="I75" s="362">
        <f t="shared" si="18"/>
        <v>0</v>
      </c>
      <c r="J75" s="363"/>
      <c r="K75" s="360"/>
      <c r="L75" s="363"/>
      <c r="M75" s="360"/>
      <c r="N75" s="364">
        <v>21</v>
      </c>
      <c r="O75" s="365"/>
      <c r="P75" s="366"/>
      <c r="Q75" s="362">
        <f t="shared" si="19"/>
        <v>0</v>
      </c>
      <c r="R75" s="367"/>
      <c r="S75" s="367"/>
      <c r="T75" s="367"/>
      <c r="U75" s="367"/>
      <c r="V75" s="368"/>
      <c r="W75" s="368"/>
    </row>
    <row r="76" spans="1:23" s="369" customFormat="1" ht="12.75">
      <c r="A76" s="357"/>
      <c r="B76" s="357"/>
      <c r="C76" s="357"/>
      <c r="D76" s="358" t="s">
        <v>1208</v>
      </c>
      <c r="E76" s="359" t="s">
        <v>1218</v>
      </c>
      <c r="F76" s="357" t="s">
        <v>214</v>
      </c>
      <c r="G76" s="360">
        <f>G75</f>
        <v>1</v>
      </c>
      <c r="H76" s="361"/>
      <c r="I76" s="362">
        <f t="shared" si="18"/>
        <v>0</v>
      </c>
      <c r="J76" s="363"/>
      <c r="K76" s="360"/>
      <c r="L76" s="363"/>
      <c r="M76" s="360"/>
      <c r="N76" s="364">
        <v>21</v>
      </c>
      <c r="O76" s="365"/>
      <c r="P76" s="366"/>
      <c r="Q76" s="362">
        <f t="shared" si="19"/>
        <v>0</v>
      </c>
      <c r="R76" s="367"/>
      <c r="S76" s="367"/>
      <c r="T76" s="367"/>
      <c r="U76" s="367"/>
      <c r="V76" s="368"/>
      <c r="W76" s="368"/>
    </row>
    <row r="77" spans="1:23" s="369" customFormat="1" ht="20.25">
      <c r="A77" s="357"/>
      <c r="B77" s="357"/>
      <c r="C77" s="357"/>
      <c r="D77" s="358" t="s">
        <v>1219</v>
      </c>
      <c r="E77" s="359" t="s">
        <v>1220</v>
      </c>
      <c r="F77" s="357" t="s">
        <v>214</v>
      </c>
      <c r="G77" s="360">
        <v>1</v>
      </c>
      <c r="H77" s="361"/>
      <c r="I77" s="362">
        <f t="shared" si="18"/>
        <v>0</v>
      </c>
      <c r="J77" s="363"/>
      <c r="K77" s="360"/>
      <c r="L77" s="363"/>
      <c r="M77" s="360"/>
      <c r="N77" s="364">
        <v>21</v>
      </c>
      <c r="O77" s="365"/>
      <c r="P77" s="366"/>
      <c r="Q77" s="362">
        <f t="shared" si="19"/>
        <v>0</v>
      </c>
      <c r="R77" s="367"/>
      <c r="S77" s="367"/>
      <c r="T77" s="367"/>
      <c r="U77" s="367"/>
      <c r="V77" s="368"/>
      <c r="W77" s="368"/>
    </row>
    <row r="78" spans="1:23" s="369" customFormat="1" ht="12.75">
      <c r="A78" s="357"/>
      <c r="B78" s="357"/>
      <c r="C78" s="357"/>
      <c r="D78" s="358" t="s">
        <v>1208</v>
      </c>
      <c r="E78" s="359" t="s">
        <v>1221</v>
      </c>
      <c r="F78" s="357" t="s">
        <v>214</v>
      </c>
      <c r="G78" s="360">
        <v>1</v>
      </c>
      <c r="H78" s="361"/>
      <c r="I78" s="362">
        <f t="shared" si="18"/>
        <v>0</v>
      </c>
      <c r="J78" s="363"/>
      <c r="K78" s="360"/>
      <c r="L78" s="363"/>
      <c r="M78" s="360"/>
      <c r="N78" s="364">
        <v>21</v>
      </c>
      <c r="O78" s="365"/>
      <c r="P78" s="366"/>
      <c r="Q78" s="362">
        <f t="shared" si="19"/>
        <v>0</v>
      </c>
      <c r="R78" s="367"/>
      <c r="S78" s="367"/>
      <c r="T78" s="367"/>
      <c r="U78" s="367"/>
      <c r="V78" s="368"/>
      <c r="W78" s="368"/>
    </row>
    <row r="79" spans="1:23" s="369" customFormat="1" ht="20.25">
      <c r="A79" s="357"/>
      <c r="B79" s="357"/>
      <c r="C79" s="357"/>
      <c r="D79" s="358" t="s">
        <v>1222</v>
      </c>
      <c r="E79" s="359" t="s">
        <v>1223</v>
      </c>
      <c r="F79" s="357" t="s">
        <v>214</v>
      </c>
      <c r="G79" s="360">
        <v>18</v>
      </c>
      <c r="H79" s="361"/>
      <c r="I79" s="362">
        <f t="shared" si="18"/>
        <v>0</v>
      </c>
      <c r="J79" s="363"/>
      <c r="K79" s="360"/>
      <c r="L79" s="363"/>
      <c r="M79" s="360"/>
      <c r="N79" s="364">
        <v>21</v>
      </c>
      <c r="O79" s="365"/>
      <c r="P79" s="366"/>
      <c r="Q79" s="362">
        <f t="shared" si="19"/>
        <v>0</v>
      </c>
      <c r="R79" s="367"/>
      <c r="S79" s="367"/>
      <c r="T79" s="367"/>
      <c r="U79" s="367"/>
      <c r="V79" s="368"/>
      <c r="W79" s="368"/>
    </row>
    <row r="80" spans="1:23" s="369" customFormat="1" ht="12.75">
      <c r="A80" s="357"/>
      <c r="B80" s="357"/>
      <c r="C80" s="357"/>
      <c r="D80" s="358" t="s">
        <v>1208</v>
      </c>
      <c r="E80" s="359" t="s">
        <v>1224</v>
      </c>
      <c r="F80" s="357" t="s">
        <v>214</v>
      </c>
      <c r="G80" s="360">
        <f>G79</f>
        <v>18</v>
      </c>
      <c r="H80" s="361"/>
      <c r="I80" s="362">
        <f t="shared" si="18"/>
        <v>0</v>
      </c>
      <c r="J80" s="363"/>
      <c r="K80" s="360"/>
      <c r="L80" s="363"/>
      <c r="M80" s="360"/>
      <c r="N80" s="364">
        <v>21</v>
      </c>
      <c r="O80" s="365"/>
      <c r="P80" s="366"/>
      <c r="Q80" s="362">
        <f t="shared" si="19"/>
        <v>0</v>
      </c>
      <c r="R80" s="367"/>
      <c r="S80" s="367"/>
      <c r="T80" s="367"/>
      <c r="U80" s="367"/>
      <c r="V80" s="368"/>
      <c r="W80" s="368"/>
    </row>
    <row r="81" spans="1:23" s="369" customFormat="1" ht="12.75">
      <c r="A81" s="357"/>
      <c r="B81" s="357"/>
      <c r="C81" s="357"/>
      <c r="D81" s="358" t="s">
        <v>1225</v>
      </c>
      <c r="E81" s="359" t="s">
        <v>1226</v>
      </c>
      <c r="F81" s="357" t="s">
        <v>214</v>
      </c>
      <c r="G81" s="360">
        <v>2</v>
      </c>
      <c r="H81" s="361"/>
      <c r="I81" s="362">
        <f t="shared" si="18"/>
        <v>0</v>
      </c>
      <c r="J81" s="363"/>
      <c r="K81" s="360"/>
      <c r="L81" s="363"/>
      <c r="M81" s="360"/>
      <c r="N81" s="364">
        <v>21</v>
      </c>
      <c r="O81" s="365"/>
      <c r="P81" s="366"/>
      <c r="Q81" s="362">
        <f t="shared" si="19"/>
        <v>0</v>
      </c>
      <c r="R81" s="367"/>
      <c r="S81" s="367"/>
      <c r="T81" s="367"/>
      <c r="U81" s="367"/>
      <c r="V81" s="368"/>
      <c r="W81" s="368"/>
    </row>
    <row r="82" spans="1:23" s="369" customFormat="1" ht="12.75">
      <c r="A82" s="357"/>
      <c r="B82" s="357"/>
      <c r="C82" s="357"/>
      <c r="D82" s="358" t="s">
        <v>1208</v>
      </c>
      <c r="E82" s="359" t="s">
        <v>1227</v>
      </c>
      <c r="F82" s="357" t="s">
        <v>214</v>
      </c>
      <c r="G82" s="360">
        <f>G81</f>
        <v>2</v>
      </c>
      <c r="H82" s="361"/>
      <c r="I82" s="362">
        <f t="shared" si="18"/>
        <v>0</v>
      </c>
      <c r="J82" s="363"/>
      <c r="K82" s="360"/>
      <c r="L82" s="363"/>
      <c r="M82" s="360"/>
      <c r="N82" s="364">
        <v>21</v>
      </c>
      <c r="O82" s="365"/>
      <c r="P82" s="366"/>
      <c r="Q82" s="362">
        <f t="shared" si="19"/>
        <v>0</v>
      </c>
      <c r="R82" s="367"/>
      <c r="S82" s="367"/>
      <c r="T82" s="367"/>
      <c r="U82" s="367"/>
      <c r="V82" s="368"/>
      <c r="W82" s="368"/>
    </row>
    <row r="83" spans="1:23" s="369" customFormat="1" ht="12.75">
      <c r="A83" s="357"/>
      <c r="B83" s="357"/>
      <c r="C83" s="357"/>
      <c r="D83" s="358" t="s">
        <v>1228</v>
      </c>
      <c r="E83" s="359" t="s">
        <v>1229</v>
      </c>
      <c r="F83" s="357" t="s">
        <v>214</v>
      </c>
      <c r="G83" s="360">
        <v>1</v>
      </c>
      <c r="H83" s="361"/>
      <c r="I83" s="362">
        <f t="shared" si="18"/>
        <v>0</v>
      </c>
      <c r="J83" s="363"/>
      <c r="K83" s="360"/>
      <c r="L83" s="363"/>
      <c r="M83" s="360"/>
      <c r="N83" s="364">
        <v>21</v>
      </c>
      <c r="O83" s="365"/>
      <c r="P83" s="366"/>
      <c r="Q83" s="362">
        <f t="shared" si="19"/>
        <v>0</v>
      </c>
      <c r="R83" s="367"/>
      <c r="S83" s="367"/>
      <c r="T83" s="367"/>
      <c r="U83" s="367"/>
      <c r="V83" s="368"/>
      <c r="W83" s="368"/>
    </row>
    <row r="84" spans="1:23" s="369" customFormat="1" ht="12.75">
      <c r="A84" s="357"/>
      <c r="B84" s="357"/>
      <c r="C84" s="357"/>
      <c r="D84" s="358" t="s">
        <v>1208</v>
      </c>
      <c r="E84" s="359" t="s">
        <v>1230</v>
      </c>
      <c r="F84" s="357" t="s">
        <v>214</v>
      </c>
      <c r="G84" s="360">
        <f>G83</f>
        <v>1</v>
      </c>
      <c r="H84" s="361"/>
      <c r="I84" s="362">
        <f t="shared" si="18"/>
        <v>0</v>
      </c>
      <c r="J84" s="363"/>
      <c r="K84" s="360"/>
      <c r="L84" s="363"/>
      <c r="M84" s="360"/>
      <c r="N84" s="364">
        <v>21</v>
      </c>
      <c r="O84" s="365"/>
      <c r="P84" s="366"/>
      <c r="Q84" s="362">
        <f t="shared" si="19"/>
        <v>0</v>
      </c>
      <c r="R84" s="367"/>
      <c r="S84" s="367"/>
      <c r="T84" s="367"/>
      <c r="U84" s="367"/>
      <c r="V84" s="368"/>
      <c r="W84" s="368"/>
    </row>
    <row r="85" spans="1:23" s="369" customFormat="1" ht="20.25">
      <c r="A85" s="357"/>
      <c r="B85" s="357"/>
      <c r="C85" s="357"/>
      <c r="D85" s="358" t="s">
        <v>1231</v>
      </c>
      <c r="E85" s="359" t="s">
        <v>1232</v>
      </c>
      <c r="F85" s="357" t="s">
        <v>226</v>
      </c>
      <c r="G85" s="360">
        <v>150</v>
      </c>
      <c r="H85" s="361"/>
      <c r="I85" s="362">
        <f t="shared" si="18"/>
        <v>0</v>
      </c>
      <c r="J85" s="363"/>
      <c r="K85" s="360"/>
      <c r="L85" s="363"/>
      <c r="M85" s="360"/>
      <c r="N85" s="364">
        <v>21</v>
      </c>
      <c r="O85" s="365"/>
      <c r="P85" s="366"/>
      <c r="Q85" s="362">
        <f t="shared" si="19"/>
        <v>0</v>
      </c>
      <c r="R85" s="367"/>
      <c r="S85" s="367"/>
      <c r="T85" s="367"/>
      <c r="U85" s="367"/>
      <c r="V85" s="368"/>
      <c r="W85" s="368"/>
    </row>
    <row r="86" spans="1:23" s="369" customFormat="1" ht="12.75">
      <c r="A86" s="357"/>
      <c r="B86" s="357"/>
      <c r="C86" s="357"/>
      <c r="D86" s="358" t="s">
        <v>1208</v>
      </c>
      <c r="E86" s="359" t="s">
        <v>1233</v>
      </c>
      <c r="F86" s="357" t="s">
        <v>226</v>
      </c>
      <c r="G86" s="360">
        <f>G85</f>
        <v>150</v>
      </c>
      <c r="H86" s="361"/>
      <c r="I86" s="362">
        <f t="shared" si="18"/>
        <v>0</v>
      </c>
      <c r="J86" s="363"/>
      <c r="K86" s="360"/>
      <c r="L86" s="363"/>
      <c r="M86" s="360"/>
      <c r="N86" s="364">
        <v>21</v>
      </c>
      <c r="O86" s="365"/>
      <c r="P86" s="366"/>
      <c r="Q86" s="362">
        <f t="shared" si="19"/>
        <v>0</v>
      </c>
      <c r="R86" s="367"/>
      <c r="S86" s="367"/>
      <c r="T86" s="367"/>
      <c r="U86" s="367"/>
      <c r="V86" s="368"/>
      <c r="W86" s="368"/>
    </row>
    <row r="87" spans="1:23" s="369" customFormat="1" ht="12.75">
      <c r="A87" s="357"/>
      <c r="B87" s="357"/>
      <c r="C87" s="357"/>
      <c r="D87" s="358" t="s">
        <v>1027</v>
      </c>
      <c r="E87" s="359" t="s">
        <v>1234</v>
      </c>
      <c r="F87" s="357" t="s">
        <v>226</v>
      </c>
      <c r="G87" s="360">
        <v>15</v>
      </c>
      <c r="H87" s="361"/>
      <c r="I87" s="362">
        <f t="shared" si="18"/>
        <v>0</v>
      </c>
      <c r="J87" s="363"/>
      <c r="K87" s="360"/>
      <c r="L87" s="363"/>
      <c r="M87" s="360"/>
      <c r="N87" s="364">
        <v>21</v>
      </c>
      <c r="O87" s="365"/>
      <c r="P87" s="366"/>
      <c r="Q87" s="362">
        <f t="shared" si="19"/>
        <v>0</v>
      </c>
      <c r="R87" s="367"/>
      <c r="S87" s="367"/>
      <c r="T87" s="367"/>
      <c r="U87" s="367"/>
      <c r="V87" s="368"/>
      <c r="W87" s="368"/>
    </row>
    <row r="88" spans="1:23" s="369" customFormat="1" ht="12.75">
      <c r="A88" s="357"/>
      <c r="B88" s="357"/>
      <c r="C88" s="357"/>
      <c r="D88" s="358" t="s">
        <v>1208</v>
      </c>
      <c r="E88" s="359" t="s">
        <v>1235</v>
      </c>
      <c r="F88" s="357" t="s">
        <v>226</v>
      </c>
      <c r="G88" s="360">
        <f>G87</f>
        <v>15</v>
      </c>
      <c r="H88" s="361"/>
      <c r="I88" s="362">
        <f t="shared" si="18"/>
        <v>0</v>
      </c>
      <c r="J88" s="363"/>
      <c r="K88" s="360"/>
      <c r="L88" s="363"/>
      <c r="M88" s="360"/>
      <c r="N88" s="364">
        <v>21</v>
      </c>
      <c r="O88" s="365"/>
      <c r="P88" s="366"/>
      <c r="Q88" s="362">
        <f t="shared" si="19"/>
        <v>0</v>
      </c>
      <c r="R88" s="367"/>
      <c r="S88" s="367"/>
      <c r="T88" s="367"/>
      <c r="U88" s="367"/>
      <c r="V88" s="368"/>
      <c r="W88" s="368"/>
    </row>
    <row r="89" spans="1:23" s="369" customFormat="1" ht="20.25">
      <c r="A89" s="357"/>
      <c r="B89" s="357"/>
      <c r="C89" s="357"/>
      <c r="D89" s="358" t="s">
        <v>1236</v>
      </c>
      <c r="E89" s="359" t="s">
        <v>1237</v>
      </c>
      <c r="F89" s="357" t="s">
        <v>214</v>
      </c>
      <c r="G89" s="360">
        <v>1</v>
      </c>
      <c r="H89" s="361"/>
      <c r="I89" s="362">
        <f t="shared" si="18"/>
        <v>0</v>
      </c>
      <c r="J89" s="363"/>
      <c r="K89" s="360"/>
      <c r="L89" s="363"/>
      <c r="M89" s="360"/>
      <c r="N89" s="364">
        <v>21</v>
      </c>
      <c r="O89" s="365"/>
      <c r="P89" s="366"/>
      <c r="Q89" s="362">
        <f t="shared" si="19"/>
        <v>0</v>
      </c>
      <c r="R89" s="367"/>
      <c r="S89" s="367"/>
      <c r="T89" s="367"/>
      <c r="U89" s="367"/>
      <c r="V89" s="368"/>
      <c r="W89" s="368"/>
    </row>
    <row r="90" spans="1:27" s="369" customFormat="1" ht="10.5" customHeight="1" hidden="1">
      <c r="A90" s="357"/>
      <c r="B90" s="357"/>
      <c r="C90" s="357"/>
      <c r="D90" s="358" t="s">
        <v>1208</v>
      </c>
      <c r="E90" s="359" t="s">
        <v>1233</v>
      </c>
      <c r="F90" s="357" t="s">
        <v>226</v>
      </c>
      <c r="G90" s="360" t="e">
        <f>#REF!</f>
        <v>#REF!</v>
      </c>
      <c r="H90" s="361"/>
      <c r="I90" s="362" t="e">
        <f t="shared" si="18"/>
        <v>#REF!</v>
      </c>
      <c r="J90" s="363"/>
      <c r="K90" s="360"/>
      <c r="L90" s="363"/>
      <c r="M90" s="360"/>
      <c r="N90" s="364">
        <v>21</v>
      </c>
      <c r="O90" s="365"/>
      <c r="P90" s="366"/>
      <c r="Q90" s="362" t="e">
        <f t="shared" si="19"/>
        <v>#REF!</v>
      </c>
      <c r="R90" s="367"/>
      <c r="S90" s="367"/>
      <c r="T90" s="367"/>
      <c r="U90" s="367"/>
      <c r="V90" s="368"/>
      <c r="W90" s="368"/>
      <c r="AA90" s="375"/>
    </row>
    <row r="91" spans="1:24" s="348" customFormat="1" ht="12.75">
      <c r="A91" s="357"/>
      <c r="B91" s="357"/>
      <c r="C91" s="357"/>
      <c r="D91" s="358"/>
      <c r="E91" s="351" t="s">
        <v>1238</v>
      </c>
      <c r="F91" s="357"/>
      <c r="G91" s="376"/>
      <c r="H91" s="377"/>
      <c r="I91" s="353">
        <f>SUM(I92:I101)</f>
        <v>0</v>
      </c>
      <c r="J91" s="363"/>
      <c r="K91" s="360"/>
      <c r="L91" s="363"/>
      <c r="M91" s="360"/>
      <c r="N91" s="364"/>
      <c r="O91" s="365"/>
      <c r="P91" s="366"/>
      <c r="Q91" s="362"/>
      <c r="R91" s="367"/>
      <c r="S91" s="367"/>
      <c r="T91" s="367"/>
      <c r="U91" s="367"/>
      <c r="V91" s="368"/>
      <c r="W91" s="368"/>
      <c r="X91" s="369"/>
    </row>
    <row r="92" spans="1:23" s="369" customFormat="1" ht="29.25">
      <c r="A92" s="357"/>
      <c r="B92" s="357"/>
      <c r="C92" s="357"/>
      <c r="D92" s="358" t="s">
        <v>1239</v>
      </c>
      <c r="E92" s="359" t="s">
        <v>1240</v>
      </c>
      <c r="F92" s="357" t="s">
        <v>214</v>
      </c>
      <c r="G92" s="360">
        <v>1</v>
      </c>
      <c r="H92" s="361"/>
      <c r="I92" s="362">
        <f aca="true" t="shared" si="20" ref="I92:I101">ROUND(G92*H92,2)</f>
        <v>0</v>
      </c>
      <c r="J92" s="363"/>
      <c r="K92" s="360"/>
      <c r="L92" s="363"/>
      <c r="M92" s="360"/>
      <c r="N92" s="364">
        <v>21</v>
      </c>
      <c r="O92" s="365"/>
      <c r="P92" s="366"/>
      <c r="Q92" s="362">
        <f aca="true" t="shared" si="21" ref="Q92:Q101">I92+((I92/100)*N92)</f>
        <v>0</v>
      </c>
      <c r="R92" s="367"/>
      <c r="S92" s="367"/>
      <c r="T92" s="367"/>
      <c r="U92" s="367"/>
      <c r="V92" s="368"/>
      <c r="W92" s="368"/>
    </row>
    <row r="93" spans="1:23" s="369" customFormat="1" ht="12.75">
      <c r="A93" s="357"/>
      <c r="B93" s="357"/>
      <c r="C93" s="357"/>
      <c r="D93" s="358" t="s">
        <v>1208</v>
      </c>
      <c r="E93" s="359" t="s">
        <v>1212</v>
      </c>
      <c r="F93" s="357" t="s">
        <v>214</v>
      </c>
      <c r="G93" s="360">
        <f>G92</f>
        <v>1</v>
      </c>
      <c r="H93" s="361"/>
      <c r="I93" s="362">
        <f t="shared" si="20"/>
        <v>0</v>
      </c>
      <c r="J93" s="363"/>
      <c r="K93" s="360"/>
      <c r="L93" s="363"/>
      <c r="M93" s="360"/>
      <c r="N93" s="364">
        <v>21</v>
      </c>
      <c r="O93" s="365"/>
      <c r="P93" s="366"/>
      <c r="Q93" s="362">
        <f t="shared" si="21"/>
        <v>0</v>
      </c>
      <c r="R93" s="367"/>
      <c r="S93" s="367"/>
      <c r="T93" s="367"/>
      <c r="U93" s="367"/>
      <c r="V93" s="368"/>
      <c r="W93" s="368"/>
    </row>
    <row r="94" spans="1:23" s="369" customFormat="1" ht="65.25">
      <c r="A94" s="357"/>
      <c r="B94" s="357"/>
      <c r="C94" s="357"/>
      <c r="D94" s="358" t="s">
        <v>1241</v>
      </c>
      <c r="E94" s="359" t="s">
        <v>1242</v>
      </c>
      <c r="F94" s="357" t="s">
        <v>214</v>
      </c>
      <c r="G94" s="360">
        <v>15</v>
      </c>
      <c r="H94" s="361"/>
      <c r="I94" s="362">
        <f t="shared" si="20"/>
        <v>0</v>
      </c>
      <c r="J94" s="363"/>
      <c r="K94" s="360"/>
      <c r="L94" s="363"/>
      <c r="M94" s="360"/>
      <c r="N94" s="364">
        <v>21</v>
      </c>
      <c r="O94" s="365"/>
      <c r="P94" s="366"/>
      <c r="Q94" s="362">
        <f t="shared" si="21"/>
        <v>0</v>
      </c>
      <c r="R94" s="367"/>
      <c r="S94" s="367"/>
      <c r="T94" s="367"/>
      <c r="U94" s="367"/>
      <c r="V94" s="368"/>
      <c r="W94" s="368"/>
    </row>
    <row r="95" spans="1:23" s="369" customFormat="1" ht="12.75">
      <c r="A95" s="357"/>
      <c r="B95" s="357"/>
      <c r="C95" s="357"/>
      <c r="D95" s="358" t="s">
        <v>1208</v>
      </c>
      <c r="E95" s="359" t="s">
        <v>1243</v>
      </c>
      <c r="F95" s="357" t="s">
        <v>214</v>
      </c>
      <c r="G95" s="360">
        <f>G94</f>
        <v>15</v>
      </c>
      <c r="H95" s="361"/>
      <c r="I95" s="362">
        <f t="shared" si="20"/>
        <v>0</v>
      </c>
      <c r="J95" s="363"/>
      <c r="K95" s="360"/>
      <c r="L95" s="363"/>
      <c r="M95" s="360"/>
      <c r="N95" s="364">
        <v>21</v>
      </c>
      <c r="O95" s="365"/>
      <c r="P95" s="366"/>
      <c r="Q95" s="362">
        <f t="shared" si="21"/>
        <v>0</v>
      </c>
      <c r="R95" s="367"/>
      <c r="S95" s="367"/>
      <c r="T95" s="367"/>
      <c r="U95" s="367"/>
      <c r="V95" s="368"/>
      <c r="W95" s="368"/>
    </row>
    <row r="96" spans="1:23" s="369" customFormat="1" ht="12.75">
      <c r="A96" s="357"/>
      <c r="B96" s="357"/>
      <c r="C96" s="357"/>
      <c r="D96" s="358" t="s">
        <v>1244</v>
      </c>
      <c r="E96" s="359" t="s">
        <v>1245</v>
      </c>
      <c r="F96" s="357" t="s">
        <v>214</v>
      </c>
      <c r="G96" s="360">
        <v>2</v>
      </c>
      <c r="H96" s="361"/>
      <c r="I96" s="362">
        <f t="shared" si="20"/>
        <v>0</v>
      </c>
      <c r="J96" s="363"/>
      <c r="K96" s="360"/>
      <c r="L96" s="363"/>
      <c r="M96" s="360"/>
      <c r="N96" s="364">
        <v>21</v>
      </c>
      <c r="O96" s="365"/>
      <c r="P96" s="366"/>
      <c r="Q96" s="362">
        <f t="shared" si="21"/>
        <v>0</v>
      </c>
      <c r="R96" s="367"/>
      <c r="S96" s="367"/>
      <c r="T96" s="367"/>
      <c r="U96" s="367"/>
      <c r="V96" s="368"/>
      <c r="W96" s="368"/>
    </row>
    <row r="97" spans="1:23" s="369" customFormat="1" ht="12.75">
      <c r="A97" s="357"/>
      <c r="B97" s="357"/>
      <c r="C97" s="357"/>
      <c r="D97" s="358" t="s">
        <v>1208</v>
      </c>
      <c r="E97" s="359" t="s">
        <v>1246</v>
      </c>
      <c r="F97" s="357" t="s">
        <v>214</v>
      </c>
      <c r="G97" s="360">
        <f>G96</f>
        <v>2</v>
      </c>
      <c r="H97" s="361"/>
      <c r="I97" s="362">
        <f t="shared" si="20"/>
        <v>0</v>
      </c>
      <c r="J97" s="363"/>
      <c r="K97" s="360"/>
      <c r="L97" s="363"/>
      <c r="M97" s="360"/>
      <c r="N97" s="364">
        <v>21</v>
      </c>
      <c r="O97" s="365"/>
      <c r="P97" s="366"/>
      <c r="Q97" s="362">
        <f t="shared" si="21"/>
        <v>0</v>
      </c>
      <c r="R97" s="367"/>
      <c r="S97" s="367"/>
      <c r="T97" s="367"/>
      <c r="U97" s="367"/>
      <c r="V97" s="368"/>
      <c r="W97" s="368"/>
    </row>
    <row r="98" spans="1:23" s="369" customFormat="1" ht="12.75">
      <c r="A98" s="357"/>
      <c r="B98" s="357"/>
      <c r="C98" s="357"/>
      <c r="D98" s="358" t="s">
        <v>1228</v>
      </c>
      <c r="E98" s="359" t="s">
        <v>1247</v>
      </c>
      <c r="F98" s="357" t="s">
        <v>214</v>
      </c>
      <c r="G98" s="360">
        <v>1</v>
      </c>
      <c r="H98" s="361"/>
      <c r="I98" s="362">
        <f t="shared" si="20"/>
        <v>0</v>
      </c>
      <c r="J98" s="363"/>
      <c r="K98" s="360"/>
      <c r="L98" s="363"/>
      <c r="M98" s="360"/>
      <c r="N98" s="364">
        <v>21</v>
      </c>
      <c r="O98" s="365"/>
      <c r="P98" s="366"/>
      <c r="Q98" s="362">
        <f t="shared" si="21"/>
        <v>0</v>
      </c>
      <c r="R98" s="367"/>
      <c r="S98" s="367"/>
      <c r="T98" s="367"/>
      <c r="U98" s="367"/>
      <c r="V98" s="368"/>
      <c r="W98" s="368"/>
    </row>
    <row r="99" spans="1:23" s="369" customFormat="1" ht="12.75">
      <c r="A99" s="357"/>
      <c r="B99" s="357"/>
      <c r="C99" s="357"/>
      <c r="D99" s="358" t="s">
        <v>1208</v>
      </c>
      <c r="E99" s="359" t="s">
        <v>1230</v>
      </c>
      <c r="F99" s="357" t="s">
        <v>214</v>
      </c>
      <c r="G99" s="360">
        <f>G98</f>
        <v>1</v>
      </c>
      <c r="H99" s="361"/>
      <c r="I99" s="362">
        <f t="shared" si="20"/>
        <v>0</v>
      </c>
      <c r="J99" s="363"/>
      <c r="K99" s="360"/>
      <c r="L99" s="363"/>
      <c r="M99" s="360"/>
      <c r="N99" s="364">
        <v>21</v>
      </c>
      <c r="O99" s="365"/>
      <c r="P99" s="366"/>
      <c r="Q99" s="362">
        <f t="shared" si="21"/>
        <v>0</v>
      </c>
      <c r="R99" s="367"/>
      <c r="S99" s="367"/>
      <c r="T99" s="367"/>
      <c r="U99" s="367"/>
      <c r="V99" s="368"/>
      <c r="W99" s="368"/>
    </row>
    <row r="100" spans="1:23" s="369" customFormat="1" ht="20.25">
      <c r="A100" s="357"/>
      <c r="B100" s="357"/>
      <c r="C100" s="357"/>
      <c r="D100" s="358" t="s">
        <v>1248</v>
      </c>
      <c r="E100" s="359" t="s">
        <v>1249</v>
      </c>
      <c r="F100" s="357" t="s">
        <v>226</v>
      </c>
      <c r="G100" s="360">
        <v>100</v>
      </c>
      <c r="H100" s="361"/>
      <c r="I100" s="362">
        <f t="shared" si="20"/>
        <v>0</v>
      </c>
      <c r="J100" s="363"/>
      <c r="K100" s="360"/>
      <c r="L100" s="363"/>
      <c r="M100" s="360"/>
      <c r="N100" s="364">
        <v>21</v>
      </c>
      <c r="O100" s="365"/>
      <c r="P100" s="366"/>
      <c r="Q100" s="362">
        <f t="shared" si="21"/>
        <v>0</v>
      </c>
      <c r="R100" s="367"/>
      <c r="S100" s="367"/>
      <c r="T100" s="367"/>
      <c r="U100" s="367"/>
      <c r="V100" s="368"/>
      <c r="W100" s="368"/>
    </row>
    <row r="101" spans="1:23" s="369" customFormat="1" ht="12.75">
      <c r="A101" s="357"/>
      <c r="B101" s="357"/>
      <c r="C101" s="357"/>
      <c r="D101" s="358" t="s">
        <v>1208</v>
      </c>
      <c r="E101" s="359" t="s">
        <v>1233</v>
      </c>
      <c r="F101" s="357" t="s">
        <v>226</v>
      </c>
      <c r="G101" s="360">
        <f>G100</f>
        <v>100</v>
      </c>
      <c r="H101" s="361"/>
      <c r="I101" s="362">
        <f t="shared" si="20"/>
        <v>0</v>
      </c>
      <c r="J101" s="363"/>
      <c r="K101" s="360"/>
      <c r="L101" s="363"/>
      <c r="M101" s="360"/>
      <c r="N101" s="364">
        <v>21</v>
      </c>
      <c r="O101" s="365"/>
      <c r="P101" s="366"/>
      <c r="Q101" s="362">
        <f t="shared" si="21"/>
        <v>0</v>
      </c>
      <c r="R101" s="367"/>
      <c r="S101" s="367"/>
      <c r="T101" s="367"/>
      <c r="U101" s="367"/>
      <c r="V101" s="368"/>
      <c r="W101" s="368"/>
    </row>
    <row r="102" spans="1:23" s="369" customFormat="1" ht="12.75">
      <c r="A102" s="357"/>
      <c r="B102" s="357"/>
      <c r="C102" s="357"/>
      <c r="D102" s="358"/>
      <c r="E102" s="359"/>
      <c r="F102" s="357"/>
      <c r="G102" s="360"/>
      <c r="H102" s="361"/>
      <c r="I102" s="362"/>
      <c r="J102" s="363"/>
      <c r="K102" s="360"/>
      <c r="L102" s="363"/>
      <c r="M102" s="360"/>
      <c r="N102" s="364"/>
      <c r="O102" s="365"/>
      <c r="P102" s="366"/>
      <c r="Q102" s="362"/>
      <c r="R102" s="367"/>
      <c r="S102" s="367"/>
      <c r="T102" s="367"/>
      <c r="U102" s="367"/>
      <c r="V102" s="368"/>
      <c r="W102" s="368"/>
    </row>
    <row r="103" spans="1:23" ht="14.25">
      <c r="A103" s="357"/>
      <c r="B103" s="357"/>
      <c r="C103" s="357"/>
      <c r="D103" s="378"/>
      <c r="E103" s="379" t="s">
        <v>1250</v>
      </c>
      <c r="F103" s="379"/>
      <c r="G103" s="379"/>
      <c r="H103" s="380"/>
      <c r="I103" s="381">
        <f>I91+I68+I58+I42+I39+I37+I23+I15</f>
        <v>0</v>
      </c>
      <c r="J103" s="379"/>
      <c r="K103" s="382" t="e">
        <f>K14+K41</f>
        <v>#VALUE!</v>
      </c>
      <c r="L103" s="379"/>
      <c r="M103" s="382" t="e">
        <f>M14+M41</f>
        <v>#VALUE!</v>
      </c>
      <c r="N103" s="379"/>
      <c r="O103" s="379"/>
      <c r="P103" s="379"/>
      <c r="Q103" s="379"/>
      <c r="V103" s="383"/>
      <c r="W103" s="383"/>
    </row>
    <row r="104" spans="1:23" ht="14.25">
      <c r="A104" s="384"/>
      <c r="B104" s="384"/>
      <c r="C104" s="384"/>
      <c r="V104" s="385"/>
      <c r="W104" s="385"/>
    </row>
    <row r="105" spans="1:23" ht="14.25">
      <c r="A105" s="384"/>
      <c r="B105" s="384"/>
      <c r="C105" s="384"/>
      <c r="U105" s="386" t="s">
        <v>15</v>
      </c>
      <c r="V105" s="387">
        <f>SUM(V14:V104)</f>
        <v>0</v>
      </c>
      <c r="W105" s="387">
        <f>SUM(W14:W104)</f>
        <v>0</v>
      </c>
    </row>
    <row r="106" spans="1:9" ht="14.25">
      <c r="A106" s="384"/>
      <c r="B106" s="384"/>
      <c r="C106" s="384"/>
      <c r="I106" s="388"/>
    </row>
    <row r="107" spans="1:22" ht="14.25">
      <c r="A107" s="384"/>
      <c r="B107" s="384"/>
      <c r="C107" s="384"/>
      <c r="V107" s="389"/>
    </row>
    <row r="108" spans="1:3" ht="14.25">
      <c r="A108" s="384"/>
      <c r="B108" s="384"/>
      <c r="C108" s="384"/>
    </row>
    <row r="109" spans="1:3" ht="14.25">
      <c r="A109" s="384"/>
      <c r="B109" s="384"/>
      <c r="C109" s="384"/>
    </row>
    <row r="110" spans="1:3" ht="14.25">
      <c r="A110" s="384"/>
      <c r="B110" s="384"/>
      <c r="C110" s="384"/>
    </row>
    <row r="111" spans="1:3" ht="14.25">
      <c r="A111" s="384"/>
      <c r="B111" s="384"/>
      <c r="C111" s="384"/>
    </row>
    <row r="112" spans="1:3" ht="14.25">
      <c r="A112" s="384"/>
      <c r="B112" s="384"/>
      <c r="C112" s="384"/>
    </row>
    <row r="113" spans="1:3" ht="14.25">
      <c r="A113" s="384"/>
      <c r="B113" s="384"/>
      <c r="C113" s="384"/>
    </row>
    <row r="114" spans="1:3" ht="14.25">
      <c r="A114" s="390"/>
      <c r="B114" s="391"/>
      <c r="C114" s="391"/>
    </row>
  </sheetData>
  <sheetProtection password="C69C" sheet="1"/>
  <mergeCells count="5">
    <mergeCell ref="C3:E3"/>
    <mergeCell ref="C7:E7"/>
    <mergeCell ref="C8:D8"/>
    <mergeCell ref="C9:D9"/>
    <mergeCell ref="V12:W12"/>
  </mergeCells>
  <printOptions/>
  <pageMargins left="0.7083333333333334" right="0.7083333333333334" top="0.7875" bottom="0.7875" header="0.5118055555555555" footer="0.5118055555555555"/>
  <pageSetup fitToHeight="2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05"/>
  <sheetViews>
    <sheetView workbookViewId="0" topLeftCell="A1">
      <pane ySplit="12" topLeftCell="A88" activePane="bottomLeft" state="frozen"/>
      <selection pane="topLeft" activeCell="A1" sqref="A1"/>
      <selection pane="bottomLeft" activeCell="H97" sqref="H97"/>
    </sheetView>
  </sheetViews>
  <sheetFormatPr defaultColWidth="10.00390625" defaultRowHeight="12.75"/>
  <cols>
    <col min="1" max="1" width="5.375" style="310" customWidth="1"/>
    <col min="2" max="2" width="4.375" style="310" customWidth="1"/>
    <col min="3" max="3" width="4.75390625" style="310" customWidth="1"/>
    <col min="4" max="4" width="12.75390625" style="392" customWidth="1"/>
    <col min="5" max="5" width="55.375" style="310" customWidth="1"/>
    <col min="6" max="6" width="6.00390625" style="310" customWidth="1"/>
    <col min="7" max="7" width="9.875" style="310" customWidth="1"/>
    <col min="8" max="8" width="9.75390625" style="310" customWidth="1"/>
    <col min="9" max="9" width="13.375" style="310" customWidth="1"/>
    <col min="10" max="10" width="10.375" style="310" hidden="1" customWidth="1"/>
    <col min="11" max="11" width="10.875" style="310" hidden="1" customWidth="1"/>
    <col min="12" max="12" width="9.75390625" style="310" hidden="1" customWidth="1"/>
    <col min="13" max="13" width="11.375" style="310" hidden="1" customWidth="1"/>
    <col min="14" max="14" width="5.25390625" style="310" customWidth="1"/>
    <col min="15" max="15" width="7.00390625" style="310" hidden="1" customWidth="1"/>
    <col min="16" max="16" width="7.25390625" style="310" hidden="1" customWidth="1"/>
    <col min="17" max="17" width="9.125" style="310" customWidth="1"/>
    <col min="18" max="19" width="9.125" style="310" hidden="1" customWidth="1"/>
    <col min="20" max="20" width="3.875" style="310" hidden="1" customWidth="1"/>
    <col min="21" max="16384" width="11.375" style="310" customWidth="1"/>
  </cols>
  <sheetData>
    <row r="1" spans="1:20" ht="18">
      <c r="A1" s="393" t="s">
        <v>1070</v>
      </c>
      <c r="B1" s="394"/>
      <c r="C1" s="394"/>
      <c r="D1" s="39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6"/>
      <c r="P1" s="396"/>
      <c r="Q1" s="394"/>
      <c r="R1" s="394"/>
      <c r="S1" s="394"/>
      <c r="T1" s="394"/>
    </row>
    <row r="2" spans="1:20" ht="11.25">
      <c r="A2" s="397" t="s">
        <v>2</v>
      </c>
      <c r="B2" s="398"/>
      <c r="C2" s="399" t="s">
        <v>1251</v>
      </c>
      <c r="D2" s="400"/>
      <c r="E2" s="398"/>
      <c r="F2" s="398"/>
      <c r="G2" s="398"/>
      <c r="H2" s="398"/>
      <c r="I2" s="398"/>
      <c r="J2" s="398"/>
      <c r="K2" s="398"/>
      <c r="L2" s="394"/>
      <c r="M2" s="394"/>
      <c r="N2" s="394"/>
      <c r="O2" s="396"/>
      <c r="P2" s="396"/>
      <c r="Q2" s="394"/>
      <c r="R2" s="394"/>
      <c r="S2" s="394"/>
      <c r="T2" s="394"/>
    </row>
    <row r="3" spans="1:20" ht="12.75">
      <c r="A3" s="397" t="s">
        <v>4</v>
      </c>
      <c r="B3" s="398"/>
      <c r="C3" s="401"/>
      <c r="D3" s="401"/>
      <c r="E3" s="401"/>
      <c r="F3" s="398"/>
      <c r="G3" s="398"/>
      <c r="H3" s="398"/>
      <c r="I3" s="399"/>
      <c r="J3" s="398"/>
      <c r="K3" s="398"/>
      <c r="L3" s="394"/>
      <c r="M3" s="394"/>
      <c r="N3" s="394"/>
      <c r="O3" s="396"/>
      <c r="P3" s="396"/>
      <c r="Q3" s="394"/>
      <c r="R3" s="394"/>
      <c r="S3" s="394"/>
      <c r="T3" s="394"/>
    </row>
    <row r="4" spans="1:20" ht="11.25">
      <c r="A4" s="397" t="s">
        <v>1072</v>
      </c>
      <c r="B4" s="398"/>
      <c r="C4" s="399">
        <f>'[5]Krycí list'!E9</f>
        <v>0</v>
      </c>
      <c r="D4" s="400"/>
      <c r="E4" s="398"/>
      <c r="F4" s="398"/>
      <c r="G4" s="398"/>
      <c r="H4" s="398"/>
      <c r="I4" s="399"/>
      <c r="J4" s="398"/>
      <c r="K4" s="398"/>
      <c r="L4" s="394"/>
      <c r="M4" s="394"/>
      <c r="N4" s="394"/>
      <c r="O4" s="396"/>
      <c r="P4" s="396"/>
      <c r="Q4" s="394"/>
      <c r="R4" s="394"/>
      <c r="S4" s="394"/>
      <c r="T4" s="394"/>
    </row>
    <row r="5" spans="1:20" ht="11.25">
      <c r="A5" s="398" t="s">
        <v>1073</v>
      </c>
      <c r="B5" s="398"/>
      <c r="C5" s="399"/>
      <c r="D5" s="400"/>
      <c r="E5" s="398"/>
      <c r="F5" s="398"/>
      <c r="G5" s="398"/>
      <c r="H5" s="398"/>
      <c r="I5" s="399"/>
      <c r="J5" s="398"/>
      <c r="K5" s="398"/>
      <c r="L5" s="394"/>
      <c r="M5" s="394"/>
      <c r="N5" s="394"/>
      <c r="O5" s="396"/>
      <c r="P5" s="396"/>
      <c r="Q5" s="394"/>
      <c r="R5" s="394"/>
      <c r="S5" s="394"/>
      <c r="T5" s="394"/>
    </row>
    <row r="6" spans="1:20" ht="11.25">
      <c r="A6" s="398"/>
      <c r="B6" s="398"/>
      <c r="C6" s="399"/>
      <c r="D6" s="400"/>
      <c r="E6" s="398"/>
      <c r="F6" s="398"/>
      <c r="G6" s="398"/>
      <c r="H6" s="398"/>
      <c r="I6" s="399"/>
      <c r="J6" s="398"/>
      <c r="K6" s="398"/>
      <c r="L6" s="394"/>
      <c r="M6" s="394"/>
      <c r="N6" s="394"/>
      <c r="O6" s="396"/>
      <c r="P6" s="396"/>
      <c r="Q6" s="394"/>
      <c r="R6" s="394"/>
      <c r="S6" s="394"/>
      <c r="T6" s="394"/>
    </row>
    <row r="7" spans="1:20" ht="12.75">
      <c r="A7" s="398" t="s">
        <v>8</v>
      </c>
      <c r="B7" s="398"/>
      <c r="C7" s="401"/>
      <c r="D7" s="401"/>
      <c r="E7" s="401"/>
      <c r="F7" s="398"/>
      <c r="G7" s="398"/>
      <c r="H7" s="398"/>
      <c r="I7" s="399"/>
      <c r="J7" s="398"/>
      <c r="K7" s="398"/>
      <c r="L7" s="394"/>
      <c r="M7" s="394"/>
      <c r="N7" s="394"/>
      <c r="O7" s="396"/>
      <c r="P7" s="396"/>
      <c r="Q7" s="394"/>
      <c r="R7" s="394"/>
      <c r="S7" s="394"/>
      <c r="T7" s="394"/>
    </row>
    <row r="8" spans="1:20" ht="12.75">
      <c r="A8" s="398" t="s">
        <v>12</v>
      </c>
      <c r="B8" s="398"/>
      <c r="C8" s="401"/>
      <c r="D8" s="401"/>
      <c r="E8" s="398"/>
      <c r="F8" s="398"/>
      <c r="G8" s="398"/>
      <c r="H8" s="398"/>
      <c r="I8" s="399"/>
      <c r="J8" s="398"/>
      <c r="K8" s="398"/>
      <c r="L8" s="394"/>
      <c r="M8" s="394"/>
      <c r="N8" s="394"/>
      <c r="O8" s="396"/>
      <c r="P8" s="396"/>
      <c r="Q8" s="394"/>
      <c r="R8" s="394"/>
      <c r="S8" s="394"/>
      <c r="T8" s="394"/>
    </row>
    <row r="9" spans="1:20" ht="12.75">
      <c r="A9" s="398" t="s">
        <v>1074</v>
      </c>
      <c r="B9" s="398"/>
      <c r="C9" s="402"/>
      <c r="D9" s="402"/>
      <c r="E9" s="398"/>
      <c r="F9" s="398"/>
      <c r="G9" s="398"/>
      <c r="H9" s="398"/>
      <c r="I9" s="399"/>
      <c r="J9" s="398"/>
      <c r="K9" s="398"/>
      <c r="L9" s="394"/>
      <c r="M9" s="394"/>
      <c r="N9" s="394"/>
      <c r="O9" s="396"/>
      <c r="P9" s="396"/>
      <c r="Q9" s="394"/>
      <c r="R9" s="394"/>
      <c r="S9" s="394"/>
      <c r="T9" s="394"/>
    </row>
    <row r="10" spans="1:20" ht="11.25">
      <c r="A10" s="394"/>
      <c r="B10" s="394"/>
      <c r="C10" s="394"/>
      <c r="D10" s="395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6"/>
      <c r="P10" s="396"/>
      <c r="Q10" s="394"/>
      <c r="R10" s="394"/>
      <c r="S10" s="394"/>
      <c r="T10" s="394"/>
    </row>
    <row r="11" spans="1:25" ht="33.75">
      <c r="A11" s="403" t="s">
        <v>1075</v>
      </c>
      <c r="B11" s="404" t="s">
        <v>1076</v>
      </c>
      <c r="C11" s="404" t="s">
        <v>1077</v>
      </c>
      <c r="D11" s="404" t="s">
        <v>1078</v>
      </c>
      <c r="E11" s="404" t="s">
        <v>1079</v>
      </c>
      <c r="F11" s="404" t="s">
        <v>132</v>
      </c>
      <c r="G11" s="404" t="s">
        <v>1080</v>
      </c>
      <c r="H11" s="404" t="s">
        <v>1081</v>
      </c>
      <c r="I11" s="404" t="s">
        <v>34</v>
      </c>
      <c r="J11" s="404" t="s">
        <v>1082</v>
      </c>
      <c r="K11" s="404" t="s">
        <v>1083</v>
      </c>
      <c r="L11" s="404" t="s">
        <v>1084</v>
      </c>
      <c r="M11" s="404" t="s">
        <v>1085</v>
      </c>
      <c r="N11" s="404" t="s">
        <v>1086</v>
      </c>
      <c r="O11" s="405" t="s">
        <v>1087</v>
      </c>
      <c r="P11" s="406" t="s">
        <v>1088</v>
      </c>
      <c r="Q11" s="404" t="s">
        <v>35</v>
      </c>
      <c r="R11" s="404"/>
      <c r="S11" s="404"/>
      <c r="T11" s="407" t="s">
        <v>1089</v>
      </c>
      <c r="U11" s="408"/>
      <c r="V11" s="409" t="s">
        <v>1090</v>
      </c>
      <c r="W11" s="409"/>
      <c r="X11" s="410" t="s">
        <v>1252</v>
      </c>
      <c r="Y11" s="410"/>
    </row>
    <row r="12" spans="1:25" ht="11.25">
      <c r="A12" s="411">
        <v>1</v>
      </c>
      <c r="B12" s="412">
        <v>2</v>
      </c>
      <c r="C12" s="412">
        <v>3</v>
      </c>
      <c r="D12" s="412">
        <v>4</v>
      </c>
      <c r="E12" s="412">
        <v>5</v>
      </c>
      <c r="F12" s="412">
        <v>6</v>
      </c>
      <c r="G12" s="412">
        <v>7</v>
      </c>
      <c r="H12" s="412">
        <v>8</v>
      </c>
      <c r="I12" s="412">
        <v>9</v>
      </c>
      <c r="J12" s="412"/>
      <c r="K12" s="412"/>
      <c r="L12" s="412"/>
      <c r="M12" s="412"/>
      <c r="N12" s="412">
        <v>10</v>
      </c>
      <c r="O12" s="413">
        <v>11</v>
      </c>
      <c r="P12" s="414">
        <v>12</v>
      </c>
      <c r="Q12" s="412">
        <v>11</v>
      </c>
      <c r="R12" s="412"/>
      <c r="S12" s="412"/>
      <c r="T12" s="415">
        <v>11</v>
      </c>
      <c r="U12" s="408"/>
      <c r="V12" s="416" t="s">
        <v>1091</v>
      </c>
      <c r="W12" s="416" t="s">
        <v>1092</v>
      </c>
      <c r="X12" s="417" t="s">
        <v>1253</v>
      </c>
      <c r="Y12" s="417" t="s">
        <v>1254</v>
      </c>
    </row>
    <row r="13" spans="1:25" ht="11.25">
      <c r="A13" s="394"/>
      <c r="B13" s="394"/>
      <c r="C13" s="394"/>
      <c r="D13" s="395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6"/>
      <c r="P13" s="418"/>
      <c r="Q13" s="394"/>
      <c r="R13" s="394"/>
      <c r="S13" s="394"/>
      <c r="T13" s="394"/>
      <c r="X13" s="419"/>
      <c r="Y13" s="419"/>
    </row>
    <row r="14" spans="1:25" s="348" customFormat="1" ht="11.25">
      <c r="A14" s="420"/>
      <c r="B14" s="421" t="s">
        <v>1093</v>
      </c>
      <c r="C14" s="422"/>
      <c r="D14" s="423" t="s">
        <v>16</v>
      </c>
      <c r="E14" s="422" t="s">
        <v>1094</v>
      </c>
      <c r="F14" s="422"/>
      <c r="G14" s="422"/>
      <c r="H14" s="424"/>
      <c r="I14" s="425">
        <f>I15+I23+I35+I37</f>
        <v>0</v>
      </c>
      <c r="J14" s="422"/>
      <c r="K14" s="426">
        <f>K15+K23+K35+K37</f>
        <v>0.83941</v>
      </c>
      <c r="L14" s="422"/>
      <c r="M14" s="426">
        <f>M15+M23+M35+M37</f>
        <v>0.4</v>
      </c>
      <c r="N14" s="422"/>
      <c r="O14" s="422"/>
      <c r="P14" s="422" t="s">
        <v>1095</v>
      </c>
      <c r="Q14" s="422"/>
      <c r="V14" s="427">
        <f>+I14</f>
        <v>0</v>
      </c>
      <c r="W14" s="428"/>
      <c r="X14" s="356"/>
      <c r="Y14" s="356"/>
    </row>
    <row r="15" spans="1:23" s="356" customFormat="1" ht="11.25">
      <c r="A15" s="420"/>
      <c r="B15" s="429" t="s">
        <v>1093</v>
      </c>
      <c r="C15" s="430"/>
      <c r="D15" s="431" t="s">
        <v>1096</v>
      </c>
      <c r="E15" s="430" t="s">
        <v>1097</v>
      </c>
      <c r="F15" s="430"/>
      <c r="G15" s="430"/>
      <c r="H15" s="432"/>
      <c r="I15" s="433">
        <f>SUM(I16:I22)</f>
        <v>0</v>
      </c>
      <c r="J15" s="430"/>
      <c r="K15" s="434">
        <f>SUM(K16:K21)</f>
        <v>0.8375</v>
      </c>
      <c r="L15" s="430"/>
      <c r="M15" s="434">
        <f>SUM(M16:M21)</f>
        <v>0</v>
      </c>
      <c r="N15" s="430"/>
      <c r="O15" s="430"/>
      <c r="P15" s="430" t="s">
        <v>52</v>
      </c>
      <c r="Q15" s="430"/>
      <c r="V15" s="428"/>
      <c r="W15" s="428"/>
    </row>
    <row r="16" spans="1:25" s="369" customFormat="1" ht="11.25">
      <c r="A16" s="435"/>
      <c r="B16" s="435" t="s">
        <v>1098</v>
      </c>
      <c r="C16" s="435" t="s">
        <v>1099</v>
      </c>
      <c r="D16" s="436" t="s">
        <v>1100</v>
      </c>
      <c r="E16" s="437" t="s">
        <v>1101</v>
      </c>
      <c r="F16" s="435" t="s">
        <v>204</v>
      </c>
      <c r="G16" s="438">
        <v>4</v>
      </c>
      <c r="H16" s="439"/>
      <c r="I16" s="440">
        <f aca="true" t="shared" si="0" ref="I16:I22">ROUND(G16*H16,2)</f>
        <v>0</v>
      </c>
      <c r="J16" s="441">
        <v>0.04</v>
      </c>
      <c r="K16" s="438">
        <f aca="true" t="shared" si="1" ref="K16:K21">G16*J16</f>
        <v>0.16</v>
      </c>
      <c r="L16" s="441">
        <v>0</v>
      </c>
      <c r="M16" s="438">
        <f aca="true" t="shared" si="2" ref="M16:M21">G16*L16</f>
        <v>0</v>
      </c>
      <c r="N16" s="442">
        <v>21</v>
      </c>
      <c r="O16" s="443">
        <v>4</v>
      </c>
      <c r="P16" s="444" t="s">
        <v>54</v>
      </c>
      <c r="Q16" s="440">
        <f aca="true" t="shared" si="3" ref="Q16:Q22">I16+((I16/100)*N16)</f>
        <v>0</v>
      </c>
      <c r="V16" s="445"/>
      <c r="W16" s="445"/>
      <c r="X16" s="446"/>
      <c r="Y16" s="446"/>
    </row>
    <row r="17" spans="1:25" s="369" customFormat="1" ht="11.25">
      <c r="A17" s="435"/>
      <c r="B17" s="435" t="s">
        <v>1098</v>
      </c>
      <c r="C17" s="435" t="s">
        <v>1099</v>
      </c>
      <c r="D17" s="436" t="s">
        <v>1102</v>
      </c>
      <c r="E17" s="437" t="s">
        <v>1103</v>
      </c>
      <c r="F17" s="435" t="s">
        <v>204</v>
      </c>
      <c r="G17" s="438">
        <v>4</v>
      </c>
      <c r="H17" s="439"/>
      <c r="I17" s="440">
        <f t="shared" si="0"/>
        <v>0</v>
      </c>
      <c r="J17" s="441">
        <v>0.04153</v>
      </c>
      <c r="K17" s="438">
        <f t="shared" si="1"/>
        <v>0.16612</v>
      </c>
      <c r="L17" s="441">
        <v>0</v>
      </c>
      <c r="M17" s="438">
        <f t="shared" si="2"/>
        <v>0</v>
      </c>
      <c r="N17" s="442">
        <v>21</v>
      </c>
      <c r="O17" s="443">
        <v>4</v>
      </c>
      <c r="P17" s="444" t="s">
        <v>54</v>
      </c>
      <c r="Q17" s="440">
        <f t="shared" si="3"/>
        <v>0</v>
      </c>
      <c r="V17" s="445"/>
      <c r="W17" s="445"/>
      <c r="X17" s="446"/>
      <c r="Y17" s="446"/>
    </row>
    <row r="18" spans="1:25" s="369" customFormat="1" ht="11.25">
      <c r="A18" s="435"/>
      <c r="B18" s="435" t="s">
        <v>1098</v>
      </c>
      <c r="C18" s="435" t="s">
        <v>1099</v>
      </c>
      <c r="D18" s="436" t="s">
        <v>1104</v>
      </c>
      <c r="E18" s="437" t="s">
        <v>1105</v>
      </c>
      <c r="F18" s="435" t="s">
        <v>204</v>
      </c>
      <c r="G18" s="438">
        <v>6</v>
      </c>
      <c r="H18" s="439"/>
      <c r="I18" s="440">
        <f t="shared" si="0"/>
        <v>0</v>
      </c>
      <c r="J18" s="441">
        <v>0.04</v>
      </c>
      <c r="K18" s="438">
        <f t="shared" si="1"/>
        <v>0.24</v>
      </c>
      <c r="L18" s="441">
        <v>0</v>
      </c>
      <c r="M18" s="438">
        <f t="shared" si="2"/>
        <v>0</v>
      </c>
      <c r="N18" s="442">
        <v>21</v>
      </c>
      <c r="O18" s="443">
        <v>4</v>
      </c>
      <c r="P18" s="444" t="s">
        <v>54</v>
      </c>
      <c r="Q18" s="440">
        <f t="shared" si="3"/>
        <v>0</v>
      </c>
      <c r="V18" s="445"/>
      <c r="W18" s="445"/>
      <c r="X18" s="446"/>
      <c r="Y18" s="446"/>
    </row>
    <row r="19" spans="1:25" s="369" customFormat="1" ht="11.25">
      <c r="A19" s="435"/>
      <c r="B19" s="435" t="s">
        <v>1098</v>
      </c>
      <c r="C19" s="435" t="s">
        <v>1099</v>
      </c>
      <c r="D19" s="436" t="s">
        <v>1106</v>
      </c>
      <c r="E19" s="437" t="s">
        <v>1107</v>
      </c>
      <c r="F19" s="435" t="s">
        <v>204</v>
      </c>
      <c r="G19" s="438">
        <v>6</v>
      </c>
      <c r="H19" s="439"/>
      <c r="I19" s="440">
        <f t="shared" si="0"/>
        <v>0</v>
      </c>
      <c r="J19" s="441">
        <v>0.04153</v>
      </c>
      <c r="K19" s="438">
        <f t="shared" si="1"/>
        <v>0.24917999999999998</v>
      </c>
      <c r="L19" s="441">
        <v>0</v>
      </c>
      <c r="M19" s="438">
        <f t="shared" si="2"/>
        <v>0</v>
      </c>
      <c r="N19" s="442">
        <v>21</v>
      </c>
      <c r="O19" s="443">
        <v>4</v>
      </c>
      <c r="P19" s="444" t="s">
        <v>54</v>
      </c>
      <c r="Q19" s="440">
        <f t="shared" si="3"/>
        <v>0</v>
      </c>
      <c r="V19" s="445"/>
      <c r="W19" s="445"/>
      <c r="X19" s="446"/>
      <c r="Y19" s="446"/>
    </row>
    <row r="20" spans="1:25" s="369" customFormat="1" ht="11.25">
      <c r="A20" s="435"/>
      <c r="B20" s="435" t="s">
        <v>1098</v>
      </c>
      <c r="C20" s="435" t="s">
        <v>1108</v>
      </c>
      <c r="D20" s="436" t="s">
        <v>1109</v>
      </c>
      <c r="E20" s="437" t="s">
        <v>1110</v>
      </c>
      <c r="F20" s="435" t="s">
        <v>204</v>
      </c>
      <c r="G20" s="438">
        <v>85</v>
      </c>
      <c r="H20" s="439"/>
      <c r="I20" s="440">
        <f t="shared" si="0"/>
        <v>0</v>
      </c>
      <c r="J20" s="441">
        <v>0.00012</v>
      </c>
      <c r="K20" s="438">
        <f t="shared" si="1"/>
        <v>0.0102</v>
      </c>
      <c r="L20" s="441">
        <v>0</v>
      </c>
      <c r="M20" s="438">
        <f t="shared" si="2"/>
        <v>0</v>
      </c>
      <c r="N20" s="442">
        <v>21</v>
      </c>
      <c r="O20" s="443">
        <v>4</v>
      </c>
      <c r="P20" s="444" t="s">
        <v>54</v>
      </c>
      <c r="Q20" s="440">
        <f t="shared" si="3"/>
        <v>0</v>
      </c>
      <c r="V20" s="445"/>
      <c r="W20" s="445"/>
      <c r="X20" s="446"/>
      <c r="Y20" s="446"/>
    </row>
    <row r="21" spans="1:25" s="369" customFormat="1" ht="11.25">
      <c r="A21" s="435"/>
      <c r="B21" s="435" t="s">
        <v>1098</v>
      </c>
      <c r="C21" s="435" t="s">
        <v>1108</v>
      </c>
      <c r="D21" s="436" t="s">
        <v>1111</v>
      </c>
      <c r="E21" s="437" t="s">
        <v>1112</v>
      </c>
      <c r="F21" s="435" t="s">
        <v>204</v>
      </c>
      <c r="G21" s="438">
        <v>50</v>
      </c>
      <c r="H21" s="439"/>
      <c r="I21" s="440">
        <f t="shared" si="0"/>
        <v>0</v>
      </c>
      <c r="J21" s="441">
        <v>0.00024</v>
      </c>
      <c r="K21" s="438">
        <f t="shared" si="1"/>
        <v>0.012</v>
      </c>
      <c r="L21" s="441">
        <v>0</v>
      </c>
      <c r="M21" s="438">
        <f t="shared" si="2"/>
        <v>0</v>
      </c>
      <c r="N21" s="442">
        <v>21</v>
      </c>
      <c r="O21" s="443">
        <v>4</v>
      </c>
      <c r="P21" s="444" t="s">
        <v>54</v>
      </c>
      <c r="Q21" s="440">
        <f t="shared" si="3"/>
        <v>0</v>
      </c>
      <c r="V21" s="445"/>
      <c r="W21" s="445"/>
      <c r="X21" s="446"/>
      <c r="Y21" s="446"/>
    </row>
    <row r="22" spans="1:25" s="369" customFormat="1" ht="22.5">
      <c r="A22" s="435"/>
      <c r="B22" s="435" t="s">
        <v>1098</v>
      </c>
      <c r="C22" s="435" t="s">
        <v>1099</v>
      </c>
      <c r="D22" s="436" t="s">
        <v>1113</v>
      </c>
      <c r="E22" s="437" t="s">
        <v>1114</v>
      </c>
      <c r="F22" s="435" t="s">
        <v>214</v>
      </c>
      <c r="G22" s="438">
        <v>70</v>
      </c>
      <c r="H22" s="439"/>
      <c r="I22" s="440">
        <f t="shared" si="0"/>
        <v>0</v>
      </c>
      <c r="J22" s="441"/>
      <c r="K22" s="438"/>
      <c r="L22" s="441"/>
      <c r="M22" s="438"/>
      <c r="N22" s="442">
        <v>21</v>
      </c>
      <c r="O22" s="443">
        <v>4</v>
      </c>
      <c r="P22" s="444" t="s">
        <v>54</v>
      </c>
      <c r="Q22" s="440">
        <f t="shared" si="3"/>
        <v>0</v>
      </c>
      <c r="V22" s="445"/>
      <c r="W22" s="445"/>
      <c r="X22" s="446"/>
      <c r="Y22" s="446"/>
    </row>
    <row r="23" spans="1:23" s="356" customFormat="1" ht="11.25">
      <c r="A23" s="420"/>
      <c r="B23" s="429" t="s">
        <v>1093</v>
      </c>
      <c r="C23" s="430"/>
      <c r="D23" s="431" t="s">
        <v>1115</v>
      </c>
      <c r="E23" s="430" t="s">
        <v>1116</v>
      </c>
      <c r="F23" s="430"/>
      <c r="G23" s="430"/>
      <c r="H23" s="432"/>
      <c r="I23" s="433">
        <f>SUM(I24:I34)</f>
        <v>0</v>
      </c>
      <c r="J23" s="430"/>
      <c r="K23" s="434">
        <f>SUM(K24:K31)</f>
        <v>0.0019100000000000002</v>
      </c>
      <c r="L23" s="430"/>
      <c r="M23" s="434">
        <f>SUM(M24:M31)</f>
        <v>0.4</v>
      </c>
      <c r="N23" s="430"/>
      <c r="O23" s="430"/>
      <c r="P23" s="430" t="s">
        <v>52</v>
      </c>
      <c r="Q23" s="440"/>
      <c r="V23" s="428"/>
      <c r="W23" s="428"/>
    </row>
    <row r="24" spans="1:25" s="369" customFormat="1" ht="22.5">
      <c r="A24" s="435"/>
      <c r="B24" s="435" t="s">
        <v>1098</v>
      </c>
      <c r="C24" s="435" t="s">
        <v>1099</v>
      </c>
      <c r="D24" s="436" t="s">
        <v>1117</v>
      </c>
      <c r="E24" s="437" t="s">
        <v>1118</v>
      </c>
      <c r="F24" s="435" t="s">
        <v>204</v>
      </c>
      <c r="G24" s="438">
        <v>50</v>
      </c>
      <c r="H24" s="439"/>
      <c r="I24" s="440">
        <f aca="true" t="shared" si="4" ref="I24:I34">ROUND(G24*H24,2)</f>
        <v>0</v>
      </c>
      <c r="J24" s="441">
        <v>2E-05</v>
      </c>
      <c r="K24" s="438">
        <f aca="true" t="shared" si="5" ref="K24:K31">G24*J24</f>
        <v>0.001</v>
      </c>
      <c r="L24" s="441">
        <v>0</v>
      </c>
      <c r="M24" s="438">
        <f aca="true" t="shared" si="6" ref="M24:M31">G24*L24</f>
        <v>0</v>
      </c>
      <c r="N24" s="442">
        <v>21</v>
      </c>
      <c r="O24" s="443">
        <v>4</v>
      </c>
      <c r="P24" s="444" t="s">
        <v>54</v>
      </c>
      <c r="Q24" s="440">
        <f aca="true" t="shared" si="7" ref="Q24:Q34">I24+((I24/100)*N24)</f>
        <v>0</v>
      </c>
      <c r="V24" s="445"/>
      <c r="W24" s="445"/>
      <c r="X24" s="446"/>
      <c r="Y24" s="446"/>
    </row>
    <row r="25" spans="1:25" s="369" customFormat="1" ht="11.25">
      <c r="A25" s="435"/>
      <c r="B25" s="435" t="s">
        <v>1098</v>
      </c>
      <c r="C25" s="435" t="s">
        <v>1099</v>
      </c>
      <c r="D25" s="436" t="s">
        <v>1119</v>
      </c>
      <c r="E25" s="437" t="s">
        <v>1120</v>
      </c>
      <c r="F25" s="435" t="s">
        <v>204</v>
      </c>
      <c r="G25" s="438">
        <v>6</v>
      </c>
      <c r="H25" s="439"/>
      <c r="I25" s="440">
        <f t="shared" si="4"/>
        <v>0</v>
      </c>
      <c r="J25" s="441">
        <v>1E-05</v>
      </c>
      <c r="K25" s="438">
        <f t="shared" si="5"/>
        <v>6.000000000000001E-05</v>
      </c>
      <c r="L25" s="441">
        <v>0</v>
      </c>
      <c r="M25" s="438">
        <f t="shared" si="6"/>
        <v>0</v>
      </c>
      <c r="N25" s="442">
        <v>21</v>
      </c>
      <c r="O25" s="443">
        <v>4</v>
      </c>
      <c r="P25" s="444" t="s">
        <v>54</v>
      </c>
      <c r="Q25" s="440">
        <f t="shared" si="7"/>
        <v>0</v>
      </c>
      <c r="V25" s="445"/>
      <c r="W25" s="445"/>
      <c r="X25" s="446"/>
      <c r="Y25" s="446"/>
    </row>
    <row r="26" spans="1:25" s="369" customFormat="1" ht="11.25">
      <c r="A26" s="435"/>
      <c r="B26" s="435" t="s">
        <v>1098</v>
      </c>
      <c r="C26" s="435" t="s">
        <v>1099</v>
      </c>
      <c r="D26" s="436" t="s">
        <v>1121</v>
      </c>
      <c r="E26" s="437" t="s">
        <v>1122</v>
      </c>
      <c r="F26" s="435" t="s">
        <v>204</v>
      </c>
      <c r="G26" s="438">
        <f>G20</f>
        <v>85</v>
      </c>
      <c r="H26" s="439"/>
      <c r="I26" s="440">
        <f t="shared" si="4"/>
        <v>0</v>
      </c>
      <c r="J26" s="441">
        <v>0</v>
      </c>
      <c r="K26" s="438">
        <f t="shared" si="5"/>
        <v>0</v>
      </c>
      <c r="L26" s="441">
        <v>0</v>
      </c>
      <c r="M26" s="438">
        <f t="shared" si="6"/>
        <v>0</v>
      </c>
      <c r="N26" s="442">
        <v>21</v>
      </c>
      <c r="O26" s="443">
        <v>4</v>
      </c>
      <c r="P26" s="444" t="s">
        <v>54</v>
      </c>
      <c r="Q26" s="440">
        <f t="shared" si="7"/>
        <v>0</v>
      </c>
      <c r="V26" s="445"/>
      <c r="W26" s="445"/>
      <c r="X26" s="446"/>
      <c r="Y26" s="446"/>
    </row>
    <row r="27" spans="1:25" s="369" customFormat="1" ht="11.25">
      <c r="A27" s="435"/>
      <c r="B27" s="435" t="s">
        <v>1098</v>
      </c>
      <c r="C27" s="435" t="s">
        <v>1099</v>
      </c>
      <c r="D27" s="436" t="s">
        <v>1123</v>
      </c>
      <c r="E27" s="437" t="s">
        <v>1124</v>
      </c>
      <c r="F27" s="435" t="s">
        <v>204</v>
      </c>
      <c r="G27" s="438">
        <f aca="true" t="shared" si="8" ref="G27:G28">G26</f>
        <v>85</v>
      </c>
      <c r="H27" s="439"/>
      <c r="I27" s="440">
        <f t="shared" si="4"/>
        <v>0</v>
      </c>
      <c r="J27" s="441">
        <v>1E-05</v>
      </c>
      <c r="K27" s="438">
        <f t="shared" si="5"/>
        <v>0.0008500000000000001</v>
      </c>
      <c r="L27" s="441">
        <v>0</v>
      </c>
      <c r="M27" s="438">
        <f t="shared" si="6"/>
        <v>0</v>
      </c>
      <c r="N27" s="442">
        <v>21</v>
      </c>
      <c r="O27" s="443">
        <v>4</v>
      </c>
      <c r="P27" s="444" t="s">
        <v>54</v>
      </c>
      <c r="Q27" s="440">
        <f t="shared" si="7"/>
        <v>0</v>
      </c>
      <c r="V27" s="445"/>
      <c r="W27" s="445"/>
      <c r="X27" s="446"/>
      <c r="Y27" s="446"/>
    </row>
    <row r="28" spans="1:25" s="369" customFormat="1" ht="11.25">
      <c r="A28" s="435"/>
      <c r="B28" s="435" t="s">
        <v>1098</v>
      </c>
      <c r="C28" s="435" t="s">
        <v>1099</v>
      </c>
      <c r="D28" s="436" t="s">
        <v>1125</v>
      </c>
      <c r="E28" s="437" t="s">
        <v>1126</v>
      </c>
      <c r="F28" s="435" t="s">
        <v>204</v>
      </c>
      <c r="G28" s="438">
        <f t="shared" si="8"/>
        <v>85</v>
      </c>
      <c r="H28" s="439"/>
      <c r="I28" s="440">
        <f t="shared" si="4"/>
        <v>0</v>
      </c>
      <c r="J28" s="441">
        <v>0</v>
      </c>
      <c r="K28" s="438">
        <f t="shared" si="5"/>
        <v>0</v>
      </c>
      <c r="L28" s="441">
        <v>0</v>
      </c>
      <c r="M28" s="438">
        <f t="shared" si="6"/>
        <v>0</v>
      </c>
      <c r="N28" s="442">
        <v>21</v>
      </c>
      <c r="O28" s="443">
        <v>4</v>
      </c>
      <c r="P28" s="444" t="s">
        <v>54</v>
      </c>
      <c r="Q28" s="440">
        <f t="shared" si="7"/>
        <v>0</v>
      </c>
      <c r="V28" s="445"/>
      <c r="W28" s="445"/>
      <c r="X28" s="446"/>
      <c r="Y28" s="446"/>
    </row>
    <row r="29" spans="1:25" s="369" customFormat="1" ht="11.25">
      <c r="A29" s="435"/>
      <c r="B29" s="435" t="s">
        <v>1098</v>
      </c>
      <c r="C29" s="435" t="s">
        <v>1127</v>
      </c>
      <c r="D29" s="436" t="s">
        <v>1128</v>
      </c>
      <c r="E29" s="437" t="s">
        <v>1129</v>
      </c>
      <c r="F29" s="435" t="s">
        <v>226</v>
      </c>
      <c r="G29" s="438">
        <v>100</v>
      </c>
      <c r="H29" s="439"/>
      <c r="I29" s="440">
        <f t="shared" si="4"/>
        <v>0</v>
      </c>
      <c r="J29" s="441">
        <v>0</v>
      </c>
      <c r="K29" s="438">
        <f t="shared" si="5"/>
        <v>0</v>
      </c>
      <c r="L29" s="441">
        <v>0.002</v>
      </c>
      <c r="M29" s="438">
        <f t="shared" si="6"/>
        <v>0.2</v>
      </c>
      <c r="N29" s="442">
        <v>21</v>
      </c>
      <c r="O29" s="443">
        <v>4</v>
      </c>
      <c r="P29" s="444" t="s">
        <v>54</v>
      </c>
      <c r="Q29" s="440">
        <f t="shared" si="7"/>
        <v>0</v>
      </c>
      <c r="V29" s="445"/>
      <c r="W29" s="445"/>
      <c r="X29" s="446"/>
      <c r="Y29" s="446"/>
    </row>
    <row r="30" spans="1:25" s="369" customFormat="1" ht="11.25">
      <c r="A30" s="435"/>
      <c r="B30" s="435" t="s">
        <v>1098</v>
      </c>
      <c r="C30" s="435" t="s">
        <v>1127</v>
      </c>
      <c r="D30" s="436" t="s">
        <v>1132</v>
      </c>
      <c r="E30" s="437" t="s">
        <v>1133</v>
      </c>
      <c r="F30" s="435" t="s">
        <v>226</v>
      </c>
      <c r="G30" s="438">
        <v>100</v>
      </c>
      <c r="H30" s="439"/>
      <c r="I30" s="440">
        <f t="shared" si="4"/>
        <v>0</v>
      </c>
      <c r="J30" s="441">
        <v>0</v>
      </c>
      <c r="K30" s="438">
        <f t="shared" si="5"/>
        <v>0</v>
      </c>
      <c r="L30" s="441">
        <v>0.002</v>
      </c>
      <c r="M30" s="438">
        <f t="shared" si="6"/>
        <v>0.2</v>
      </c>
      <c r="N30" s="442">
        <v>21</v>
      </c>
      <c r="O30" s="443">
        <v>4</v>
      </c>
      <c r="P30" s="444" t="s">
        <v>54</v>
      </c>
      <c r="Q30" s="440">
        <f t="shared" si="7"/>
        <v>0</v>
      </c>
      <c r="V30" s="445"/>
      <c r="W30" s="445"/>
      <c r="X30" s="446"/>
      <c r="Y30" s="446"/>
    </row>
    <row r="31" spans="1:25" s="369" customFormat="1" ht="11.25">
      <c r="A31" s="435"/>
      <c r="B31" s="435" t="s">
        <v>1098</v>
      </c>
      <c r="C31" s="435" t="s">
        <v>1127</v>
      </c>
      <c r="D31" s="436" t="s">
        <v>1136</v>
      </c>
      <c r="E31" s="437" t="s">
        <v>1137</v>
      </c>
      <c r="F31" s="435" t="s">
        <v>226</v>
      </c>
      <c r="G31" s="438">
        <v>100</v>
      </c>
      <c r="H31" s="439"/>
      <c r="I31" s="440">
        <f t="shared" si="4"/>
        <v>0</v>
      </c>
      <c r="J31" s="441">
        <v>0</v>
      </c>
      <c r="K31" s="438">
        <f t="shared" si="5"/>
        <v>0</v>
      </c>
      <c r="L31" s="441">
        <v>0</v>
      </c>
      <c r="M31" s="438">
        <f t="shared" si="6"/>
        <v>0</v>
      </c>
      <c r="N31" s="442">
        <v>21</v>
      </c>
      <c r="O31" s="443">
        <v>4</v>
      </c>
      <c r="P31" s="444" t="s">
        <v>54</v>
      </c>
      <c r="Q31" s="440">
        <f t="shared" si="7"/>
        <v>0</v>
      </c>
      <c r="V31" s="445"/>
      <c r="W31" s="445"/>
      <c r="X31" s="446"/>
      <c r="Y31" s="446"/>
    </row>
    <row r="32" spans="1:25" s="369" customFormat="1" ht="22.5">
      <c r="A32" s="435"/>
      <c r="B32" s="435" t="s">
        <v>1098</v>
      </c>
      <c r="C32" s="435" t="s">
        <v>1127</v>
      </c>
      <c r="D32" s="436" t="s">
        <v>1138</v>
      </c>
      <c r="E32" s="437" t="s">
        <v>1139</v>
      </c>
      <c r="F32" s="435" t="s">
        <v>226</v>
      </c>
      <c r="G32" s="438">
        <f>G31/2</f>
        <v>50</v>
      </c>
      <c r="H32" s="439"/>
      <c r="I32" s="440">
        <f t="shared" si="4"/>
        <v>0</v>
      </c>
      <c r="J32" s="441"/>
      <c r="K32" s="438"/>
      <c r="L32" s="441"/>
      <c r="M32" s="438"/>
      <c r="N32" s="442">
        <v>21</v>
      </c>
      <c r="O32" s="443">
        <v>4</v>
      </c>
      <c r="P32" s="444" t="s">
        <v>54</v>
      </c>
      <c r="Q32" s="440">
        <f t="shared" si="7"/>
        <v>0</v>
      </c>
      <c r="V32" s="445"/>
      <c r="W32" s="445"/>
      <c r="X32" s="446"/>
      <c r="Y32" s="446"/>
    </row>
    <row r="33" spans="1:25" s="369" customFormat="1" ht="11.25">
      <c r="A33" s="435"/>
      <c r="B33" s="435"/>
      <c r="C33" s="435"/>
      <c r="D33" s="436" t="s">
        <v>1140</v>
      </c>
      <c r="E33" s="437" t="s">
        <v>1141</v>
      </c>
      <c r="F33" s="435" t="s">
        <v>226</v>
      </c>
      <c r="G33" s="438">
        <v>100</v>
      </c>
      <c r="H33" s="439"/>
      <c r="I33" s="440">
        <f t="shared" si="4"/>
        <v>0</v>
      </c>
      <c r="J33" s="441"/>
      <c r="K33" s="438"/>
      <c r="L33" s="441"/>
      <c r="M33" s="438"/>
      <c r="N33" s="442">
        <v>21</v>
      </c>
      <c r="O33" s="443"/>
      <c r="P33" s="444"/>
      <c r="Q33" s="440">
        <f t="shared" si="7"/>
        <v>0</v>
      </c>
      <c r="V33" s="445"/>
      <c r="W33" s="445"/>
      <c r="X33" s="356"/>
      <c r="Y33" s="446"/>
    </row>
    <row r="34" spans="1:25" s="369" customFormat="1" ht="11.25">
      <c r="A34" s="435"/>
      <c r="B34" s="435"/>
      <c r="C34" s="435"/>
      <c r="D34" s="436" t="s">
        <v>1142</v>
      </c>
      <c r="E34" s="437" t="s">
        <v>1143</v>
      </c>
      <c r="F34" s="435" t="s">
        <v>226</v>
      </c>
      <c r="G34" s="438">
        <v>200</v>
      </c>
      <c r="H34" s="439"/>
      <c r="I34" s="440">
        <f t="shared" si="4"/>
        <v>0</v>
      </c>
      <c r="J34" s="441"/>
      <c r="K34" s="438"/>
      <c r="L34" s="441"/>
      <c r="M34" s="438"/>
      <c r="N34" s="442">
        <v>21</v>
      </c>
      <c r="O34" s="443"/>
      <c r="P34" s="444"/>
      <c r="Q34" s="440">
        <f t="shared" si="7"/>
        <v>0</v>
      </c>
      <c r="V34" s="445"/>
      <c r="W34" s="445"/>
      <c r="X34" s="446"/>
      <c r="Y34" s="446"/>
    </row>
    <row r="35" spans="1:23" s="356" customFormat="1" ht="11.25">
      <c r="A35" s="420"/>
      <c r="B35" s="429" t="s">
        <v>1093</v>
      </c>
      <c r="C35" s="430"/>
      <c r="D35" s="431" t="s">
        <v>1144</v>
      </c>
      <c r="E35" s="430" t="s">
        <v>1145</v>
      </c>
      <c r="F35" s="430"/>
      <c r="G35" s="430"/>
      <c r="H35" s="432"/>
      <c r="I35" s="433">
        <f>SUM(I36:I36)</f>
        <v>0</v>
      </c>
      <c r="J35" s="430"/>
      <c r="K35" s="434">
        <f>SUM(K36:K36)</f>
        <v>0</v>
      </c>
      <c r="L35" s="430"/>
      <c r="M35" s="434">
        <f>SUM(M36:M36)</f>
        <v>0</v>
      </c>
      <c r="N35" s="430"/>
      <c r="O35" s="430"/>
      <c r="P35" s="430" t="s">
        <v>52</v>
      </c>
      <c r="Q35" s="440"/>
      <c r="V35" s="428"/>
      <c r="W35" s="428"/>
    </row>
    <row r="36" spans="1:25" s="369" customFormat="1" ht="11.25">
      <c r="A36" s="435"/>
      <c r="B36" s="435" t="s">
        <v>1098</v>
      </c>
      <c r="C36" s="435" t="s">
        <v>1146</v>
      </c>
      <c r="D36" s="436" t="s">
        <v>1147</v>
      </c>
      <c r="E36" s="437" t="s">
        <v>1148</v>
      </c>
      <c r="F36" s="435" t="s">
        <v>214</v>
      </c>
      <c r="G36" s="438">
        <v>1</v>
      </c>
      <c r="H36" s="439"/>
      <c r="I36" s="440">
        <f>ROUND(G36*H36,2)</f>
        <v>0</v>
      </c>
      <c r="J36" s="441">
        <v>0</v>
      </c>
      <c r="K36" s="438">
        <f>G36*J36</f>
        <v>0</v>
      </c>
      <c r="L36" s="441">
        <v>0</v>
      </c>
      <c r="M36" s="438">
        <f>G36*L36</f>
        <v>0</v>
      </c>
      <c r="N36" s="442">
        <v>21</v>
      </c>
      <c r="O36" s="443">
        <v>4</v>
      </c>
      <c r="P36" s="444" t="s">
        <v>54</v>
      </c>
      <c r="Q36" s="440">
        <f>I36+((I36/100)*N36)</f>
        <v>0</v>
      </c>
      <c r="V36" s="445"/>
      <c r="W36" s="445"/>
      <c r="X36" s="446"/>
      <c r="Y36" s="446"/>
    </row>
    <row r="37" spans="1:23" s="356" customFormat="1" ht="11.25">
      <c r="A37" s="420"/>
      <c r="B37" s="429" t="s">
        <v>1093</v>
      </c>
      <c r="C37" s="430"/>
      <c r="D37" s="431" t="s">
        <v>1149</v>
      </c>
      <c r="E37" s="430" t="s">
        <v>1150</v>
      </c>
      <c r="F37" s="430"/>
      <c r="G37" s="430"/>
      <c r="H37" s="432"/>
      <c r="I37" s="433">
        <f>SUM(I38:I38)</f>
        <v>0</v>
      </c>
      <c r="J37" s="430"/>
      <c r="K37" s="434">
        <f>SUM(K38:K38)</f>
        <v>0</v>
      </c>
      <c r="L37" s="430"/>
      <c r="M37" s="434">
        <f>SUM(M38:M38)</f>
        <v>0</v>
      </c>
      <c r="N37" s="430"/>
      <c r="O37" s="430"/>
      <c r="P37" s="430" t="s">
        <v>52</v>
      </c>
      <c r="Q37" s="440"/>
      <c r="V37" s="428"/>
      <c r="W37" s="428"/>
    </row>
    <row r="38" spans="1:25" s="369" customFormat="1" ht="11.25">
      <c r="A38" s="435"/>
      <c r="B38" s="435" t="s">
        <v>1098</v>
      </c>
      <c r="C38" s="435" t="s">
        <v>1108</v>
      </c>
      <c r="D38" s="436" t="s">
        <v>1151</v>
      </c>
      <c r="E38" s="437" t="s">
        <v>1152</v>
      </c>
      <c r="F38" s="435" t="s">
        <v>179</v>
      </c>
      <c r="G38" s="438">
        <v>2</v>
      </c>
      <c r="H38" s="439"/>
      <c r="I38" s="440">
        <f>ROUND(G38*H38,2)</f>
        <v>0</v>
      </c>
      <c r="J38" s="441">
        <v>0</v>
      </c>
      <c r="K38" s="438">
        <f>G38*J38</f>
        <v>0</v>
      </c>
      <c r="L38" s="441">
        <v>0</v>
      </c>
      <c r="M38" s="438">
        <f>G38*L38</f>
        <v>0</v>
      </c>
      <c r="N38" s="442">
        <v>21</v>
      </c>
      <c r="O38" s="443">
        <v>4</v>
      </c>
      <c r="P38" s="444" t="s">
        <v>54</v>
      </c>
      <c r="Q38" s="440">
        <f>I38+((I38/100)*N38)</f>
        <v>0</v>
      </c>
      <c r="V38" s="445"/>
      <c r="W38" s="445"/>
      <c r="X38" s="446"/>
      <c r="Y38" s="446"/>
    </row>
    <row r="39" spans="1:25" s="348" customFormat="1" ht="11.25">
      <c r="A39" s="420"/>
      <c r="B39" s="421" t="s">
        <v>1093</v>
      </c>
      <c r="C39" s="422"/>
      <c r="D39" s="423" t="s">
        <v>17</v>
      </c>
      <c r="E39" s="422" t="s">
        <v>1153</v>
      </c>
      <c r="F39" s="422"/>
      <c r="G39" s="422"/>
      <c r="H39" s="424"/>
      <c r="I39" s="425">
        <f>I40+I56</f>
        <v>0</v>
      </c>
      <c r="J39" s="422"/>
      <c r="K39" s="426" t="e">
        <f>#REF!+#REF!+#REF!+K40+#REF!+K56</f>
        <v>#VALUE!</v>
      </c>
      <c r="L39" s="422"/>
      <c r="M39" s="426" t="e">
        <f>#REF!+#REF!+#REF!+M40+#REF!+M56</f>
        <v>#VALUE!</v>
      </c>
      <c r="N39" s="422"/>
      <c r="O39" s="422"/>
      <c r="P39" s="422" t="s">
        <v>1095</v>
      </c>
      <c r="Q39" s="440"/>
      <c r="V39" s="427">
        <f>+I39</f>
        <v>0</v>
      </c>
      <c r="W39" s="428"/>
      <c r="X39" s="356"/>
      <c r="Y39" s="446"/>
    </row>
    <row r="40" spans="1:23" s="356" customFormat="1" ht="11.25">
      <c r="A40" s="420"/>
      <c r="B40" s="429" t="s">
        <v>1093</v>
      </c>
      <c r="C40" s="430"/>
      <c r="D40" s="431" t="s">
        <v>102</v>
      </c>
      <c r="E40" s="430" t="s">
        <v>103</v>
      </c>
      <c r="F40" s="430"/>
      <c r="G40" s="430"/>
      <c r="H40" s="432"/>
      <c r="I40" s="433">
        <f>SUM(I41:I55)</f>
        <v>0</v>
      </c>
      <c r="J40" s="430"/>
      <c r="K40" s="434">
        <f>SUM(K41:K55)</f>
        <v>0.7009800000000002</v>
      </c>
      <c r="L40" s="430"/>
      <c r="M40" s="434">
        <f>SUM(M41:M55)</f>
        <v>0.22599999999999998</v>
      </c>
      <c r="N40" s="430"/>
      <c r="O40" s="430"/>
      <c r="P40" s="430" t="s">
        <v>52</v>
      </c>
      <c r="Q40" s="440"/>
      <c r="V40" s="428"/>
      <c r="W40" s="428"/>
    </row>
    <row r="41" spans="1:25" s="369" customFormat="1" ht="11.25">
      <c r="A41" s="435"/>
      <c r="B41" s="435" t="s">
        <v>1098</v>
      </c>
      <c r="C41" s="435" t="s">
        <v>102</v>
      </c>
      <c r="D41" s="436" t="s">
        <v>1154</v>
      </c>
      <c r="E41" s="437" t="s">
        <v>1155</v>
      </c>
      <c r="F41" s="435" t="s">
        <v>204</v>
      </c>
      <c r="G41" s="438">
        <v>85</v>
      </c>
      <c r="H41" s="439"/>
      <c r="I41" s="440">
        <f aca="true" t="shared" si="9" ref="I41:I55">ROUND(G41*H41,2)</f>
        <v>0</v>
      </c>
      <c r="J41" s="441">
        <v>0</v>
      </c>
      <c r="K41" s="438">
        <f aca="true" t="shared" si="10" ref="K41:K55">G41*J41</f>
        <v>0</v>
      </c>
      <c r="L41" s="441">
        <v>0</v>
      </c>
      <c r="M41" s="438">
        <f aca="true" t="shared" si="11" ref="M41:M55">G41*L41</f>
        <v>0</v>
      </c>
      <c r="N41" s="442">
        <v>21</v>
      </c>
      <c r="O41" s="443">
        <v>16</v>
      </c>
      <c r="P41" s="444" t="s">
        <v>54</v>
      </c>
      <c r="Q41" s="440">
        <f aca="true" t="shared" si="12" ref="Q41:Q55">I41+((I41/100)*N41)</f>
        <v>0</v>
      </c>
      <c r="V41" s="445"/>
      <c r="W41" s="445"/>
      <c r="X41" s="446"/>
      <c r="Y41" s="446"/>
    </row>
    <row r="42" spans="1:25" s="369" customFormat="1" ht="11.25">
      <c r="A42" s="435"/>
      <c r="B42" s="435" t="s">
        <v>1098</v>
      </c>
      <c r="C42" s="435" t="s">
        <v>102</v>
      </c>
      <c r="D42" s="436" t="s">
        <v>1156</v>
      </c>
      <c r="E42" s="437" t="s">
        <v>1157</v>
      </c>
      <c r="F42" s="435" t="s">
        <v>204</v>
      </c>
      <c r="G42" s="438">
        <v>85</v>
      </c>
      <c r="H42" s="439"/>
      <c r="I42" s="440">
        <f t="shared" si="9"/>
        <v>0</v>
      </c>
      <c r="J42" s="441">
        <v>0</v>
      </c>
      <c r="K42" s="438">
        <f t="shared" si="10"/>
        <v>0</v>
      </c>
      <c r="L42" s="441">
        <v>0</v>
      </c>
      <c r="M42" s="438">
        <f t="shared" si="11"/>
        <v>0</v>
      </c>
      <c r="N42" s="442">
        <v>21</v>
      </c>
      <c r="O42" s="443">
        <v>16</v>
      </c>
      <c r="P42" s="444" t="s">
        <v>54</v>
      </c>
      <c r="Q42" s="440">
        <f t="shared" si="12"/>
        <v>0</v>
      </c>
      <c r="V42" s="445"/>
      <c r="W42" s="445"/>
      <c r="X42" s="446"/>
      <c r="Y42" s="446"/>
    </row>
    <row r="43" spans="1:25" s="369" customFormat="1" ht="11.25">
      <c r="A43" s="435"/>
      <c r="B43" s="435" t="s">
        <v>1098</v>
      </c>
      <c r="C43" s="435" t="s">
        <v>102</v>
      </c>
      <c r="D43" s="436" t="s">
        <v>1158</v>
      </c>
      <c r="E43" s="437" t="s">
        <v>1159</v>
      </c>
      <c r="F43" s="435" t="s">
        <v>204</v>
      </c>
      <c r="G43" s="438">
        <v>85</v>
      </c>
      <c r="H43" s="439"/>
      <c r="I43" s="440">
        <f t="shared" si="9"/>
        <v>0</v>
      </c>
      <c r="J43" s="441">
        <v>0</v>
      </c>
      <c r="K43" s="438">
        <f t="shared" si="10"/>
        <v>0</v>
      </c>
      <c r="L43" s="441">
        <v>0</v>
      </c>
      <c r="M43" s="438">
        <f t="shared" si="11"/>
        <v>0</v>
      </c>
      <c r="N43" s="442">
        <v>21</v>
      </c>
      <c r="O43" s="443">
        <v>16</v>
      </c>
      <c r="P43" s="444" t="s">
        <v>54</v>
      </c>
      <c r="Q43" s="440">
        <f t="shared" si="12"/>
        <v>0</v>
      </c>
      <c r="V43" s="445"/>
      <c r="W43" s="445"/>
      <c r="X43" s="446"/>
      <c r="Y43" s="446"/>
    </row>
    <row r="44" spans="1:25" s="369" customFormat="1" ht="11.25">
      <c r="A44" s="435"/>
      <c r="B44" s="435" t="s">
        <v>1098</v>
      </c>
      <c r="C44" s="435" t="s">
        <v>102</v>
      </c>
      <c r="D44" s="436" t="s">
        <v>1160</v>
      </c>
      <c r="E44" s="437" t="s">
        <v>1161</v>
      </c>
      <c r="F44" s="435" t="s">
        <v>204</v>
      </c>
      <c r="G44" s="438">
        <v>85</v>
      </c>
      <c r="H44" s="439"/>
      <c r="I44" s="440">
        <f t="shared" si="9"/>
        <v>0</v>
      </c>
      <c r="J44" s="441">
        <v>0.0005</v>
      </c>
      <c r="K44" s="438">
        <f t="shared" si="10"/>
        <v>0.0425</v>
      </c>
      <c r="L44" s="441">
        <v>0</v>
      </c>
      <c r="M44" s="438">
        <f t="shared" si="11"/>
        <v>0</v>
      </c>
      <c r="N44" s="442">
        <v>21</v>
      </c>
      <c r="O44" s="443">
        <v>16</v>
      </c>
      <c r="P44" s="444" t="s">
        <v>54</v>
      </c>
      <c r="Q44" s="440">
        <f t="shared" si="12"/>
        <v>0</v>
      </c>
      <c r="V44" s="445"/>
      <c r="W44" s="445"/>
      <c r="X44" s="446"/>
      <c r="Y44" s="446"/>
    </row>
    <row r="45" spans="1:25" s="369" customFormat="1" ht="11.25">
      <c r="A45" s="435"/>
      <c r="B45" s="435" t="s">
        <v>1098</v>
      </c>
      <c r="C45" s="435" t="s">
        <v>102</v>
      </c>
      <c r="D45" s="436" t="s">
        <v>1162</v>
      </c>
      <c r="E45" s="437" t="s">
        <v>1163</v>
      </c>
      <c r="F45" s="435" t="s">
        <v>204</v>
      </c>
      <c r="G45" s="438">
        <v>85</v>
      </c>
      <c r="H45" s="439"/>
      <c r="I45" s="440">
        <f t="shared" si="9"/>
        <v>0</v>
      </c>
      <c r="J45" s="441">
        <v>0.00455</v>
      </c>
      <c r="K45" s="438">
        <f t="shared" si="10"/>
        <v>0.38675000000000004</v>
      </c>
      <c r="L45" s="441">
        <v>0</v>
      </c>
      <c r="M45" s="438">
        <f t="shared" si="11"/>
        <v>0</v>
      </c>
      <c r="N45" s="442">
        <v>21</v>
      </c>
      <c r="O45" s="443">
        <v>16</v>
      </c>
      <c r="P45" s="444" t="s">
        <v>54</v>
      </c>
      <c r="Q45" s="440">
        <f t="shared" si="12"/>
        <v>0</v>
      </c>
      <c r="V45" s="445"/>
      <c r="W45" s="445"/>
      <c r="X45" s="446"/>
      <c r="Y45" s="446"/>
    </row>
    <row r="46" spans="1:25" s="369" customFormat="1" ht="11.25">
      <c r="A46" s="435"/>
      <c r="B46" s="435" t="s">
        <v>1098</v>
      </c>
      <c r="C46" s="435" t="s">
        <v>102</v>
      </c>
      <c r="D46" s="436" t="s">
        <v>1164</v>
      </c>
      <c r="E46" s="437" t="s">
        <v>1165</v>
      </c>
      <c r="F46" s="435" t="s">
        <v>204</v>
      </c>
      <c r="G46" s="438">
        <v>85</v>
      </c>
      <c r="H46" s="439"/>
      <c r="I46" s="440">
        <f t="shared" si="9"/>
        <v>0</v>
      </c>
      <c r="J46" s="441">
        <v>0</v>
      </c>
      <c r="K46" s="438">
        <f t="shared" si="10"/>
        <v>0</v>
      </c>
      <c r="L46" s="441">
        <v>0.0025</v>
      </c>
      <c r="M46" s="438">
        <f t="shared" si="11"/>
        <v>0.2125</v>
      </c>
      <c r="N46" s="442">
        <v>21</v>
      </c>
      <c r="O46" s="443">
        <v>16</v>
      </c>
      <c r="P46" s="444" t="s">
        <v>54</v>
      </c>
      <c r="Q46" s="440">
        <f t="shared" si="12"/>
        <v>0</v>
      </c>
      <c r="V46" s="445"/>
      <c r="W46" s="445"/>
      <c r="X46" s="446"/>
      <c r="Y46" s="446"/>
    </row>
    <row r="47" spans="1:25" s="369" customFormat="1" ht="11.25">
      <c r="A47" s="435"/>
      <c r="B47" s="435" t="s">
        <v>1098</v>
      </c>
      <c r="C47" s="435" t="s">
        <v>102</v>
      </c>
      <c r="D47" s="436" t="s">
        <v>1166</v>
      </c>
      <c r="E47" s="437" t="s">
        <v>1167</v>
      </c>
      <c r="F47" s="435" t="s">
        <v>204</v>
      </c>
      <c r="G47" s="438">
        <v>85</v>
      </c>
      <c r="H47" s="439"/>
      <c r="I47" s="440">
        <f t="shared" si="9"/>
        <v>0</v>
      </c>
      <c r="J47" s="441">
        <v>0.0003</v>
      </c>
      <c r="K47" s="438">
        <f t="shared" si="10"/>
        <v>0.0255</v>
      </c>
      <c r="L47" s="441">
        <v>0</v>
      </c>
      <c r="M47" s="438">
        <f t="shared" si="11"/>
        <v>0</v>
      </c>
      <c r="N47" s="442">
        <v>21</v>
      </c>
      <c r="O47" s="443">
        <v>16</v>
      </c>
      <c r="P47" s="444" t="s">
        <v>54</v>
      </c>
      <c r="Q47" s="440">
        <f t="shared" si="12"/>
        <v>0</v>
      </c>
      <c r="V47" s="445"/>
      <c r="W47" s="445"/>
      <c r="X47" s="446"/>
      <c r="Y47" s="446"/>
    </row>
    <row r="48" spans="1:25" s="374" customFormat="1" ht="90">
      <c r="A48" s="435"/>
      <c r="B48" s="435" t="s">
        <v>1168</v>
      </c>
      <c r="C48" s="435" t="s">
        <v>1169</v>
      </c>
      <c r="D48" s="436" t="s">
        <v>1170</v>
      </c>
      <c r="E48" s="437" t="s">
        <v>1171</v>
      </c>
      <c r="F48" s="435" t="s">
        <v>204</v>
      </c>
      <c r="G48" s="438">
        <v>85</v>
      </c>
      <c r="H48" s="439"/>
      <c r="I48" s="440">
        <f t="shared" si="9"/>
        <v>0</v>
      </c>
      <c r="J48" s="441">
        <v>0.00287</v>
      </c>
      <c r="K48" s="438">
        <f t="shared" si="10"/>
        <v>0.24395</v>
      </c>
      <c r="L48" s="441">
        <v>0</v>
      </c>
      <c r="M48" s="438">
        <f t="shared" si="11"/>
        <v>0</v>
      </c>
      <c r="N48" s="442">
        <v>21</v>
      </c>
      <c r="O48" s="447">
        <v>32</v>
      </c>
      <c r="P48" s="448" t="s">
        <v>54</v>
      </c>
      <c r="Q48" s="440">
        <f t="shared" si="12"/>
        <v>0</v>
      </c>
      <c r="V48" s="445"/>
      <c r="W48" s="445"/>
      <c r="X48" s="446"/>
      <c r="Y48" s="446"/>
    </row>
    <row r="49" spans="1:25" s="369" customFormat="1" ht="11.25">
      <c r="A49" s="435"/>
      <c r="B49" s="435" t="s">
        <v>1098</v>
      </c>
      <c r="C49" s="435" t="s">
        <v>102</v>
      </c>
      <c r="D49" s="436" t="s">
        <v>1172</v>
      </c>
      <c r="E49" s="437" t="s">
        <v>1173</v>
      </c>
      <c r="F49" s="435" t="s">
        <v>226</v>
      </c>
      <c r="G49" s="438">
        <v>50</v>
      </c>
      <c r="H49" s="439"/>
      <c r="I49" s="440">
        <f t="shared" si="9"/>
        <v>0</v>
      </c>
      <c r="J49" s="441">
        <v>0</v>
      </c>
      <c r="K49" s="438">
        <f t="shared" si="10"/>
        <v>0</v>
      </c>
      <c r="L49" s="441">
        <v>0</v>
      </c>
      <c r="M49" s="438">
        <f t="shared" si="11"/>
        <v>0</v>
      </c>
      <c r="N49" s="442">
        <v>21</v>
      </c>
      <c r="O49" s="443">
        <v>16</v>
      </c>
      <c r="P49" s="444" t="s">
        <v>54</v>
      </c>
      <c r="Q49" s="440">
        <f t="shared" si="12"/>
        <v>0</v>
      </c>
      <c r="V49" s="445"/>
      <c r="W49" s="445"/>
      <c r="X49" s="446"/>
      <c r="Y49" s="446"/>
    </row>
    <row r="50" spans="1:25" s="369" customFormat="1" ht="11.25">
      <c r="A50" s="435"/>
      <c r="B50" s="435" t="s">
        <v>1098</v>
      </c>
      <c r="C50" s="435" t="s">
        <v>102</v>
      </c>
      <c r="D50" s="436" t="s">
        <v>1174</v>
      </c>
      <c r="E50" s="437" t="s">
        <v>1175</v>
      </c>
      <c r="F50" s="435" t="s">
        <v>226</v>
      </c>
      <c r="G50" s="438">
        <v>45</v>
      </c>
      <c r="H50" s="439"/>
      <c r="I50" s="440">
        <f t="shared" si="9"/>
        <v>0</v>
      </c>
      <c r="J50" s="441">
        <v>0</v>
      </c>
      <c r="K50" s="438">
        <f t="shared" si="10"/>
        <v>0</v>
      </c>
      <c r="L50" s="441">
        <v>0.0003</v>
      </c>
      <c r="M50" s="438">
        <f t="shared" si="11"/>
        <v>0.013499999999999998</v>
      </c>
      <c r="N50" s="442">
        <v>21</v>
      </c>
      <c r="O50" s="443">
        <v>16</v>
      </c>
      <c r="P50" s="444" t="s">
        <v>54</v>
      </c>
      <c r="Q50" s="440">
        <f t="shared" si="12"/>
        <v>0</v>
      </c>
      <c r="V50" s="445"/>
      <c r="W50" s="445"/>
      <c r="X50" s="446"/>
      <c r="Y50" s="446"/>
    </row>
    <row r="51" spans="1:25" s="374" customFormat="1" ht="22.5">
      <c r="A51" s="435"/>
      <c r="B51" s="435" t="s">
        <v>1168</v>
      </c>
      <c r="C51" s="435" t="s">
        <v>1169</v>
      </c>
      <c r="D51" s="436" t="s">
        <v>1176</v>
      </c>
      <c r="E51" s="437" t="s">
        <v>1177</v>
      </c>
      <c r="F51" s="435" t="s">
        <v>214</v>
      </c>
      <c r="G51" s="438">
        <v>13</v>
      </c>
      <c r="H51" s="439"/>
      <c r="I51" s="440">
        <f t="shared" si="9"/>
        <v>0</v>
      </c>
      <c r="J51" s="441">
        <v>0.00015</v>
      </c>
      <c r="K51" s="438">
        <f t="shared" si="10"/>
        <v>0.00195</v>
      </c>
      <c r="L51" s="441">
        <v>0</v>
      </c>
      <c r="M51" s="438">
        <f t="shared" si="11"/>
        <v>0</v>
      </c>
      <c r="N51" s="442">
        <v>21</v>
      </c>
      <c r="O51" s="447">
        <v>32</v>
      </c>
      <c r="P51" s="448" t="s">
        <v>54</v>
      </c>
      <c r="Q51" s="440">
        <f t="shared" si="12"/>
        <v>0</v>
      </c>
      <c r="V51" s="445"/>
      <c r="W51" s="445"/>
      <c r="X51" s="446"/>
      <c r="Y51" s="446"/>
    </row>
    <row r="52" spans="1:25" s="369" customFormat="1" ht="11.25">
      <c r="A52" s="435"/>
      <c r="B52" s="435" t="s">
        <v>1098</v>
      </c>
      <c r="C52" s="435" t="s">
        <v>102</v>
      </c>
      <c r="D52" s="436" t="s">
        <v>1178</v>
      </c>
      <c r="E52" s="437" t="s">
        <v>1179</v>
      </c>
      <c r="F52" s="435" t="s">
        <v>226</v>
      </c>
      <c r="G52" s="438">
        <v>33</v>
      </c>
      <c r="H52" s="439"/>
      <c r="I52" s="440">
        <f t="shared" si="9"/>
        <v>0</v>
      </c>
      <c r="J52" s="441">
        <v>1E-05</v>
      </c>
      <c r="K52" s="438">
        <f t="shared" si="10"/>
        <v>0.00033000000000000005</v>
      </c>
      <c r="L52" s="441">
        <v>0</v>
      </c>
      <c r="M52" s="438">
        <f t="shared" si="11"/>
        <v>0</v>
      </c>
      <c r="N52" s="442">
        <v>21</v>
      </c>
      <c r="O52" s="443">
        <v>16</v>
      </c>
      <c r="P52" s="444" t="s">
        <v>54</v>
      </c>
      <c r="Q52" s="440">
        <f t="shared" si="12"/>
        <v>0</v>
      </c>
      <c r="V52" s="445"/>
      <c r="W52" s="445"/>
      <c r="X52" s="446"/>
      <c r="Y52" s="446"/>
    </row>
    <row r="53" spans="1:25" s="369" customFormat="1" ht="22.5">
      <c r="A53" s="435"/>
      <c r="B53" s="435" t="s">
        <v>1098</v>
      </c>
      <c r="C53" s="435" t="s">
        <v>102</v>
      </c>
      <c r="D53" s="436" t="s">
        <v>1180</v>
      </c>
      <c r="E53" s="437" t="s">
        <v>1181</v>
      </c>
      <c r="F53" s="435" t="s">
        <v>204</v>
      </c>
      <c r="G53" s="438">
        <f>G48</f>
        <v>85</v>
      </c>
      <c r="H53" s="439"/>
      <c r="I53" s="440">
        <f t="shared" si="9"/>
        <v>0</v>
      </c>
      <c r="J53" s="441">
        <v>0</v>
      </c>
      <c r="K53" s="438">
        <f t="shared" si="10"/>
        <v>0</v>
      </c>
      <c r="L53" s="441">
        <v>0</v>
      </c>
      <c r="M53" s="438">
        <f t="shared" si="11"/>
        <v>0</v>
      </c>
      <c r="N53" s="442">
        <v>21</v>
      </c>
      <c r="O53" s="443">
        <v>16</v>
      </c>
      <c r="P53" s="444" t="s">
        <v>54</v>
      </c>
      <c r="Q53" s="440">
        <f t="shared" si="12"/>
        <v>0</v>
      </c>
      <c r="V53" s="445"/>
      <c r="W53" s="445"/>
      <c r="X53" s="446"/>
      <c r="Y53" s="446"/>
    </row>
    <row r="54" spans="1:25" s="369" customFormat="1" ht="11.25">
      <c r="A54" s="435"/>
      <c r="B54" s="435" t="s">
        <v>1098</v>
      </c>
      <c r="C54" s="435" t="s">
        <v>102</v>
      </c>
      <c r="D54" s="436" t="s">
        <v>1182</v>
      </c>
      <c r="E54" s="437" t="s">
        <v>1183</v>
      </c>
      <c r="F54" s="435" t="s">
        <v>204</v>
      </c>
      <c r="G54" s="438">
        <f>G48</f>
        <v>85</v>
      </c>
      <c r="H54" s="439"/>
      <c r="I54" s="440">
        <f t="shared" si="9"/>
        <v>0</v>
      </c>
      <c r="J54" s="441">
        <v>0</v>
      </c>
      <c r="K54" s="438">
        <f t="shared" si="10"/>
        <v>0</v>
      </c>
      <c r="L54" s="441">
        <v>0</v>
      </c>
      <c r="M54" s="438">
        <f t="shared" si="11"/>
        <v>0</v>
      </c>
      <c r="N54" s="442">
        <v>21</v>
      </c>
      <c r="O54" s="443">
        <v>16</v>
      </c>
      <c r="P54" s="444" t="s">
        <v>54</v>
      </c>
      <c r="Q54" s="440">
        <f t="shared" si="12"/>
        <v>0</v>
      </c>
      <c r="V54" s="445"/>
      <c r="W54" s="445"/>
      <c r="X54" s="446"/>
      <c r="Y54" s="446"/>
    </row>
    <row r="55" spans="1:25" s="369" customFormat="1" ht="11.25">
      <c r="A55" s="435"/>
      <c r="B55" s="435" t="s">
        <v>1098</v>
      </c>
      <c r="C55" s="435" t="s">
        <v>102</v>
      </c>
      <c r="D55" s="436" t="s">
        <v>1184</v>
      </c>
      <c r="E55" s="437" t="s">
        <v>1185</v>
      </c>
      <c r="F55" s="435" t="s">
        <v>29</v>
      </c>
      <c r="G55" s="438">
        <v>3000</v>
      </c>
      <c r="H55" s="439"/>
      <c r="I55" s="440">
        <f t="shared" si="9"/>
        <v>0</v>
      </c>
      <c r="J55" s="441">
        <v>0</v>
      </c>
      <c r="K55" s="438">
        <f t="shared" si="10"/>
        <v>0</v>
      </c>
      <c r="L55" s="441">
        <v>0</v>
      </c>
      <c r="M55" s="438">
        <f t="shared" si="11"/>
        <v>0</v>
      </c>
      <c r="N55" s="442">
        <v>21</v>
      </c>
      <c r="O55" s="443">
        <v>16</v>
      </c>
      <c r="P55" s="444" t="s">
        <v>54</v>
      </c>
      <c r="Q55" s="440">
        <f t="shared" si="12"/>
        <v>0</v>
      </c>
      <c r="V55" s="445"/>
      <c r="W55" s="445"/>
      <c r="X55" s="446"/>
      <c r="Y55" s="446"/>
    </row>
    <row r="56" spans="1:27" s="356" customFormat="1" ht="11.25">
      <c r="A56" s="420"/>
      <c r="B56" s="429" t="s">
        <v>1093</v>
      </c>
      <c r="C56" s="430"/>
      <c r="D56" s="431" t="s">
        <v>108</v>
      </c>
      <c r="E56" s="430" t="s">
        <v>1186</v>
      </c>
      <c r="F56" s="430"/>
      <c r="G56" s="430"/>
      <c r="H56" s="432"/>
      <c r="I56" s="433">
        <f>SUM(I57:I64)</f>
        <v>0</v>
      </c>
      <c r="J56" s="430"/>
      <c r="K56" s="434">
        <f>SUM(K57:K64)</f>
        <v>0.47223000000000004</v>
      </c>
      <c r="L56" s="430"/>
      <c r="M56" s="434">
        <f>SUM(M57:M64)</f>
        <v>0.05425</v>
      </c>
      <c r="N56" s="430"/>
      <c r="O56" s="430"/>
      <c r="P56" s="430" t="s">
        <v>52</v>
      </c>
      <c r="Q56" s="440"/>
      <c r="V56" s="428"/>
      <c r="W56" s="428"/>
      <c r="AA56" s="369"/>
    </row>
    <row r="57" spans="1:25" s="369" customFormat="1" ht="11.25">
      <c r="A57" s="435"/>
      <c r="B57" s="435" t="s">
        <v>1098</v>
      </c>
      <c r="C57" s="435" t="s">
        <v>108</v>
      </c>
      <c r="D57" s="436" t="s">
        <v>1187</v>
      </c>
      <c r="E57" s="437" t="s">
        <v>1188</v>
      </c>
      <c r="F57" s="435" t="s">
        <v>204</v>
      </c>
      <c r="G57" s="438">
        <v>175</v>
      </c>
      <c r="H57" s="439"/>
      <c r="I57" s="440">
        <f aca="true" t="shared" si="13" ref="I57:I64">ROUND(G57*H57,2)</f>
        <v>0</v>
      </c>
      <c r="J57" s="441">
        <v>0</v>
      </c>
      <c r="K57" s="438">
        <f aca="true" t="shared" si="14" ref="K57:K64">G57*J57</f>
        <v>0</v>
      </c>
      <c r="L57" s="441">
        <v>0</v>
      </c>
      <c r="M57" s="438">
        <f aca="true" t="shared" si="15" ref="M57:M64">G57*L57</f>
        <v>0</v>
      </c>
      <c r="N57" s="442">
        <v>21</v>
      </c>
      <c r="O57" s="443">
        <v>16</v>
      </c>
      <c r="P57" s="444" t="s">
        <v>54</v>
      </c>
      <c r="Q57" s="440">
        <f aca="true" t="shared" si="16" ref="Q57:Q64">I57+((I57/100)*N57)</f>
        <v>0</v>
      </c>
      <c r="V57" s="445"/>
      <c r="W57" s="445"/>
      <c r="X57" s="446"/>
      <c r="Y57" s="446"/>
    </row>
    <row r="58" spans="1:25" s="369" customFormat="1" ht="11.25">
      <c r="A58" s="435"/>
      <c r="B58" s="435" t="s">
        <v>1098</v>
      </c>
      <c r="C58" s="435" t="s">
        <v>108</v>
      </c>
      <c r="D58" s="436" t="s">
        <v>1189</v>
      </c>
      <c r="E58" s="437" t="s">
        <v>1190</v>
      </c>
      <c r="F58" s="435" t="s">
        <v>204</v>
      </c>
      <c r="G58" s="438">
        <v>175</v>
      </c>
      <c r="H58" s="439"/>
      <c r="I58" s="440">
        <f t="shared" si="13"/>
        <v>0</v>
      </c>
      <c r="J58" s="441">
        <v>0.001</v>
      </c>
      <c r="K58" s="438">
        <f t="shared" si="14"/>
        <v>0.17500000000000002</v>
      </c>
      <c r="L58" s="441">
        <v>0.00031</v>
      </c>
      <c r="M58" s="438">
        <f t="shared" si="15"/>
        <v>0.05425</v>
      </c>
      <c r="N58" s="442">
        <v>21</v>
      </c>
      <c r="O58" s="443">
        <v>16</v>
      </c>
      <c r="P58" s="444" t="s">
        <v>54</v>
      </c>
      <c r="Q58" s="440">
        <f t="shared" si="16"/>
        <v>0</v>
      </c>
      <c r="V58" s="445"/>
      <c r="W58" s="445"/>
      <c r="X58" s="446"/>
      <c r="Y58" s="446"/>
    </row>
    <row r="59" spans="1:25" s="369" customFormat="1" ht="22.5">
      <c r="A59" s="435"/>
      <c r="B59" s="435" t="s">
        <v>1098</v>
      </c>
      <c r="C59" s="435" t="s">
        <v>108</v>
      </c>
      <c r="D59" s="436" t="s">
        <v>1191</v>
      </c>
      <c r="E59" s="437" t="s">
        <v>1192</v>
      </c>
      <c r="F59" s="435" t="s">
        <v>214</v>
      </c>
      <c r="G59" s="438">
        <f>G58</f>
        <v>175</v>
      </c>
      <c r="H59" s="439"/>
      <c r="I59" s="440">
        <f t="shared" si="13"/>
        <v>0</v>
      </c>
      <c r="J59" s="441">
        <v>0.0012</v>
      </c>
      <c r="K59" s="438">
        <f t="shared" si="14"/>
        <v>0.21</v>
      </c>
      <c r="L59" s="441">
        <v>0</v>
      </c>
      <c r="M59" s="438">
        <f t="shared" si="15"/>
        <v>0</v>
      </c>
      <c r="N59" s="442">
        <v>21</v>
      </c>
      <c r="O59" s="443">
        <v>16</v>
      </c>
      <c r="P59" s="444" t="s">
        <v>54</v>
      </c>
      <c r="Q59" s="440">
        <f t="shared" si="16"/>
        <v>0</v>
      </c>
      <c r="V59" s="445"/>
      <c r="W59" s="445"/>
      <c r="X59" s="446"/>
      <c r="Y59" s="446"/>
    </row>
    <row r="60" spans="1:25" s="369" customFormat="1" ht="22.5">
      <c r="A60" s="435"/>
      <c r="B60" s="435" t="s">
        <v>1098</v>
      </c>
      <c r="C60" s="435" t="s">
        <v>108</v>
      </c>
      <c r="D60" s="436" t="s">
        <v>1193</v>
      </c>
      <c r="E60" s="437" t="s">
        <v>1194</v>
      </c>
      <c r="F60" s="435" t="s">
        <v>204</v>
      </c>
      <c r="G60" s="438">
        <v>175</v>
      </c>
      <c r="H60" s="439"/>
      <c r="I60" s="440">
        <f t="shared" si="13"/>
        <v>0</v>
      </c>
      <c r="J60" s="441">
        <v>0.0002</v>
      </c>
      <c r="K60" s="438">
        <f t="shared" si="14"/>
        <v>0.035</v>
      </c>
      <c r="L60" s="441">
        <v>0</v>
      </c>
      <c r="M60" s="438">
        <f t="shared" si="15"/>
        <v>0</v>
      </c>
      <c r="N60" s="442">
        <v>21</v>
      </c>
      <c r="O60" s="443">
        <v>16</v>
      </c>
      <c r="P60" s="444" t="s">
        <v>54</v>
      </c>
      <c r="Q60" s="440">
        <f t="shared" si="16"/>
        <v>0</v>
      </c>
      <c r="V60" s="445"/>
      <c r="W60" s="445"/>
      <c r="X60" s="446"/>
      <c r="Y60" s="446"/>
    </row>
    <row r="61" spans="1:25" s="369" customFormat="1" ht="22.5">
      <c r="A61" s="435"/>
      <c r="B61" s="435" t="s">
        <v>1098</v>
      </c>
      <c r="C61" s="435" t="s">
        <v>108</v>
      </c>
      <c r="D61" s="436" t="s">
        <v>1195</v>
      </c>
      <c r="E61" s="437" t="s">
        <v>1196</v>
      </c>
      <c r="F61" s="435" t="s">
        <v>204</v>
      </c>
      <c r="G61" s="438">
        <v>30</v>
      </c>
      <c r="H61" s="439"/>
      <c r="I61" s="440">
        <f t="shared" si="13"/>
        <v>0</v>
      </c>
      <c r="J61" s="441">
        <v>2E-05</v>
      </c>
      <c r="K61" s="438">
        <f t="shared" si="14"/>
        <v>0.0006000000000000001</v>
      </c>
      <c r="L61" s="441">
        <v>0</v>
      </c>
      <c r="M61" s="438">
        <f t="shared" si="15"/>
        <v>0</v>
      </c>
      <c r="N61" s="442">
        <v>21</v>
      </c>
      <c r="O61" s="443">
        <v>16</v>
      </c>
      <c r="P61" s="444" t="s">
        <v>54</v>
      </c>
      <c r="Q61" s="440">
        <f t="shared" si="16"/>
        <v>0</v>
      </c>
      <c r="V61" s="445"/>
      <c r="W61" s="445"/>
      <c r="X61" s="446"/>
      <c r="Y61" s="446"/>
    </row>
    <row r="62" spans="1:25" s="369" customFormat="1" ht="11.25">
      <c r="A62" s="435"/>
      <c r="B62" s="435" t="s">
        <v>1098</v>
      </c>
      <c r="C62" s="435" t="s">
        <v>108</v>
      </c>
      <c r="D62" s="436" t="s">
        <v>1197</v>
      </c>
      <c r="E62" s="437" t="s">
        <v>1198</v>
      </c>
      <c r="F62" s="435" t="s">
        <v>204</v>
      </c>
      <c r="G62" s="438">
        <v>3</v>
      </c>
      <c r="H62" s="439"/>
      <c r="I62" s="440">
        <f t="shared" si="13"/>
        <v>0</v>
      </c>
      <c r="J62" s="441">
        <v>1E-05</v>
      </c>
      <c r="K62" s="438">
        <f t="shared" si="14"/>
        <v>3.0000000000000004E-05</v>
      </c>
      <c r="L62" s="441">
        <v>0</v>
      </c>
      <c r="M62" s="438">
        <f t="shared" si="15"/>
        <v>0</v>
      </c>
      <c r="N62" s="442">
        <v>21</v>
      </c>
      <c r="O62" s="443">
        <v>16</v>
      </c>
      <c r="P62" s="444" t="s">
        <v>54</v>
      </c>
      <c r="Q62" s="440">
        <f t="shared" si="16"/>
        <v>0</v>
      </c>
      <c r="V62" s="445"/>
      <c r="W62" s="445"/>
      <c r="X62" s="446"/>
      <c r="Y62" s="446"/>
    </row>
    <row r="63" spans="1:25" s="369" customFormat="1" ht="11.25">
      <c r="A63" s="435"/>
      <c r="B63" s="435" t="s">
        <v>1098</v>
      </c>
      <c r="C63" s="435" t="s">
        <v>108</v>
      </c>
      <c r="D63" s="436" t="s">
        <v>1199</v>
      </c>
      <c r="E63" s="437" t="s">
        <v>1200</v>
      </c>
      <c r="F63" s="435" t="s">
        <v>204</v>
      </c>
      <c r="G63" s="438">
        <f>G48</f>
        <v>85</v>
      </c>
      <c r="H63" s="439"/>
      <c r="I63" s="440">
        <f t="shared" si="13"/>
        <v>0</v>
      </c>
      <c r="J63" s="441">
        <v>1E-05</v>
      </c>
      <c r="K63" s="438">
        <f t="shared" si="14"/>
        <v>0.0008500000000000001</v>
      </c>
      <c r="L63" s="441">
        <v>0</v>
      </c>
      <c r="M63" s="438">
        <f t="shared" si="15"/>
        <v>0</v>
      </c>
      <c r="N63" s="442">
        <v>21</v>
      </c>
      <c r="O63" s="443">
        <v>16</v>
      </c>
      <c r="P63" s="444" t="s">
        <v>54</v>
      </c>
      <c r="Q63" s="440">
        <f t="shared" si="16"/>
        <v>0</v>
      </c>
      <c r="V63" s="445"/>
      <c r="W63" s="445"/>
      <c r="X63" s="446"/>
      <c r="Y63" s="446"/>
    </row>
    <row r="64" spans="1:25" s="369" customFormat="1" ht="22.5">
      <c r="A64" s="435"/>
      <c r="B64" s="435" t="s">
        <v>1098</v>
      </c>
      <c r="C64" s="435" t="s">
        <v>108</v>
      </c>
      <c r="D64" s="436" t="s">
        <v>1201</v>
      </c>
      <c r="E64" s="437" t="s">
        <v>1202</v>
      </c>
      <c r="F64" s="435" t="s">
        <v>204</v>
      </c>
      <c r="G64" s="438">
        <v>175</v>
      </c>
      <c r="H64" s="439"/>
      <c r="I64" s="440">
        <f t="shared" si="13"/>
        <v>0</v>
      </c>
      <c r="J64" s="441">
        <v>0.00029</v>
      </c>
      <c r="K64" s="438">
        <f t="shared" si="14"/>
        <v>0.05075</v>
      </c>
      <c r="L64" s="441">
        <v>0</v>
      </c>
      <c r="M64" s="438">
        <f t="shared" si="15"/>
        <v>0</v>
      </c>
      <c r="N64" s="442">
        <v>21</v>
      </c>
      <c r="O64" s="443">
        <v>16</v>
      </c>
      <c r="P64" s="444" t="s">
        <v>54</v>
      </c>
      <c r="Q64" s="440">
        <f t="shared" si="16"/>
        <v>0</v>
      </c>
      <c r="V64" s="445"/>
      <c r="W64" s="445"/>
      <c r="X64" s="446"/>
      <c r="Y64" s="446"/>
    </row>
    <row r="65" spans="1:25" s="348" customFormat="1" ht="11.25">
      <c r="A65" s="420"/>
      <c r="B65" s="421"/>
      <c r="C65" s="422"/>
      <c r="D65" s="423" t="s">
        <v>1203</v>
      </c>
      <c r="E65" s="422" t="s">
        <v>1204</v>
      </c>
      <c r="F65" s="422"/>
      <c r="G65" s="422"/>
      <c r="H65" s="424"/>
      <c r="I65" s="425">
        <f>I66</f>
        <v>0</v>
      </c>
      <c r="J65" s="422"/>
      <c r="K65" s="426" t="e">
        <f>#REF!+#REF!+K73+#REF!+#REF!+K100</f>
        <v>#VALUE!</v>
      </c>
      <c r="L65" s="422"/>
      <c r="M65" s="426" t="e">
        <f>#REF!+#REF!+M73+#REF!+#REF!+M100</f>
        <v>#VALUE!</v>
      </c>
      <c r="N65" s="422"/>
      <c r="O65" s="422"/>
      <c r="P65" s="422" t="s">
        <v>1095</v>
      </c>
      <c r="Q65" s="440"/>
      <c r="V65" s="427">
        <f>+I65</f>
        <v>0</v>
      </c>
      <c r="W65" s="428"/>
      <c r="X65" s="356"/>
      <c r="Y65" s="356"/>
    </row>
    <row r="66" spans="1:25" s="369" customFormat="1" ht="11.25">
      <c r="A66" s="435"/>
      <c r="B66" s="435"/>
      <c r="C66" s="435"/>
      <c r="D66" s="436"/>
      <c r="E66" s="431" t="s">
        <v>1205</v>
      </c>
      <c r="F66" s="435"/>
      <c r="G66" s="438"/>
      <c r="H66" s="439"/>
      <c r="I66" s="433">
        <f>SUM(I67:I87)</f>
        <v>0</v>
      </c>
      <c r="J66" s="441"/>
      <c r="K66" s="438"/>
      <c r="L66" s="441"/>
      <c r="M66" s="438"/>
      <c r="N66" s="442"/>
      <c r="O66" s="443"/>
      <c r="P66" s="444"/>
      <c r="Q66" s="440"/>
      <c r="V66" s="445"/>
      <c r="W66" s="445"/>
      <c r="X66" s="446"/>
      <c r="Y66" s="446"/>
    </row>
    <row r="67" spans="1:25" s="369" customFormat="1" ht="33.75">
      <c r="A67" s="435"/>
      <c r="B67" s="435"/>
      <c r="C67" s="435"/>
      <c r="D67" s="436" t="s">
        <v>1206</v>
      </c>
      <c r="E67" s="437" t="s">
        <v>1207</v>
      </c>
      <c r="F67" s="435" t="s">
        <v>214</v>
      </c>
      <c r="G67" s="438">
        <v>1</v>
      </c>
      <c r="H67" s="439"/>
      <c r="I67" s="440">
        <f aca="true" t="shared" si="17" ref="I67:I87">ROUND(G67*H67,2)</f>
        <v>0</v>
      </c>
      <c r="J67" s="441"/>
      <c r="K67" s="438"/>
      <c r="L67" s="441"/>
      <c r="M67" s="438"/>
      <c r="N67" s="442">
        <v>21</v>
      </c>
      <c r="O67" s="443"/>
      <c r="P67" s="444"/>
      <c r="Q67" s="440">
        <f aca="true" t="shared" si="18" ref="Q67:Q87">I67+((I67/100)*N67)</f>
        <v>0</v>
      </c>
      <c r="V67" s="445"/>
      <c r="W67" s="445"/>
      <c r="X67" s="446"/>
      <c r="Y67" s="446"/>
    </row>
    <row r="68" spans="1:25" s="369" customFormat="1" ht="11.25">
      <c r="A68" s="435"/>
      <c r="B68" s="435"/>
      <c r="C68" s="435"/>
      <c r="D68" s="436" t="s">
        <v>1208</v>
      </c>
      <c r="E68" s="437" t="s">
        <v>1209</v>
      </c>
      <c r="F68" s="435" t="s">
        <v>214</v>
      </c>
      <c r="G68" s="438">
        <f>G67</f>
        <v>1</v>
      </c>
      <c r="H68" s="439"/>
      <c r="I68" s="440">
        <f t="shared" si="17"/>
        <v>0</v>
      </c>
      <c r="J68" s="441"/>
      <c r="K68" s="438"/>
      <c r="L68" s="441"/>
      <c r="M68" s="438"/>
      <c r="N68" s="442">
        <v>21</v>
      </c>
      <c r="O68" s="443"/>
      <c r="P68" s="444"/>
      <c r="Q68" s="440">
        <f t="shared" si="18"/>
        <v>0</v>
      </c>
      <c r="V68" s="445"/>
      <c r="W68" s="445"/>
      <c r="X68" s="446"/>
      <c r="Y68" s="446"/>
    </row>
    <row r="69" spans="1:25" s="369" customFormat="1" ht="33.75">
      <c r="A69" s="435"/>
      <c r="B69" s="435"/>
      <c r="C69" s="435"/>
      <c r="D69" s="436" t="s">
        <v>1210</v>
      </c>
      <c r="E69" s="437" t="s">
        <v>1211</v>
      </c>
      <c r="F69" s="435" t="s">
        <v>214</v>
      </c>
      <c r="G69" s="438">
        <v>7</v>
      </c>
      <c r="H69" s="439"/>
      <c r="I69" s="440">
        <f t="shared" si="17"/>
        <v>0</v>
      </c>
      <c r="J69" s="441"/>
      <c r="K69" s="438"/>
      <c r="L69" s="441"/>
      <c r="M69" s="438"/>
      <c r="N69" s="442">
        <v>21</v>
      </c>
      <c r="O69" s="443"/>
      <c r="P69" s="444"/>
      <c r="Q69" s="440">
        <f t="shared" si="18"/>
        <v>0</v>
      </c>
      <c r="V69" s="445"/>
      <c r="W69" s="445"/>
      <c r="X69" s="446"/>
      <c r="Y69" s="446"/>
    </row>
    <row r="70" spans="1:25" s="369" customFormat="1" ht="12.75">
      <c r="A70" s="435"/>
      <c r="B70" s="435"/>
      <c r="C70" s="435"/>
      <c r="D70" s="436" t="s">
        <v>1208</v>
      </c>
      <c r="E70" s="437" t="s">
        <v>1212</v>
      </c>
      <c r="F70" s="435" t="s">
        <v>214</v>
      </c>
      <c r="G70" s="438">
        <f>G69</f>
        <v>7</v>
      </c>
      <c r="H70" s="439"/>
      <c r="I70" s="440">
        <f t="shared" si="17"/>
        <v>0</v>
      </c>
      <c r="J70" s="441"/>
      <c r="K70" s="438"/>
      <c r="L70" s="441"/>
      <c r="M70" s="438"/>
      <c r="N70" s="442">
        <v>21</v>
      </c>
      <c r="O70" s="443"/>
      <c r="P70" s="444"/>
      <c r="Q70" s="440">
        <f t="shared" si="18"/>
        <v>0</v>
      </c>
      <c r="V70" s="445"/>
      <c r="W70" s="445"/>
      <c r="X70" s="446"/>
      <c r="Y70" s="446"/>
    </row>
    <row r="71" spans="1:25" s="369" customFormat="1" ht="20.25">
      <c r="A71" s="435"/>
      <c r="B71" s="435"/>
      <c r="C71" s="435"/>
      <c r="D71" s="436" t="s">
        <v>1213</v>
      </c>
      <c r="E71" s="437" t="s">
        <v>1214</v>
      </c>
      <c r="F71" s="435" t="s">
        <v>778</v>
      </c>
      <c r="G71" s="438">
        <v>1</v>
      </c>
      <c r="H71" s="439"/>
      <c r="I71" s="440">
        <f t="shared" si="17"/>
        <v>0</v>
      </c>
      <c r="J71" s="441"/>
      <c r="K71" s="438"/>
      <c r="L71" s="441"/>
      <c r="M71" s="438"/>
      <c r="N71" s="442">
        <v>21</v>
      </c>
      <c r="O71" s="443"/>
      <c r="P71" s="444"/>
      <c r="Q71" s="440">
        <f t="shared" si="18"/>
        <v>0</v>
      </c>
      <c r="V71" s="445"/>
      <c r="W71" s="445"/>
      <c r="X71" s="446"/>
      <c r="Y71" s="446"/>
    </row>
    <row r="72" spans="1:25" s="369" customFormat="1" ht="11.25">
      <c r="A72" s="435"/>
      <c r="B72" s="435"/>
      <c r="C72" s="435"/>
      <c r="D72" s="436" t="s">
        <v>1208</v>
      </c>
      <c r="E72" s="437" t="s">
        <v>1215</v>
      </c>
      <c r="F72" s="435" t="s">
        <v>778</v>
      </c>
      <c r="G72" s="438">
        <f>G71</f>
        <v>1</v>
      </c>
      <c r="H72" s="439"/>
      <c r="I72" s="440">
        <f t="shared" si="17"/>
        <v>0</v>
      </c>
      <c r="J72" s="441"/>
      <c r="K72" s="438"/>
      <c r="L72" s="441"/>
      <c r="M72" s="438"/>
      <c r="N72" s="442">
        <v>21</v>
      </c>
      <c r="O72" s="443"/>
      <c r="P72" s="444"/>
      <c r="Q72" s="440">
        <f t="shared" si="18"/>
        <v>0</v>
      </c>
      <c r="V72" s="445"/>
      <c r="W72" s="445"/>
      <c r="X72" s="446"/>
      <c r="Y72" s="446"/>
    </row>
    <row r="73" spans="1:25" s="369" customFormat="1" ht="33.75">
      <c r="A73" s="435"/>
      <c r="B73" s="435"/>
      <c r="C73" s="435"/>
      <c r="D73" s="436" t="s">
        <v>1216</v>
      </c>
      <c r="E73" s="437" t="s">
        <v>1217</v>
      </c>
      <c r="F73" s="435" t="s">
        <v>214</v>
      </c>
      <c r="G73" s="438">
        <v>1</v>
      </c>
      <c r="H73" s="439"/>
      <c r="I73" s="440">
        <f t="shared" si="17"/>
        <v>0</v>
      </c>
      <c r="J73" s="441"/>
      <c r="K73" s="438"/>
      <c r="L73" s="441"/>
      <c r="M73" s="438"/>
      <c r="N73" s="442">
        <v>21</v>
      </c>
      <c r="O73" s="443"/>
      <c r="P73" s="444"/>
      <c r="Q73" s="440">
        <f t="shared" si="18"/>
        <v>0</v>
      </c>
      <c r="V73" s="445"/>
      <c r="W73" s="445"/>
      <c r="X73" s="446"/>
      <c r="Y73" s="446"/>
    </row>
    <row r="74" spans="1:25" s="369" customFormat="1" ht="11.25">
      <c r="A74" s="435"/>
      <c r="B74" s="435"/>
      <c r="C74" s="435"/>
      <c r="D74" s="436" t="s">
        <v>1208</v>
      </c>
      <c r="E74" s="437" t="s">
        <v>1218</v>
      </c>
      <c r="F74" s="435" t="s">
        <v>214</v>
      </c>
      <c r="G74" s="438">
        <f>G73</f>
        <v>1</v>
      </c>
      <c r="H74" s="439"/>
      <c r="I74" s="440">
        <f t="shared" si="17"/>
        <v>0</v>
      </c>
      <c r="J74" s="441"/>
      <c r="K74" s="438"/>
      <c r="L74" s="441"/>
      <c r="M74" s="438"/>
      <c r="N74" s="442">
        <v>21</v>
      </c>
      <c r="O74" s="443"/>
      <c r="P74" s="444"/>
      <c r="Q74" s="440">
        <f t="shared" si="18"/>
        <v>0</v>
      </c>
      <c r="V74" s="445"/>
      <c r="W74" s="445"/>
      <c r="X74" s="446"/>
      <c r="Y74" s="446"/>
    </row>
    <row r="75" spans="1:25" s="369" customFormat="1" ht="20.25">
      <c r="A75" s="435"/>
      <c r="B75" s="435"/>
      <c r="C75" s="435"/>
      <c r="D75" s="436" t="s">
        <v>1219</v>
      </c>
      <c r="E75" s="437" t="s">
        <v>1220</v>
      </c>
      <c r="F75" s="435" t="s">
        <v>214</v>
      </c>
      <c r="G75" s="438">
        <v>1</v>
      </c>
      <c r="H75" s="439"/>
      <c r="I75" s="440">
        <f t="shared" si="17"/>
        <v>0</v>
      </c>
      <c r="J75" s="441"/>
      <c r="K75" s="438"/>
      <c r="L75" s="441"/>
      <c r="M75" s="438"/>
      <c r="N75" s="442">
        <v>21</v>
      </c>
      <c r="O75" s="443"/>
      <c r="P75" s="444"/>
      <c r="Q75" s="440">
        <f t="shared" si="18"/>
        <v>0</v>
      </c>
      <c r="V75" s="445"/>
      <c r="W75" s="445"/>
      <c r="X75" s="446"/>
      <c r="Y75" s="446"/>
    </row>
    <row r="76" spans="1:25" s="369" customFormat="1" ht="12.75">
      <c r="A76" s="435"/>
      <c r="B76" s="435"/>
      <c r="C76" s="435"/>
      <c r="D76" s="436" t="s">
        <v>1208</v>
      </c>
      <c r="E76" s="437" t="s">
        <v>1221</v>
      </c>
      <c r="F76" s="435" t="s">
        <v>214</v>
      </c>
      <c r="G76" s="438">
        <v>1</v>
      </c>
      <c r="H76" s="439"/>
      <c r="I76" s="440">
        <f t="shared" si="17"/>
        <v>0</v>
      </c>
      <c r="J76" s="441"/>
      <c r="K76" s="438"/>
      <c r="L76" s="441"/>
      <c r="M76" s="438"/>
      <c r="N76" s="442">
        <v>21</v>
      </c>
      <c r="O76" s="443"/>
      <c r="P76" s="444"/>
      <c r="Q76" s="440">
        <f t="shared" si="18"/>
        <v>0</v>
      </c>
      <c r="V76" s="445"/>
      <c r="W76" s="445"/>
      <c r="X76" s="446"/>
      <c r="Y76" s="446"/>
    </row>
    <row r="77" spans="1:25" s="369" customFormat="1" ht="22.5">
      <c r="A77" s="435"/>
      <c r="B77" s="435"/>
      <c r="C77" s="435"/>
      <c r="D77" s="436" t="s">
        <v>1222</v>
      </c>
      <c r="E77" s="437" t="s">
        <v>1223</v>
      </c>
      <c r="F77" s="435" t="s">
        <v>214</v>
      </c>
      <c r="G77" s="438">
        <v>18</v>
      </c>
      <c r="H77" s="439"/>
      <c r="I77" s="440">
        <f t="shared" si="17"/>
        <v>0</v>
      </c>
      <c r="J77" s="441"/>
      <c r="K77" s="438"/>
      <c r="L77" s="441"/>
      <c r="M77" s="438"/>
      <c r="N77" s="442">
        <v>21</v>
      </c>
      <c r="O77" s="443"/>
      <c r="P77" s="444"/>
      <c r="Q77" s="440">
        <f t="shared" si="18"/>
        <v>0</v>
      </c>
      <c r="V77" s="445"/>
      <c r="W77" s="445"/>
      <c r="X77" s="446"/>
      <c r="Y77" s="446"/>
    </row>
    <row r="78" spans="1:25" s="369" customFormat="1" ht="11.25">
      <c r="A78" s="435"/>
      <c r="B78" s="435"/>
      <c r="C78" s="435"/>
      <c r="D78" s="436" t="s">
        <v>1208</v>
      </c>
      <c r="E78" s="437" t="s">
        <v>1224</v>
      </c>
      <c r="F78" s="435" t="s">
        <v>214</v>
      </c>
      <c r="G78" s="438">
        <f>G77</f>
        <v>18</v>
      </c>
      <c r="H78" s="439"/>
      <c r="I78" s="440">
        <f t="shared" si="17"/>
        <v>0</v>
      </c>
      <c r="J78" s="441"/>
      <c r="K78" s="438"/>
      <c r="L78" s="441"/>
      <c r="M78" s="438"/>
      <c r="N78" s="442">
        <v>21</v>
      </c>
      <c r="O78" s="443"/>
      <c r="P78" s="444"/>
      <c r="Q78" s="440">
        <f t="shared" si="18"/>
        <v>0</v>
      </c>
      <c r="V78" s="445"/>
      <c r="W78" s="445"/>
      <c r="X78" s="446"/>
      <c r="Y78" s="446"/>
    </row>
    <row r="79" spans="1:25" s="369" customFormat="1" ht="11.25">
      <c r="A79" s="435"/>
      <c r="B79" s="435"/>
      <c r="C79" s="435"/>
      <c r="D79" s="436" t="s">
        <v>1225</v>
      </c>
      <c r="E79" s="437" t="s">
        <v>1226</v>
      </c>
      <c r="F79" s="435" t="s">
        <v>214</v>
      </c>
      <c r="G79" s="438">
        <v>2</v>
      </c>
      <c r="H79" s="439"/>
      <c r="I79" s="440">
        <f t="shared" si="17"/>
        <v>0</v>
      </c>
      <c r="J79" s="441"/>
      <c r="K79" s="438"/>
      <c r="L79" s="441"/>
      <c r="M79" s="438"/>
      <c r="N79" s="442">
        <v>21</v>
      </c>
      <c r="O79" s="443"/>
      <c r="P79" s="444"/>
      <c r="Q79" s="440">
        <f t="shared" si="18"/>
        <v>0</v>
      </c>
      <c r="V79" s="445"/>
      <c r="W79" s="445"/>
      <c r="X79" s="446"/>
      <c r="Y79" s="446"/>
    </row>
    <row r="80" spans="1:25" s="369" customFormat="1" ht="11.25">
      <c r="A80" s="435"/>
      <c r="B80" s="435"/>
      <c r="C80" s="435"/>
      <c r="D80" s="436" t="s">
        <v>1208</v>
      </c>
      <c r="E80" s="437" t="s">
        <v>1227</v>
      </c>
      <c r="F80" s="435" t="s">
        <v>214</v>
      </c>
      <c r="G80" s="438">
        <f>G79</f>
        <v>2</v>
      </c>
      <c r="H80" s="439"/>
      <c r="I80" s="440">
        <f t="shared" si="17"/>
        <v>0</v>
      </c>
      <c r="J80" s="441"/>
      <c r="K80" s="438"/>
      <c r="L80" s="441"/>
      <c r="M80" s="438"/>
      <c r="N80" s="442">
        <v>21</v>
      </c>
      <c r="O80" s="443"/>
      <c r="P80" s="444"/>
      <c r="Q80" s="440">
        <f t="shared" si="18"/>
        <v>0</v>
      </c>
      <c r="V80" s="445"/>
      <c r="W80" s="445"/>
      <c r="X80" s="446"/>
      <c r="Y80" s="446"/>
    </row>
    <row r="81" spans="1:25" s="369" customFormat="1" ht="11.25">
      <c r="A81" s="435"/>
      <c r="B81" s="435"/>
      <c r="C81" s="435"/>
      <c r="D81" s="436" t="s">
        <v>1228</v>
      </c>
      <c r="E81" s="437" t="s">
        <v>1229</v>
      </c>
      <c r="F81" s="435" t="s">
        <v>214</v>
      </c>
      <c r="G81" s="438">
        <v>1</v>
      </c>
      <c r="H81" s="439"/>
      <c r="I81" s="440">
        <f t="shared" si="17"/>
        <v>0</v>
      </c>
      <c r="J81" s="441"/>
      <c r="K81" s="438"/>
      <c r="L81" s="441"/>
      <c r="M81" s="438"/>
      <c r="N81" s="442">
        <v>21</v>
      </c>
      <c r="O81" s="443"/>
      <c r="P81" s="444"/>
      <c r="Q81" s="440">
        <f t="shared" si="18"/>
        <v>0</v>
      </c>
      <c r="V81" s="445"/>
      <c r="W81" s="445"/>
      <c r="X81" s="446"/>
      <c r="Y81" s="446"/>
    </row>
    <row r="82" spans="1:25" s="369" customFormat="1" ht="11.25">
      <c r="A82" s="435"/>
      <c r="B82" s="435"/>
      <c r="C82" s="435"/>
      <c r="D82" s="436" t="s">
        <v>1208</v>
      </c>
      <c r="E82" s="437" t="s">
        <v>1230</v>
      </c>
      <c r="F82" s="435" t="s">
        <v>214</v>
      </c>
      <c r="G82" s="438">
        <f>G81</f>
        <v>1</v>
      </c>
      <c r="H82" s="439"/>
      <c r="I82" s="440">
        <f t="shared" si="17"/>
        <v>0</v>
      </c>
      <c r="J82" s="441"/>
      <c r="K82" s="438"/>
      <c r="L82" s="441"/>
      <c r="M82" s="438"/>
      <c r="N82" s="442">
        <v>21</v>
      </c>
      <c r="O82" s="443"/>
      <c r="P82" s="444"/>
      <c r="Q82" s="440">
        <f t="shared" si="18"/>
        <v>0</v>
      </c>
      <c r="V82" s="445"/>
      <c r="W82" s="445"/>
      <c r="X82" s="446"/>
      <c r="Y82" s="446"/>
    </row>
    <row r="83" spans="1:25" s="369" customFormat="1" ht="22.5">
      <c r="A83" s="435"/>
      <c r="B83" s="435"/>
      <c r="C83" s="435"/>
      <c r="D83" s="436" t="s">
        <v>1231</v>
      </c>
      <c r="E83" s="437" t="s">
        <v>1232</v>
      </c>
      <c r="F83" s="435" t="s">
        <v>226</v>
      </c>
      <c r="G83" s="438">
        <v>150</v>
      </c>
      <c r="H83" s="439"/>
      <c r="I83" s="440">
        <f t="shared" si="17"/>
        <v>0</v>
      </c>
      <c r="J83" s="441"/>
      <c r="K83" s="438"/>
      <c r="L83" s="441"/>
      <c r="M83" s="438"/>
      <c r="N83" s="442">
        <v>21</v>
      </c>
      <c r="O83" s="443"/>
      <c r="P83" s="444"/>
      <c r="Q83" s="440">
        <f t="shared" si="18"/>
        <v>0</v>
      </c>
      <c r="V83" s="445"/>
      <c r="W83" s="445"/>
      <c r="X83" s="446"/>
      <c r="Y83" s="446"/>
    </row>
    <row r="84" spans="1:25" s="369" customFormat="1" ht="11.25">
      <c r="A84" s="435"/>
      <c r="B84" s="435"/>
      <c r="C84" s="435"/>
      <c r="D84" s="436" t="s">
        <v>1208</v>
      </c>
      <c r="E84" s="437" t="s">
        <v>1233</v>
      </c>
      <c r="F84" s="435" t="s">
        <v>226</v>
      </c>
      <c r="G84" s="438">
        <f>G83</f>
        <v>150</v>
      </c>
      <c r="H84" s="439"/>
      <c r="I84" s="440">
        <f t="shared" si="17"/>
        <v>0</v>
      </c>
      <c r="J84" s="441"/>
      <c r="K84" s="438"/>
      <c r="L84" s="441"/>
      <c r="M84" s="438"/>
      <c r="N84" s="442">
        <v>21</v>
      </c>
      <c r="O84" s="443"/>
      <c r="P84" s="444"/>
      <c r="Q84" s="440">
        <f t="shared" si="18"/>
        <v>0</v>
      </c>
      <c r="V84" s="445"/>
      <c r="W84" s="445"/>
      <c r="X84" s="446"/>
      <c r="Y84" s="446"/>
    </row>
    <row r="85" spans="1:25" s="369" customFormat="1" ht="11.25">
      <c r="A85" s="435"/>
      <c r="B85" s="435"/>
      <c r="C85" s="435"/>
      <c r="D85" s="436" t="s">
        <v>1027</v>
      </c>
      <c r="E85" s="437" t="s">
        <v>1234</v>
      </c>
      <c r="F85" s="435" t="s">
        <v>226</v>
      </c>
      <c r="G85" s="438">
        <v>15</v>
      </c>
      <c r="H85" s="439"/>
      <c r="I85" s="440">
        <f t="shared" si="17"/>
        <v>0</v>
      </c>
      <c r="J85" s="441"/>
      <c r="K85" s="438"/>
      <c r="L85" s="441"/>
      <c r="M85" s="438"/>
      <c r="N85" s="442">
        <v>21</v>
      </c>
      <c r="O85" s="443"/>
      <c r="P85" s="444"/>
      <c r="Q85" s="440">
        <f t="shared" si="18"/>
        <v>0</v>
      </c>
      <c r="V85" s="445"/>
      <c r="W85" s="445"/>
      <c r="X85" s="446"/>
      <c r="Y85" s="446"/>
    </row>
    <row r="86" spans="1:25" s="369" customFormat="1" ht="11.25">
      <c r="A86" s="435"/>
      <c r="B86" s="435"/>
      <c r="C86" s="435"/>
      <c r="D86" s="436" t="s">
        <v>1208</v>
      </c>
      <c r="E86" s="437" t="s">
        <v>1235</v>
      </c>
      <c r="F86" s="435" t="s">
        <v>226</v>
      </c>
      <c r="G86" s="438">
        <f>G85</f>
        <v>15</v>
      </c>
      <c r="H86" s="439"/>
      <c r="I86" s="440">
        <f t="shared" si="17"/>
        <v>0</v>
      </c>
      <c r="J86" s="441"/>
      <c r="K86" s="438"/>
      <c r="L86" s="441"/>
      <c r="M86" s="438"/>
      <c r="N86" s="442">
        <v>21</v>
      </c>
      <c r="O86" s="443"/>
      <c r="P86" s="444"/>
      <c r="Q86" s="440">
        <f t="shared" si="18"/>
        <v>0</v>
      </c>
      <c r="V86" s="445"/>
      <c r="W86" s="445"/>
      <c r="X86" s="446"/>
      <c r="Y86" s="446"/>
    </row>
    <row r="87" spans="1:25" s="369" customFormat="1" ht="20.25">
      <c r="A87" s="435"/>
      <c r="B87" s="435"/>
      <c r="C87" s="435"/>
      <c r="D87" s="436" t="s">
        <v>1236</v>
      </c>
      <c r="E87" s="437" t="s">
        <v>1237</v>
      </c>
      <c r="F87" s="435" t="s">
        <v>214</v>
      </c>
      <c r="G87" s="438">
        <v>1</v>
      </c>
      <c r="H87" s="439"/>
      <c r="I87" s="440">
        <f t="shared" si="17"/>
        <v>0</v>
      </c>
      <c r="J87" s="441"/>
      <c r="K87" s="438"/>
      <c r="L87" s="441"/>
      <c r="M87" s="438"/>
      <c r="N87" s="442">
        <v>21</v>
      </c>
      <c r="O87" s="443"/>
      <c r="P87" s="444"/>
      <c r="Q87" s="440">
        <f t="shared" si="18"/>
        <v>0</v>
      </c>
      <c r="V87" s="445"/>
      <c r="W87" s="445"/>
      <c r="X87" s="446"/>
      <c r="Y87" s="446"/>
    </row>
    <row r="88" spans="1:25" s="348" customFormat="1" ht="11.25">
      <c r="A88" s="435"/>
      <c r="B88" s="435"/>
      <c r="C88" s="435"/>
      <c r="D88" s="436"/>
      <c r="E88" s="431" t="s">
        <v>1238</v>
      </c>
      <c r="F88" s="435"/>
      <c r="G88" s="449"/>
      <c r="H88" s="450"/>
      <c r="I88" s="433">
        <f>SUM(I89:I98)</f>
        <v>0</v>
      </c>
      <c r="J88" s="441"/>
      <c r="K88" s="438"/>
      <c r="L88" s="441"/>
      <c r="M88" s="438"/>
      <c r="N88" s="442"/>
      <c r="O88" s="443"/>
      <c r="P88" s="444"/>
      <c r="Q88" s="440"/>
      <c r="R88" s="369"/>
      <c r="S88" s="369"/>
      <c r="T88" s="369"/>
      <c r="U88" s="369"/>
      <c r="V88" s="451">
        <f>+I88</f>
        <v>0</v>
      </c>
      <c r="W88" s="445"/>
      <c r="X88" s="446"/>
      <c r="Y88" s="356"/>
    </row>
    <row r="89" spans="1:25" s="369" customFormat="1" ht="33.75">
      <c r="A89" s="435"/>
      <c r="B89" s="435"/>
      <c r="C89" s="435"/>
      <c r="D89" s="436" t="s">
        <v>1239</v>
      </c>
      <c r="E89" s="437" t="s">
        <v>1240</v>
      </c>
      <c r="F89" s="435" t="s">
        <v>214</v>
      </c>
      <c r="G89" s="438">
        <v>1</v>
      </c>
      <c r="H89" s="439"/>
      <c r="I89" s="440">
        <f aca="true" t="shared" si="19" ref="I89:I98">ROUND(G89*H89,2)</f>
        <v>0</v>
      </c>
      <c r="J89" s="441"/>
      <c r="K89" s="438"/>
      <c r="L89" s="441"/>
      <c r="M89" s="438"/>
      <c r="N89" s="442">
        <v>21</v>
      </c>
      <c r="O89" s="443"/>
      <c r="P89" s="444"/>
      <c r="Q89" s="440">
        <f aca="true" t="shared" si="20" ref="Q89:Q98">I89+((I89/100)*N89)</f>
        <v>0</v>
      </c>
      <c r="V89" s="445"/>
      <c r="W89" s="445"/>
      <c r="X89" s="446"/>
      <c r="Y89" s="446"/>
    </row>
    <row r="90" spans="1:25" s="369" customFormat="1" ht="11.25">
      <c r="A90" s="435"/>
      <c r="B90" s="435"/>
      <c r="C90" s="435"/>
      <c r="D90" s="436" t="s">
        <v>1208</v>
      </c>
      <c r="E90" s="437" t="s">
        <v>1212</v>
      </c>
      <c r="F90" s="435" t="s">
        <v>214</v>
      </c>
      <c r="G90" s="438">
        <f>G89</f>
        <v>1</v>
      </c>
      <c r="H90" s="439"/>
      <c r="I90" s="440">
        <f t="shared" si="19"/>
        <v>0</v>
      </c>
      <c r="J90" s="441"/>
      <c r="K90" s="438"/>
      <c r="L90" s="441"/>
      <c r="M90" s="438"/>
      <c r="N90" s="442">
        <v>21</v>
      </c>
      <c r="O90" s="443"/>
      <c r="P90" s="444"/>
      <c r="Q90" s="440">
        <f t="shared" si="20"/>
        <v>0</v>
      </c>
      <c r="V90" s="445"/>
      <c r="W90" s="445"/>
      <c r="X90" s="446"/>
      <c r="Y90" s="446"/>
    </row>
    <row r="91" spans="1:25" s="369" customFormat="1" ht="65.25">
      <c r="A91" s="435"/>
      <c r="B91" s="435"/>
      <c r="C91" s="435"/>
      <c r="D91" s="436" t="s">
        <v>1241</v>
      </c>
      <c r="E91" s="437" t="s">
        <v>1242</v>
      </c>
      <c r="F91" s="435" t="s">
        <v>214</v>
      </c>
      <c r="G91" s="438">
        <v>15</v>
      </c>
      <c r="H91" s="439"/>
      <c r="I91" s="440">
        <f t="shared" si="19"/>
        <v>0</v>
      </c>
      <c r="J91" s="441"/>
      <c r="K91" s="438"/>
      <c r="L91" s="441"/>
      <c r="M91" s="438"/>
      <c r="N91" s="442">
        <v>21</v>
      </c>
      <c r="O91" s="443"/>
      <c r="P91" s="444"/>
      <c r="Q91" s="440">
        <f t="shared" si="20"/>
        <v>0</v>
      </c>
      <c r="V91" s="445"/>
      <c r="W91" s="445"/>
      <c r="X91" s="446"/>
      <c r="Y91" s="446"/>
    </row>
    <row r="92" spans="1:25" s="369" customFormat="1" ht="11.25">
      <c r="A92" s="435"/>
      <c r="B92" s="435"/>
      <c r="C92" s="435"/>
      <c r="D92" s="436" t="s">
        <v>1208</v>
      </c>
      <c r="E92" s="437" t="s">
        <v>1243</v>
      </c>
      <c r="F92" s="435" t="s">
        <v>214</v>
      </c>
      <c r="G92" s="438">
        <f>G91</f>
        <v>15</v>
      </c>
      <c r="H92" s="439"/>
      <c r="I92" s="440">
        <f t="shared" si="19"/>
        <v>0</v>
      </c>
      <c r="J92" s="441"/>
      <c r="K92" s="438"/>
      <c r="L92" s="441"/>
      <c r="M92" s="438"/>
      <c r="N92" s="442">
        <v>21</v>
      </c>
      <c r="O92" s="443"/>
      <c r="P92" s="444"/>
      <c r="Q92" s="440">
        <f t="shared" si="20"/>
        <v>0</v>
      </c>
      <c r="V92" s="445"/>
      <c r="W92" s="445"/>
      <c r="X92" s="446"/>
      <c r="Y92" s="446"/>
    </row>
    <row r="93" spans="1:25" s="369" customFormat="1" ht="11.25">
      <c r="A93" s="435"/>
      <c r="B93" s="435"/>
      <c r="C93" s="435"/>
      <c r="D93" s="436" t="s">
        <v>1244</v>
      </c>
      <c r="E93" s="437" t="s">
        <v>1245</v>
      </c>
      <c r="F93" s="435" t="s">
        <v>214</v>
      </c>
      <c r="G93" s="438">
        <v>2</v>
      </c>
      <c r="H93" s="439"/>
      <c r="I93" s="440">
        <f t="shared" si="19"/>
        <v>0</v>
      </c>
      <c r="J93" s="441"/>
      <c r="K93" s="438"/>
      <c r="L93" s="441"/>
      <c r="M93" s="438"/>
      <c r="N93" s="442">
        <v>21</v>
      </c>
      <c r="O93" s="443"/>
      <c r="P93" s="444"/>
      <c r="Q93" s="440">
        <f t="shared" si="20"/>
        <v>0</v>
      </c>
      <c r="V93" s="445"/>
      <c r="W93" s="445"/>
      <c r="X93" s="446"/>
      <c r="Y93" s="446"/>
    </row>
    <row r="94" spans="1:25" s="369" customFormat="1" ht="11.25">
      <c r="A94" s="435"/>
      <c r="B94" s="435"/>
      <c r="C94" s="435"/>
      <c r="D94" s="436" t="s">
        <v>1208</v>
      </c>
      <c r="E94" s="437" t="s">
        <v>1246</v>
      </c>
      <c r="F94" s="435" t="s">
        <v>214</v>
      </c>
      <c r="G94" s="438">
        <f>G93</f>
        <v>2</v>
      </c>
      <c r="H94" s="439"/>
      <c r="I94" s="440">
        <f t="shared" si="19"/>
        <v>0</v>
      </c>
      <c r="J94" s="441"/>
      <c r="K94" s="438"/>
      <c r="L94" s="441"/>
      <c r="M94" s="438"/>
      <c r="N94" s="442">
        <v>21</v>
      </c>
      <c r="O94" s="443"/>
      <c r="P94" s="444"/>
      <c r="Q94" s="440">
        <f t="shared" si="20"/>
        <v>0</v>
      </c>
      <c r="V94" s="445"/>
      <c r="W94" s="445"/>
      <c r="X94" s="446"/>
      <c r="Y94" s="446"/>
    </row>
    <row r="95" spans="1:25" s="369" customFormat="1" ht="11.25">
      <c r="A95" s="435"/>
      <c r="B95" s="435"/>
      <c r="C95" s="435"/>
      <c r="D95" s="436" t="s">
        <v>1228</v>
      </c>
      <c r="E95" s="437" t="s">
        <v>1247</v>
      </c>
      <c r="F95" s="435" t="s">
        <v>214</v>
      </c>
      <c r="G95" s="438">
        <v>1</v>
      </c>
      <c r="H95" s="439"/>
      <c r="I95" s="440">
        <f t="shared" si="19"/>
        <v>0</v>
      </c>
      <c r="J95" s="441"/>
      <c r="K95" s="438"/>
      <c r="L95" s="441"/>
      <c r="M95" s="438"/>
      <c r="N95" s="442">
        <v>21</v>
      </c>
      <c r="O95" s="443"/>
      <c r="P95" s="444"/>
      <c r="Q95" s="440">
        <f t="shared" si="20"/>
        <v>0</v>
      </c>
      <c r="V95" s="445"/>
      <c r="W95" s="445"/>
      <c r="X95" s="446"/>
      <c r="Y95" s="446"/>
    </row>
    <row r="96" spans="1:25" s="369" customFormat="1" ht="11.25">
      <c r="A96" s="435"/>
      <c r="B96" s="435"/>
      <c r="C96" s="435"/>
      <c r="D96" s="436" t="s">
        <v>1208</v>
      </c>
      <c r="E96" s="437" t="s">
        <v>1230</v>
      </c>
      <c r="F96" s="435" t="s">
        <v>214</v>
      </c>
      <c r="G96" s="438">
        <f>G95</f>
        <v>1</v>
      </c>
      <c r="H96" s="439"/>
      <c r="I96" s="440">
        <f t="shared" si="19"/>
        <v>0</v>
      </c>
      <c r="J96" s="441"/>
      <c r="K96" s="438"/>
      <c r="L96" s="441"/>
      <c r="M96" s="438"/>
      <c r="N96" s="442">
        <v>21</v>
      </c>
      <c r="O96" s="443"/>
      <c r="P96" s="444"/>
      <c r="Q96" s="440">
        <f t="shared" si="20"/>
        <v>0</v>
      </c>
      <c r="V96" s="445"/>
      <c r="W96" s="445"/>
      <c r="X96" s="446"/>
      <c r="Y96" s="446"/>
    </row>
    <row r="97" spans="1:25" s="369" customFormat="1" ht="20.25">
      <c r="A97" s="435"/>
      <c r="B97" s="435"/>
      <c r="C97" s="435"/>
      <c r="D97" s="436" t="s">
        <v>1248</v>
      </c>
      <c r="E97" s="437" t="s">
        <v>1249</v>
      </c>
      <c r="F97" s="435" t="s">
        <v>226</v>
      </c>
      <c r="G97" s="438">
        <v>100</v>
      </c>
      <c r="H97" s="439"/>
      <c r="I97" s="440">
        <f t="shared" si="19"/>
        <v>0</v>
      </c>
      <c r="J97" s="441"/>
      <c r="K97" s="438"/>
      <c r="L97" s="441"/>
      <c r="M97" s="438"/>
      <c r="N97" s="442">
        <v>21</v>
      </c>
      <c r="O97" s="443"/>
      <c r="P97" s="444"/>
      <c r="Q97" s="440">
        <f t="shared" si="20"/>
        <v>0</v>
      </c>
      <c r="V97" s="445"/>
      <c r="W97" s="445"/>
      <c r="X97" s="446"/>
      <c r="Y97" s="446"/>
    </row>
    <row r="98" spans="1:25" s="369" customFormat="1" ht="12.75">
      <c r="A98" s="435"/>
      <c r="B98" s="435"/>
      <c r="C98" s="435"/>
      <c r="D98" s="436" t="s">
        <v>1208</v>
      </c>
      <c r="E98" s="437" t="s">
        <v>1233</v>
      </c>
      <c r="F98" s="435" t="s">
        <v>226</v>
      </c>
      <c r="G98" s="438">
        <f>G97</f>
        <v>100</v>
      </c>
      <c r="H98" s="439"/>
      <c r="I98" s="440">
        <f t="shared" si="19"/>
        <v>0</v>
      </c>
      <c r="J98" s="441"/>
      <c r="K98" s="438"/>
      <c r="L98" s="441"/>
      <c r="M98" s="438"/>
      <c r="N98" s="442">
        <v>21</v>
      </c>
      <c r="O98" s="443"/>
      <c r="P98" s="444"/>
      <c r="Q98" s="440">
        <f t="shared" si="20"/>
        <v>0</v>
      </c>
      <c r="V98" s="445"/>
      <c r="W98" s="445"/>
      <c r="X98" s="446"/>
      <c r="Y98" s="446"/>
    </row>
    <row r="99" spans="1:25" ht="14.25">
      <c r="A99" s="452"/>
      <c r="B99" s="453"/>
      <c r="C99" s="453"/>
      <c r="D99" s="454"/>
      <c r="E99" s="453" t="s">
        <v>1250</v>
      </c>
      <c r="F99" s="453"/>
      <c r="G99" s="453"/>
      <c r="H99" s="455"/>
      <c r="I99" s="456">
        <f>I66+I56+I40+I37+I35+I23+I15+I88</f>
        <v>0</v>
      </c>
      <c r="J99" s="453"/>
      <c r="K99" s="457" t="e">
        <f>K14+K39</f>
        <v>#VALUE!</v>
      </c>
      <c r="L99" s="453"/>
      <c r="M99" s="457" t="e">
        <f>M14+M39</f>
        <v>#VALUE!</v>
      </c>
      <c r="N99" s="453"/>
      <c r="O99" s="453"/>
      <c r="P99" s="453"/>
      <c r="Q99" s="453"/>
      <c r="V99" s="416"/>
      <c r="W99" s="416"/>
      <c r="X99" s="419"/>
      <c r="Y99" s="419"/>
    </row>
    <row r="101" spans="9:23" ht="11.25">
      <c r="I101" s="458">
        <f>+V101+W101</f>
        <v>0</v>
      </c>
      <c r="U101" s="459" t="s">
        <v>15</v>
      </c>
      <c r="V101" s="460">
        <f>SUM(V14:V99)</f>
        <v>0</v>
      </c>
      <c r="W101" s="460">
        <f>SUM(W14:W99)</f>
        <v>0</v>
      </c>
    </row>
    <row r="105" ht="11.25">
      <c r="I105" s="458"/>
    </row>
  </sheetData>
  <sheetProtection password="C69C" sheet="1" objects="1" scenarios="1"/>
  <mergeCells count="6">
    <mergeCell ref="C3:E3"/>
    <mergeCell ref="C7:E7"/>
    <mergeCell ref="C8:D8"/>
    <mergeCell ref="C9:D9"/>
    <mergeCell ref="V11:W11"/>
    <mergeCell ref="X11:Y11"/>
  </mergeCells>
  <printOptions/>
  <pageMargins left="0.7083333333333334" right="0.7083333333333334" top="0.7875" bottom="0.7875" header="0.5118055555555555" footer="0.5118055555555555"/>
  <pageSetup fitToHeight="28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353"/>
  <sheetViews>
    <sheetView workbookViewId="0" topLeftCell="A1">
      <pane ySplit="5" topLeftCell="A323" activePane="bottomLeft" state="frozen"/>
      <selection pane="topLeft" activeCell="A1" sqref="A1"/>
      <selection pane="bottomLeft" activeCell="G340" sqref="G340"/>
    </sheetView>
  </sheetViews>
  <sheetFormatPr defaultColWidth="10.00390625" defaultRowHeight="12.75"/>
  <cols>
    <col min="1" max="1" width="4.375" style="310" customWidth="1"/>
    <col min="2" max="2" width="4.75390625" style="310" customWidth="1"/>
    <col min="3" max="3" width="12.75390625" style="392" customWidth="1"/>
    <col min="4" max="4" width="55.375" style="461" customWidth="1"/>
    <col min="5" max="5" width="6.00390625" style="310" customWidth="1"/>
    <col min="6" max="6" width="9.875" style="310" customWidth="1"/>
    <col min="7" max="7" width="9.75390625" style="310" customWidth="1"/>
    <col min="8" max="8" width="13.375" style="310" customWidth="1"/>
    <col min="9" max="9" width="10.375" style="310" hidden="1" customWidth="1"/>
    <col min="10" max="10" width="10.875" style="310" hidden="1" customWidth="1"/>
    <col min="11" max="11" width="9.75390625" style="310" hidden="1" customWidth="1"/>
    <col min="12" max="12" width="11.375" style="310" hidden="1" customWidth="1"/>
    <col min="13" max="13" width="5.25390625" style="310" customWidth="1"/>
    <col min="14" max="14" width="7.00390625" style="310" hidden="1" customWidth="1"/>
    <col min="15" max="15" width="7.25390625" style="310" hidden="1" customWidth="1"/>
    <col min="16" max="16" width="9.125" style="310" customWidth="1"/>
    <col min="17" max="18" width="9.125" style="310" hidden="1" customWidth="1"/>
    <col min="19" max="19" width="3.875" style="310" hidden="1" customWidth="1"/>
    <col min="20" max="20" width="11.375" style="310" customWidth="1"/>
    <col min="21" max="22" width="11.375" style="462" customWidth="1"/>
    <col min="23" max="16384" width="11.375" style="310" customWidth="1"/>
  </cols>
  <sheetData>
    <row r="1" spans="1:19" ht="18">
      <c r="A1" s="463" t="s">
        <v>1255</v>
      </c>
      <c r="B1" s="394"/>
      <c r="C1" s="395"/>
      <c r="D1" s="464"/>
      <c r="E1" s="394"/>
      <c r="F1" s="394"/>
      <c r="G1" s="394"/>
      <c r="H1" s="394"/>
      <c r="I1" s="394"/>
      <c r="J1" s="394"/>
      <c r="K1" s="394"/>
      <c r="L1" s="394"/>
      <c r="M1" s="394"/>
      <c r="N1" s="396"/>
      <c r="O1" s="396"/>
      <c r="P1" s="394"/>
      <c r="Q1" s="394"/>
      <c r="R1" s="394"/>
      <c r="S1" s="394"/>
    </row>
    <row r="2" spans="1:19" ht="5.25" customHeight="1">
      <c r="A2" s="394"/>
      <c r="B2" s="394"/>
      <c r="C2" s="395"/>
      <c r="D2" s="464"/>
      <c r="E2" s="394"/>
      <c r="F2" s="394"/>
      <c r="G2" s="394"/>
      <c r="H2" s="394"/>
      <c r="I2" s="394"/>
      <c r="J2" s="394"/>
      <c r="K2" s="394"/>
      <c r="L2" s="394"/>
      <c r="M2" s="394"/>
      <c r="N2" s="396"/>
      <c r="O2" s="396"/>
      <c r="P2" s="394"/>
      <c r="Q2" s="394"/>
      <c r="R2" s="394"/>
      <c r="S2" s="394"/>
    </row>
    <row r="3" spans="1:24" ht="33.75">
      <c r="A3" s="404" t="s">
        <v>1076</v>
      </c>
      <c r="B3" s="404" t="s">
        <v>1077</v>
      </c>
      <c r="C3" s="404" t="s">
        <v>1078</v>
      </c>
      <c r="D3" s="465" t="s">
        <v>1079</v>
      </c>
      <c r="E3" s="404" t="s">
        <v>132</v>
      </c>
      <c r="F3" s="404" t="s">
        <v>1080</v>
      </c>
      <c r="G3" s="404" t="s">
        <v>1081</v>
      </c>
      <c r="H3" s="404" t="s">
        <v>34</v>
      </c>
      <c r="I3" s="404" t="s">
        <v>1082</v>
      </c>
      <c r="J3" s="404" t="s">
        <v>1083</v>
      </c>
      <c r="K3" s="404" t="s">
        <v>1084</v>
      </c>
      <c r="L3" s="404" t="s">
        <v>1085</v>
      </c>
      <c r="M3" s="404" t="s">
        <v>1086</v>
      </c>
      <c r="N3" s="405" t="s">
        <v>1087</v>
      </c>
      <c r="O3" s="406" t="s">
        <v>1088</v>
      </c>
      <c r="P3" s="404" t="s">
        <v>35</v>
      </c>
      <c r="Q3" s="404"/>
      <c r="R3" s="404"/>
      <c r="S3" s="407" t="s">
        <v>1089</v>
      </c>
      <c r="T3" s="408"/>
      <c r="U3" s="409" t="s">
        <v>1090</v>
      </c>
      <c r="V3" s="409"/>
      <c r="W3" s="410" t="s">
        <v>1252</v>
      </c>
      <c r="X3" s="410"/>
    </row>
    <row r="4" spans="1:24" ht="11.25">
      <c r="A4" s="412">
        <v>2</v>
      </c>
      <c r="B4" s="412">
        <v>3</v>
      </c>
      <c r="C4" s="412">
        <v>4</v>
      </c>
      <c r="D4" s="466">
        <v>5</v>
      </c>
      <c r="E4" s="412">
        <v>6</v>
      </c>
      <c r="F4" s="412">
        <v>7</v>
      </c>
      <c r="G4" s="412">
        <v>8</v>
      </c>
      <c r="H4" s="412">
        <v>9</v>
      </c>
      <c r="I4" s="412"/>
      <c r="J4" s="412"/>
      <c r="K4" s="412"/>
      <c r="L4" s="412"/>
      <c r="M4" s="412">
        <v>10</v>
      </c>
      <c r="N4" s="413">
        <v>11</v>
      </c>
      <c r="O4" s="414">
        <v>12</v>
      </c>
      <c r="P4" s="412">
        <v>11</v>
      </c>
      <c r="Q4" s="412"/>
      <c r="R4" s="412"/>
      <c r="S4" s="415">
        <v>11</v>
      </c>
      <c r="T4" s="408"/>
      <c r="U4" s="416" t="s">
        <v>1091</v>
      </c>
      <c r="V4" s="416" t="s">
        <v>1092</v>
      </c>
      <c r="W4" s="417" t="s">
        <v>1253</v>
      </c>
      <c r="X4" s="417" t="s">
        <v>1254</v>
      </c>
    </row>
    <row r="5" spans="1:24" ht="4.5" customHeight="1">
      <c r="A5" s="394"/>
      <c r="B5" s="394"/>
      <c r="C5" s="395"/>
      <c r="D5" s="464"/>
      <c r="E5" s="394"/>
      <c r="F5" s="394"/>
      <c r="G5" s="394"/>
      <c r="H5" s="394"/>
      <c r="I5" s="394"/>
      <c r="J5" s="394"/>
      <c r="K5" s="394"/>
      <c r="L5" s="394"/>
      <c r="M5" s="394"/>
      <c r="N5" s="396"/>
      <c r="O5" s="418"/>
      <c r="P5" s="394"/>
      <c r="Q5" s="394"/>
      <c r="R5" s="394"/>
      <c r="S5" s="394"/>
      <c r="U5" s="416"/>
      <c r="V5" s="416"/>
      <c r="W5" s="467"/>
      <c r="X5" s="467"/>
    </row>
    <row r="6" spans="1:24" s="348" customFormat="1" ht="11.25" customHeight="1">
      <c r="A6" s="421" t="s">
        <v>1093</v>
      </c>
      <c r="B6" s="422"/>
      <c r="C6" s="423" t="s">
        <v>16</v>
      </c>
      <c r="D6" s="468" t="s">
        <v>1094</v>
      </c>
      <c r="E6" s="422"/>
      <c r="F6" s="422"/>
      <c r="G6" s="424"/>
      <c r="H6" s="425">
        <f>H7+H21+H118+H127</f>
        <v>0</v>
      </c>
      <c r="I6" s="422"/>
      <c r="J6" s="426">
        <f>J7+J21+J118+J127</f>
        <v>0.73208</v>
      </c>
      <c r="K6" s="422"/>
      <c r="L6" s="426">
        <f>L7+L21+L118+L127</f>
        <v>0.377</v>
      </c>
      <c r="M6" s="422"/>
      <c r="N6" s="422"/>
      <c r="O6" s="422" t="s">
        <v>1095</v>
      </c>
      <c r="P6" s="422"/>
      <c r="U6" s="427">
        <f>+H6</f>
        <v>0</v>
      </c>
      <c r="V6" s="428"/>
      <c r="W6" s="422"/>
      <c r="X6" s="422"/>
    </row>
    <row r="7" spans="1:24" s="356" customFormat="1" ht="18" customHeight="1">
      <c r="A7" s="429" t="s">
        <v>1093</v>
      </c>
      <c r="B7" s="430"/>
      <c r="C7" s="431" t="s">
        <v>1096</v>
      </c>
      <c r="D7" s="469" t="s">
        <v>1097</v>
      </c>
      <c r="E7" s="430"/>
      <c r="F7" s="430"/>
      <c r="G7" s="432"/>
      <c r="H7" s="433">
        <f>SUM(H8:H20)</f>
        <v>0</v>
      </c>
      <c r="I7" s="430"/>
      <c r="J7" s="434">
        <f>SUM(J8:J20)</f>
        <v>0.73091</v>
      </c>
      <c r="K7" s="430"/>
      <c r="L7" s="434">
        <f>SUM(L8:L20)</f>
        <v>0</v>
      </c>
      <c r="M7" s="430"/>
      <c r="N7" s="430"/>
      <c r="O7" s="430" t="s">
        <v>52</v>
      </c>
      <c r="P7" s="430"/>
      <c r="U7" s="428"/>
      <c r="V7" s="428"/>
      <c r="W7" s="430"/>
      <c r="X7" s="430"/>
    </row>
    <row r="8" spans="1:24" s="369" customFormat="1" ht="11.25" customHeight="1">
      <c r="A8" s="435" t="s">
        <v>1098</v>
      </c>
      <c r="B8" s="435" t="s">
        <v>1099</v>
      </c>
      <c r="C8" s="436" t="s">
        <v>1100</v>
      </c>
      <c r="D8" s="470" t="s">
        <v>1101</v>
      </c>
      <c r="E8" s="435" t="s">
        <v>204</v>
      </c>
      <c r="F8" s="438">
        <v>2</v>
      </c>
      <c r="G8" s="439"/>
      <c r="H8" s="440">
        <f aca="true" t="shared" si="0" ref="H8:H20">ROUND(F8*G8,2)</f>
        <v>0</v>
      </c>
      <c r="I8" s="441">
        <v>0.04</v>
      </c>
      <c r="J8" s="438">
        <f aca="true" t="shared" si="1" ref="J8:J20">F8*I8</f>
        <v>0.08</v>
      </c>
      <c r="K8" s="441">
        <v>0</v>
      </c>
      <c r="L8" s="438">
        <f aca="true" t="shared" si="2" ref="L8:L20">F8*K8</f>
        <v>0</v>
      </c>
      <c r="M8" s="442">
        <v>21</v>
      </c>
      <c r="N8" s="443">
        <v>4</v>
      </c>
      <c r="O8" s="444" t="s">
        <v>54</v>
      </c>
      <c r="P8" s="440">
        <f aca="true" t="shared" si="3" ref="P8:P20">H8+((H8/100)*M8)</f>
        <v>0</v>
      </c>
      <c r="U8" s="445"/>
      <c r="V8" s="445"/>
      <c r="W8" s="444"/>
      <c r="X8" s="444"/>
    </row>
    <row r="9" spans="1:24" s="369" customFormat="1" ht="11.25" customHeight="1">
      <c r="A9" s="435" t="s">
        <v>1098</v>
      </c>
      <c r="B9" s="435" t="s">
        <v>1099</v>
      </c>
      <c r="C9" s="436" t="s">
        <v>1102</v>
      </c>
      <c r="D9" s="470" t="s">
        <v>1103</v>
      </c>
      <c r="E9" s="435" t="s">
        <v>204</v>
      </c>
      <c r="F9" s="438">
        <v>2</v>
      </c>
      <c r="G9" s="439"/>
      <c r="H9" s="440">
        <f t="shared" si="0"/>
        <v>0</v>
      </c>
      <c r="I9" s="441">
        <v>0.04153</v>
      </c>
      <c r="J9" s="438">
        <f t="shared" si="1"/>
        <v>0.08306</v>
      </c>
      <c r="K9" s="441">
        <v>0</v>
      </c>
      <c r="L9" s="438">
        <f t="shared" si="2"/>
        <v>0</v>
      </c>
      <c r="M9" s="442">
        <v>21</v>
      </c>
      <c r="N9" s="443">
        <v>4</v>
      </c>
      <c r="O9" s="444" t="s">
        <v>54</v>
      </c>
      <c r="P9" s="440">
        <f t="shared" si="3"/>
        <v>0</v>
      </c>
      <c r="U9" s="445"/>
      <c r="V9" s="445"/>
      <c r="W9" s="444"/>
      <c r="X9" s="444"/>
    </row>
    <row r="10" spans="1:24" s="369" customFormat="1" ht="11.25" customHeight="1" hidden="1">
      <c r="A10" s="435" t="s">
        <v>1098</v>
      </c>
      <c r="B10" s="435" t="s">
        <v>1099</v>
      </c>
      <c r="C10" s="436" t="s">
        <v>1256</v>
      </c>
      <c r="D10" s="470" t="s">
        <v>1257</v>
      </c>
      <c r="E10" s="435" t="s">
        <v>204</v>
      </c>
      <c r="F10" s="438">
        <v>0</v>
      </c>
      <c r="G10" s="439"/>
      <c r="H10" s="440">
        <f t="shared" si="0"/>
        <v>0</v>
      </c>
      <c r="I10" s="441">
        <v>0.04153</v>
      </c>
      <c r="J10" s="438">
        <f t="shared" si="1"/>
        <v>0</v>
      </c>
      <c r="K10" s="441">
        <v>0</v>
      </c>
      <c r="L10" s="438">
        <f t="shared" si="2"/>
        <v>0</v>
      </c>
      <c r="M10" s="442">
        <v>21</v>
      </c>
      <c r="N10" s="443">
        <v>4</v>
      </c>
      <c r="O10" s="444" t="s">
        <v>54</v>
      </c>
      <c r="P10" s="440">
        <f t="shared" si="3"/>
        <v>0</v>
      </c>
      <c r="U10" s="445"/>
      <c r="V10" s="445"/>
      <c r="W10" s="444"/>
      <c r="X10" s="444"/>
    </row>
    <row r="11" spans="1:24" s="369" customFormat="1" ht="11.25" customHeight="1" hidden="1">
      <c r="A11" s="435" t="s">
        <v>1098</v>
      </c>
      <c r="B11" s="435" t="s">
        <v>1099</v>
      </c>
      <c r="C11" s="436" t="s">
        <v>1258</v>
      </c>
      <c r="D11" s="470" t="s">
        <v>1259</v>
      </c>
      <c r="E11" s="435" t="s">
        <v>204</v>
      </c>
      <c r="F11" s="438">
        <v>0</v>
      </c>
      <c r="G11" s="439"/>
      <c r="H11" s="440">
        <f t="shared" si="0"/>
        <v>0</v>
      </c>
      <c r="I11" s="441">
        <v>0.04153</v>
      </c>
      <c r="J11" s="438">
        <f t="shared" si="1"/>
        <v>0</v>
      </c>
      <c r="K11" s="441">
        <v>0</v>
      </c>
      <c r="L11" s="438">
        <f t="shared" si="2"/>
        <v>0</v>
      </c>
      <c r="M11" s="442">
        <v>21</v>
      </c>
      <c r="N11" s="443">
        <v>4</v>
      </c>
      <c r="O11" s="444" t="s">
        <v>54</v>
      </c>
      <c r="P11" s="440">
        <f t="shared" si="3"/>
        <v>0</v>
      </c>
      <c r="U11" s="445"/>
      <c r="V11" s="445"/>
      <c r="W11" s="444"/>
      <c r="X11" s="444"/>
    </row>
    <row r="12" spans="1:24" s="369" customFormat="1" ht="11.25" customHeight="1">
      <c r="A12" s="435" t="s">
        <v>1098</v>
      </c>
      <c r="B12" s="435" t="s">
        <v>1099</v>
      </c>
      <c r="C12" s="436" t="s">
        <v>1104</v>
      </c>
      <c r="D12" s="470" t="s">
        <v>1105</v>
      </c>
      <c r="E12" s="435" t="s">
        <v>204</v>
      </c>
      <c r="F12" s="438">
        <v>5</v>
      </c>
      <c r="G12" s="439"/>
      <c r="H12" s="440">
        <f t="shared" si="0"/>
        <v>0</v>
      </c>
      <c r="I12" s="441">
        <v>0.04</v>
      </c>
      <c r="J12" s="438">
        <f t="shared" si="1"/>
        <v>0.2</v>
      </c>
      <c r="K12" s="441">
        <v>0</v>
      </c>
      <c r="L12" s="438">
        <f t="shared" si="2"/>
        <v>0</v>
      </c>
      <c r="M12" s="442">
        <v>21</v>
      </c>
      <c r="N12" s="443">
        <v>4</v>
      </c>
      <c r="O12" s="444" t="s">
        <v>54</v>
      </c>
      <c r="P12" s="440">
        <f t="shared" si="3"/>
        <v>0</v>
      </c>
      <c r="U12" s="445"/>
      <c r="V12" s="445"/>
      <c r="W12" s="444"/>
      <c r="X12" s="444"/>
    </row>
    <row r="13" spans="1:24" s="369" customFormat="1" ht="22.5" customHeight="1" hidden="1">
      <c r="A13" s="435" t="s">
        <v>1098</v>
      </c>
      <c r="B13" s="435" t="s">
        <v>1108</v>
      </c>
      <c r="C13" s="436" t="s">
        <v>1260</v>
      </c>
      <c r="D13" s="470" t="s">
        <v>1261</v>
      </c>
      <c r="E13" s="435" t="s">
        <v>204</v>
      </c>
      <c r="F13" s="438">
        <v>0</v>
      </c>
      <c r="G13" s="439"/>
      <c r="H13" s="440">
        <f t="shared" si="0"/>
        <v>0</v>
      </c>
      <c r="I13" s="441">
        <v>0.0154</v>
      </c>
      <c r="J13" s="438">
        <f t="shared" si="1"/>
        <v>0</v>
      </c>
      <c r="K13" s="441">
        <v>0</v>
      </c>
      <c r="L13" s="438">
        <f t="shared" si="2"/>
        <v>0</v>
      </c>
      <c r="M13" s="442">
        <v>21</v>
      </c>
      <c r="N13" s="443">
        <v>4</v>
      </c>
      <c r="O13" s="444" t="s">
        <v>54</v>
      </c>
      <c r="P13" s="440">
        <f t="shared" si="3"/>
        <v>0</v>
      </c>
      <c r="U13" s="445"/>
      <c r="V13" s="445"/>
      <c r="W13" s="444"/>
      <c r="X13" s="444"/>
    </row>
    <row r="14" spans="1:24" s="369" customFormat="1" ht="11.25" customHeight="1">
      <c r="A14" s="435" t="s">
        <v>1098</v>
      </c>
      <c r="B14" s="435" t="s">
        <v>1099</v>
      </c>
      <c r="C14" s="436" t="s">
        <v>1106</v>
      </c>
      <c r="D14" s="470" t="s">
        <v>1107</v>
      </c>
      <c r="E14" s="435" t="s">
        <v>204</v>
      </c>
      <c r="F14" s="438">
        <v>5</v>
      </c>
      <c r="G14" s="439"/>
      <c r="H14" s="440">
        <f t="shared" si="0"/>
        <v>0</v>
      </c>
      <c r="I14" s="441">
        <v>0.04153</v>
      </c>
      <c r="J14" s="438">
        <f t="shared" si="1"/>
        <v>0.20765</v>
      </c>
      <c r="K14" s="441">
        <v>0</v>
      </c>
      <c r="L14" s="438">
        <f t="shared" si="2"/>
        <v>0</v>
      </c>
      <c r="M14" s="442">
        <v>21</v>
      </c>
      <c r="N14" s="443">
        <v>4</v>
      </c>
      <c r="O14" s="444" t="s">
        <v>54</v>
      </c>
      <c r="P14" s="440">
        <f t="shared" si="3"/>
        <v>0</v>
      </c>
      <c r="U14" s="445"/>
      <c r="V14" s="445"/>
      <c r="W14" s="444"/>
      <c r="X14" s="444"/>
    </row>
    <row r="15" spans="1:24" s="369" customFormat="1" ht="11.25" customHeight="1" hidden="1">
      <c r="A15" s="435" t="s">
        <v>1098</v>
      </c>
      <c r="B15" s="435" t="s">
        <v>1099</v>
      </c>
      <c r="C15" s="436" t="s">
        <v>1262</v>
      </c>
      <c r="D15" s="470" t="s">
        <v>1263</v>
      </c>
      <c r="E15" s="435" t="s">
        <v>204</v>
      </c>
      <c r="F15" s="438">
        <v>0</v>
      </c>
      <c r="G15" s="439"/>
      <c r="H15" s="440">
        <f t="shared" si="0"/>
        <v>0</v>
      </c>
      <c r="I15" s="441">
        <v>0.04153</v>
      </c>
      <c r="J15" s="438">
        <f t="shared" si="1"/>
        <v>0</v>
      </c>
      <c r="K15" s="441">
        <v>0</v>
      </c>
      <c r="L15" s="438">
        <f t="shared" si="2"/>
        <v>0</v>
      </c>
      <c r="M15" s="442">
        <v>21</v>
      </c>
      <c r="N15" s="443">
        <v>4</v>
      </c>
      <c r="O15" s="444" t="s">
        <v>54</v>
      </c>
      <c r="P15" s="440">
        <f t="shared" si="3"/>
        <v>0</v>
      </c>
      <c r="U15" s="445"/>
      <c r="V15" s="445"/>
      <c r="W15" s="444"/>
      <c r="X15" s="444"/>
    </row>
    <row r="16" spans="1:24" s="369" customFormat="1" ht="11.25" customHeight="1" hidden="1">
      <c r="A16" s="435" t="s">
        <v>1098</v>
      </c>
      <c r="B16" s="435" t="s">
        <v>1099</v>
      </c>
      <c r="C16" s="436" t="s">
        <v>1264</v>
      </c>
      <c r="D16" s="470" t="s">
        <v>1265</v>
      </c>
      <c r="E16" s="435" t="s">
        <v>204</v>
      </c>
      <c r="F16" s="438">
        <v>0</v>
      </c>
      <c r="G16" s="439"/>
      <c r="H16" s="440">
        <f t="shared" si="0"/>
        <v>0</v>
      </c>
      <c r="I16" s="441">
        <v>0.04153</v>
      </c>
      <c r="J16" s="438">
        <f t="shared" si="1"/>
        <v>0</v>
      </c>
      <c r="K16" s="441">
        <v>0</v>
      </c>
      <c r="L16" s="438">
        <f t="shared" si="2"/>
        <v>0</v>
      </c>
      <c r="M16" s="442">
        <v>21</v>
      </c>
      <c r="N16" s="443">
        <v>4</v>
      </c>
      <c r="O16" s="444" t="s">
        <v>54</v>
      </c>
      <c r="P16" s="440">
        <f t="shared" si="3"/>
        <v>0</v>
      </c>
      <c r="U16" s="445"/>
      <c r="V16" s="445"/>
      <c r="W16" s="444"/>
      <c r="X16" s="444"/>
    </row>
    <row r="17" spans="1:24" s="369" customFormat="1" ht="22.5" customHeight="1" hidden="1">
      <c r="A17" s="435" t="s">
        <v>1098</v>
      </c>
      <c r="B17" s="435" t="s">
        <v>1099</v>
      </c>
      <c r="C17" s="436" t="s">
        <v>1266</v>
      </c>
      <c r="D17" s="470" t="s">
        <v>1267</v>
      </c>
      <c r="E17" s="435" t="s">
        <v>214</v>
      </c>
      <c r="F17" s="438">
        <v>0</v>
      </c>
      <c r="G17" s="439"/>
      <c r="H17" s="440">
        <f t="shared" si="0"/>
        <v>0</v>
      </c>
      <c r="I17" s="441">
        <v>0.0382</v>
      </c>
      <c r="J17" s="438">
        <f t="shared" si="1"/>
        <v>0</v>
      </c>
      <c r="K17" s="441">
        <v>0</v>
      </c>
      <c r="L17" s="438">
        <f t="shared" si="2"/>
        <v>0</v>
      </c>
      <c r="M17" s="442">
        <v>21</v>
      </c>
      <c r="N17" s="443">
        <v>4</v>
      </c>
      <c r="O17" s="444" t="s">
        <v>54</v>
      </c>
      <c r="P17" s="440">
        <f t="shared" si="3"/>
        <v>0</v>
      </c>
      <c r="U17" s="445"/>
      <c r="V17" s="445"/>
      <c r="W17" s="444"/>
      <c r="X17" s="444"/>
    </row>
    <row r="18" spans="1:24" s="369" customFormat="1" ht="24.75" customHeight="1">
      <c r="A18" s="435" t="s">
        <v>1098</v>
      </c>
      <c r="B18" s="435" t="s">
        <v>1099</v>
      </c>
      <c r="C18" s="436" t="s">
        <v>1268</v>
      </c>
      <c r="D18" s="470" t="s">
        <v>1269</v>
      </c>
      <c r="E18" s="435" t="s">
        <v>214</v>
      </c>
      <c r="F18" s="438">
        <v>1</v>
      </c>
      <c r="G18" s="439"/>
      <c r="H18" s="440">
        <f t="shared" si="0"/>
        <v>0</v>
      </c>
      <c r="I18" s="441">
        <v>0.147</v>
      </c>
      <c r="J18" s="438">
        <f t="shared" si="1"/>
        <v>0.147</v>
      </c>
      <c r="K18" s="441">
        <v>0</v>
      </c>
      <c r="L18" s="438">
        <f t="shared" si="2"/>
        <v>0</v>
      </c>
      <c r="M18" s="442">
        <v>21</v>
      </c>
      <c r="N18" s="443">
        <v>4</v>
      </c>
      <c r="O18" s="444" t="s">
        <v>54</v>
      </c>
      <c r="P18" s="440">
        <f t="shared" si="3"/>
        <v>0</v>
      </c>
      <c r="U18" s="445"/>
      <c r="V18" s="445"/>
      <c r="W18" s="444"/>
      <c r="X18" s="444"/>
    </row>
    <row r="19" spans="1:24" s="369" customFormat="1" ht="11.25" customHeight="1">
      <c r="A19" s="435" t="s">
        <v>1098</v>
      </c>
      <c r="B19" s="435" t="s">
        <v>1108</v>
      </c>
      <c r="C19" s="436" t="s">
        <v>1109</v>
      </c>
      <c r="D19" s="470" t="s">
        <v>1110</v>
      </c>
      <c r="E19" s="435" t="s">
        <v>204</v>
      </c>
      <c r="F19" s="438">
        <f>F212</f>
        <v>50</v>
      </c>
      <c r="G19" s="439"/>
      <c r="H19" s="440">
        <f t="shared" si="0"/>
        <v>0</v>
      </c>
      <c r="I19" s="441">
        <v>0.00012</v>
      </c>
      <c r="J19" s="438">
        <f t="shared" si="1"/>
        <v>0.006</v>
      </c>
      <c r="K19" s="441">
        <v>0</v>
      </c>
      <c r="L19" s="438">
        <f t="shared" si="2"/>
        <v>0</v>
      </c>
      <c r="M19" s="442">
        <v>21</v>
      </c>
      <c r="N19" s="443">
        <v>4</v>
      </c>
      <c r="O19" s="444" t="s">
        <v>54</v>
      </c>
      <c r="P19" s="440">
        <f t="shared" si="3"/>
        <v>0</v>
      </c>
      <c r="U19" s="445"/>
      <c r="V19" s="445"/>
      <c r="W19" s="444"/>
      <c r="X19" s="444"/>
    </row>
    <row r="20" spans="1:24" s="369" customFormat="1" ht="11.25" customHeight="1">
      <c r="A20" s="435" t="s">
        <v>1098</v>
      </c>
      <c r="B20" s="435" t="s">
        <v>1108</v>
      </c>
      <c r="C20" s="436" t="s">
        <v>1111</v>
      </c>
      <c r="D20" s="470" t="s">
        <v>1112</v>
      </c>
      <c r="E20" s="435" t="s">
        <v>204</v>
      </c>
      <c r="F20" s="438">
        <v>30</v>
      </c>
      <c r="G20" s="439"/>
      <c r="H20" s="440">
        <f t="shared" si="0"/>
        <v>0</v>
      </c>
      <c r="I20" s="441">
        <v>0.00024</v>
      </c>
      <c r="J20" s="438">
        <f t="shared" si="1"/>
        <v>0.0072</v>
      </c>
      <c r="K20" s="441">
        <v>0</v>
      </c>
      <c r="L20" s="438">
        <f t="shared" si="2"/>
        <v>0</v>
      </c>
      <c r="M20" s="442">
        <v>21</v>
      </c>
      <c r="N20" s="443">
        <v>4</v>
      </c>
      <c r="O20" s="444" t="s">
        <v>54</v>
      </c>
      <c r="P20" s="440">
        <f t="shared" si="3"/>
        <v>0</v>
      </c>
      <c r="U20" s="445"/>
      <c r="V20" s="445"/>
      <c r="W20" s="444"/>
      <c r="X20" s="444"/>
    </row>
    <row r="21" spans="1:24" s="356" customFormat="1" ht="18.75" customHeight="1">
      <c r="A21" s="429" t="s">
        <v>1093</v>
      </c>
      <c r="B21" s="430"/>
      <c r="C21" s="431" t="s">
        <v>1115</v>
      </c>
      <c r="D21" s="469" t="s">
        <v>1116</v>
      </c>
      <c r="E21" s="430"/>
      <c r="F21" s="430"/>
      <c r="G21" s="432"/>
      <c r="H21" s="433">
        <f>SUM(H28:H117)</f>
        <v>0</v>
      </c>
      <c r="I21" s="430"/>
      <c r="J21" s="434">
        <f>SUM(J22:J115)</f>
        <v>0.00117</v>
      </c>
      <c r="K21" s="430"/>
      <c r="L21" s="434">
        <f>SUM(L22:L115)</f>
        <v>0.377</v>
      </c>
      <c r="M21" s="430"/>
      <c r="N21" s="430"/>
      <c r="O21" s="430" t="s">
        <v>52</v>
      </c>
      <c r="P21" s="440"/>
      <c r="U21" s="428"/>
      <c r="V21" s="428"/>
      <c r="W21" s="430"/>
      <c r="X21" s="430"/>
    </row>
    <row r="22" spans="1:24" s="369" customFormat="1" ht="22.5" customHeight="1" hidden="1">
      <c r="A22" s="435" t="s">
        <v>1098</v>
      </c>
      <c r="B22" s="435" t="s">
        <v>1099</v>
      </c>
      <c r="C22" s="436" t="s">
        <v>1270</v>
      </c>
      <c r="D22" s="470" t="s">
        <v>1271</v>
      </c>
      <c r="E22" s="435" t="s">
        <v>204</v>
      </c>
      <c r="F22" s="438">
        <v>0</v>
      </c>
      <c r="G22" s="439"/>
      <c r="H22" s="440">
        <f aca="true" t="shared" si="4" ref="H22:H117">ROUND(F22*G22,2)</f>
        <v>0</v>
      </c>
      <c r="I22" s="441">
        <v>1E-05</v>
      </c>
      <c r="J22" s="438">
        <f aca="true" t="shared" si="5" ref="J22:J115">F22*I22</f>
        <v>0</v>
      </c>
      <c r="K22" s="441">
        <v>0</v>
      </c>
      <c r="L22" s="438">
        <f aca="true" t="shared" si="6" ref="L22:L115">F22*K22</f>
        <v>0</v>
      </c>
      <c r="M22" s="442">
        <v>21</v>
      </c>
      <c r="N22" s="443">
        <v>4</v>
      </c>
      <c r="O22" s="444" t="s">
        <v>54</v>
      </c>
      <c r="P22" s="440">
        <f aca="true" t="shared" si="7" ref="P22:P117">H22+((H22/100)*M22)</f>
        <v>0</v>
      </c>
      <c r="U22" s="445"/>
      <c r="V22" s="445"/>
      <c r="W22" s="444"/>
      <c r="X22" s="444"/>
    </row>
    <row r="23" spans="1:24" s="369" customFormat="1" ht="22.5" customHeight="1" hidden="1">
      <c r="A23" s="435" t="s">
        <v>1098</v>
      </c>
      <c r="B23" s="435" t="s">
        <v>1099</v>
      </c>
      <c r="C23" s="436" t="s">
        <v>1272</v>
      </c>
      <c r="D23" s="470" t="s">
        <v>1273</v>
      </c>
      <c r="E23" s="435" t="s">
        <v>204</v>
      </c>
      <c r="F23" s="438">
        <v>0</v>
      </c>
      <c r="G23" s="439"/>
      <c r="H23" s="440">
        <f t="shared" si="4"/>
        <v>0</v>
      </c>
      <c r="I23" s="441">
        <v>1E-05</v>
      </c>
      <c r="J23" s="438">
        <f t="shared" si="5"/>
        <v>0</v>
      </c>
      <c r="K23" s="441">
        <v>0</v>
      </c>
      <c r="L23" s="438">
        <f t="shared" si="6"/>
        <v>0</v>
      </c>
      <c r="M23" s="442">
        <v>21</v>
      </c>
      <c r="N23" s="443">
        <v>4</v>
      </c>
      <c r="O23" s="444" t="s">
        <v>54</v>
      </c>
      <c r="P23" s="440">
        <f t="shared" si="7"/>
        <v>0</v>
      </c>
      <c r="U23" s="445"/>
      <c r="V23" s="445"/>
      <c r="W23" s="444"/>
      <c r="X23" s="444"/>
    </row>
    <row r="24" spans="1:24" s="369" customFormat="1" ht="22.5" customHeight="1" hidden="1">
      <c r="A24" s="435" t="s">
        <v>1098</v>
      </c>
      <c r="B24" s="435" t="s">
        <v>1099</v>
      </c>
      <c r="C24" s="436" t="s">
        <v>1274</v>
      </c>
      <c r="D24" s="470" t="s">
        <v>1275</v>
      </c>
      <c r="E24" s="435" t="s">
        <v>204</v>
      </c>
      <c r="F24" s="438">
        <v>0</v>
      </c>
      <c r="G24" s="439"/>
      <c r="H24" s="440">
        <f t="shared" si="4"/>
        <v>0</v>
      </c>
      <c r="I24" s="441">
        <v>1E-05</v>
      </c>
      <c r="J24" s="438">
        <f t="shared" si="5"/>
        <v>0</v>
      </c>
      <c r="K24" s="441">
        <v>0</v>
      </c>
      <c r="L24" s="438">
        <f t="shared" si="6"/>
        <v>0</v>
      </c>
      <c r="M24" s="442">
        <v>21</v>
      </c>
      <c r="N24" s="443">
        <v>4</v>
      </c>
      <c r="O24" s="444" t="s">
        <v>54</v>
      </c>
      <c r="P24" s="440">
        <f t="shared" si="7"/>
        <v>0</v>
      </c>
      <c r="U24" s="445"/>
      <c r="V24" s="445"/>
      <c r="W24" s="444"/>
      <c r="X24" s="444"/>
    </row>
    <row r="25" spans="1:24" s="369" customFormat="1" ht="22.5" customHeight="1" hidden="1">
      <c r="A25" s="435" t="s">
        <v>1098</v>
      </c>
      <c r="B25" s="435" t="s">
        <v>1099</v>
      </c>
      <c r="C25" s="436" t="s">
        <v>1276</v>
      </c>
      <c r="D25" s="470" t="s">
        <v>1277</v>
      </c>
      <c r="E25" s="435" t="s">
        <v>204</v>
      </c>
      <c r="F25" s="438">
        <v>0</v>
      </c>
      <c r="G25" s="439"/>
      <c r="H25" s="440">
        <f t="shared" si="4"/>
        <v>0</v>
      </c>
      <c r="I25" s="441">
        <v>1E-05</v>
      </c>
      <c r="J25" s="438">
        <f t="shared" si="5"/>
        <v>0</v>
      </c>
      <c r="K25" s="441">
        <v>0</v>
      </c>
      <c r="L25" s="438">
        <f t="shared" si="6"/>
        <v>0</v>
      </c>
      <c r="M25" s="442">
        <v>21</v>
      </c>
      <c r="N25" s="443">
        <v>4</v>
      </c>
      <c r="O25" s="444" t="s">
        <v>54</v>
      </c>
      <c r="P25" s="440">
        <f t="shared" si="7"/>
        <v>0</v>
      </c>
      <c r="U25" s="445"/>
      <c r="V25" s="445"/>
      <c r="W25" s="444"/>
      <c r="X25" s="444"/>
    </row>
    <row r="26" spans="1:24" s="369" customFormat="1" ht="22.5" customHeight="1" hidden="1">
      <c r="A26" s="435" t="s">
        <v>1098</v>
      </c>
      <c r="B26" s="435" t="s">
        <v>1099</v>
      </c>
      <c r="C26" s="436" t="s">
        <v>1278</v>
      </c>
      <c r="D26" s="470" t="s">
        <v>1279</v>
      </c>
      <c r="E26" s="435" t="s">
        <v>204</v>
      </c>
      <c r="F26" s="438">
        <v>0</v>
      </c>
      <c r="G26" s="439"/>
      <c r="H26" s="440">
        <f t="shared" si="4"/>
        <v>0</v>
      </c>
      <c r="I26" s="441">
        <v>2E-05</v>
      </c>
      <c r="J26" s="438">
        <f t="shared" si="5"/>
        <v>0</v>
      </c>
      <c r="K26" s="441">
        <v>0</v>
      </c>
      <c r="L26" s="438">
        <f t="shared" si="6"/>
        <v>0</v>
      </c>
      <c r="M26" s="442">
        <v>21</v>
      </c>
      <c r="N26" s="443">
        <v>4</v>
      </c>
      <c r="O26" s="444" t="s">
        <v>54</v>
      </c>
      <c r="P26" s="440">
        <f t="shared" si="7"/>
        <v>0</v>
      </c>
      <c r="U26" s="445"/>
      <c r="V26" s="445"/>
      <c r="W26" s="444"/>
      <c r="X26" s="444"/>
    </row>
    <row r="27" spans="1:24" s="369" customFormat="1" ht="22.5" customHeight="1" hidden="1">
      <c r="A27" s="435" t="s">
        <v>1098</v>
      </c>
      <c r="B27" s="435" t="s">
        <v>1099</v>
      </c>
      <c r="C27" s="436" t="s">
        <v>1280</v>
      </c>
      <c r="D27" s="470" t="s">
        <v>1281</v>
      </c>
      <c r="E27" s="435" t="s">
        <v>204</v>
      </c>
      <c r="F27" s="438">
        <v>0</v>
      </c>
      <c r="G27" s="439"/>
      <c r="H27" s="440">
        <f t="shared" si="4"/>
        <v>0</v>
      </c>
      <c r="I27" s="441">
        <v>2E-05</v>
      </c>
      <c r="J27" s="438">
        <f t="shared" si="5"/>
        <v>0</v>
      </c>
      <c r="K27" s="441">
        <v>0</v>
      </c>
      <c r="L27" s="438">
        <f t="shared" si="6"/>
        <v>0</v>
      </c>
      <c r="M27" s="442">
        <v>21</v>
      </c>
      <c r="N27" s="443">
        <v>4</v>
      </c>
      <c r="O27" s="444" t="s">
        <v>54</v>
      </c>
      <c r="P27" s="440">
        <f t="shared" si="7"/>
        <v>0</v>
      </c>
      <c r="U27" s="445"/>
      <c r="V27" s="445"/>
      <c r="W27" s="444"/>
      <c r="X27" s="444"/>
    </row>
    <row r="28" spans="1:24" s="369" customFormat="1" ht="22.5" customHeight="1">
      <c r="A28" s="435" t="s">
        <v>1098</v>
      </c>
      <c r="B28" s="435" t="s">
        <v>1099</v>
      </c>
      <c r="C28" s="436" t="s">
        <v>1117</v>
      </c>
      <c r="D28" s="470" t="s">
        <v>1118</v>
      </c>
      <c r="E28" s="435" t="s">
        <v>204</v>
      </c>
      <c r="F28" s="438">
        <v>30</v>
      </c>
      <c r="G28" s="439"/>
      <c r="H28" s="440">
        <f t="shared" si="4"/>
        <v>0</v>
      </c>
      <c r="I28" s="441">
        <v>2E-05</v>
      </c>
      <c r="J28" s="438">
        <f t="shared" si="5"/>
        <v>0.0006000000000000001</v>
      </c>
      <c r="K28" s="441">
        <v>0</v>
      </c>
      <c r="L28" s="438">
        <f t="shared" si="6"/>
        <v>0</v>
      </c>
      <c r="M28" s="442">
        <v>21</v>
      </c>
      <c r="N28" s="443">
        <v>4</v>
      </c>
      <c r="O28" s="444" t="s">
        <v>54</v>
      </c>
      <c r="P28" s="440">
        <f t="shared" si="7"/>
        <v>0</v>
      </c>
      <c r="U28" s="445"/>
      <c r="V28" s="445"/>
      <c r="W28" s="444"/>
      <c r="X28" s="444"/>
    </row>
    <row r="29" spans="1:24" s="369" customFormat="1" ht="22.5" customHeight="1" hidden="1">
      <c r="A29" s="435" t="s">
        <v>1098</v>
      </c>
      <c r="B29" s="435" t="s">
        <v>1099</v>
      </c>
      <c r="C29" s="436" t="s">
        <v>1282</v>
      </c>
      <c r="D29" s="470" t="s">
        <v>1283</v>
      </c>
      <c r="E29" s="435" t="s">
        <v>204</v>
      </c>
      <c r="F29" s="438">
        <v>0</v>
      </c>
      <c r="G29" s="439"/>
      <c r="H29" s="440">
        <f t="shared" si="4"/>
        <v>0</v>
      </c>
      <c r="I29" s="441">
        <v>2E-05</v>
      </c>
      <c r="J29" s="438">
        <f t="shared" si="5"/>
        <v>0</v>
      </c>
      <c r="K29" s="441">
        <v>0</v>
      </c>
      <c r="L29" s="438">
        <f t="shared" si="6"/>
        <v>0</v>
      </c>
      <c r="M29" s="442">
        <v>21</v>
      </c>
      <c r="N29" s="443">
        <v>4</v>
      </c>
      <c r="O29" s="444" t="s">
        <v>54</v>
      </c>
      <c r="P29" s="440">
        <f t="shared" si="7"/>
        <v>0</v>
      </c>
      <c r="U29" s="445"/>
      <c r="V29" s="445"/>
      <c r="W29" s="444"/>
      <c r="X29" s="444"/>
    </row>
    <row r="30" spans="1:24" s="369" customFormat="1" ht="11.25" customHeight="1" hidden="1">
      <c r="A30" s="435" t="s">
        <v>1098</v>
      </c>
      <c r="B30" s="435" t="s">
        <v>1099</v>
      </c>
      <c r="C30" s="436" t="s">
        <v>1284</v>
      </c>
      <c r="D30" s="470" t="s">
        <v>1285</v>
      </c>
      <c r="E30" s="435" t="s">
        <v>204</v>
      </c>
      <c r="F30" s="438">
        <v>0</v>
      </c>
      <c r="G30" s="439"/>
      <c r="H30" s="440">
        <f t="shared" si="4"/>
        <v>0</v>
      </c>
      <c r="I30" s="441">
        <v>1E-05</v>
      </c>
      <c r="J30" s="438">
        <f t="shared" si="5"/>
        <v>0</v>
      </c>
      <c r="K30" s="441">
        <v>0</v>
      </c>
      <c r="L30" s="438">
        <f t="shared" si="6"/>
        <v>0</v>
      </c>
      <c r="M30" s="442">
        <v>21</v>
      </c>
      <c r="N30" s="443">
        <v>4</v>
      </c>
      <c r="O30" s="444" t="s">
        <v>54</v>
      </c>
      <c r="P30" s="440">
        <f t="shared" si="7"/>
        <v>0</v>
      </c>
      <c r="U30" s="445"/>
      <c r="V30" s="445"/>
      <c r="W30" s="444"/>
      <c r="X30" s="444"/>
    </row>
    <row r="31" spans="1:24" s="369" customFormat="1" ht="11.25" customHeight="1">
      <c r="A31" s="435" t="s">
        <v>1098</v>
      </c>
      <c r="B31" s="435" t="s">
        <v>1099</v>
      </c>
      <c r="C31" s="436" t="s">
        <v>1119</v>
      </c>
      <c r="D31" s="470" t="s">
        <v>1120</v>
      </c>
      <c r="E31" s="435" t="s">
        <v>204</v>
      </c>
      <c r="F31" s="438">
        <v>3</v>
      </c>
      <c r="G31" s="439"/>
      <c r="H31" s="440">
        <f t="shared" si="4"/>
        <v>0</v>
      </c>
      <c r="I31" s="441">
        <v>1E-05</v>
      </c>
      <c r="J31" s="438">
        <f t="shared" si="5"/>
        <v>3.0000000000000004E-05</v>
      </c>
      <c r="K31" s="441">
        <v>0</v>
      </c>
      <c r="L31" s="438">
        <f t="shared" si="6"/>
        <v>0</v>
      </c>
      <c r="M31" s="442">
        <v>21</v>
      </c>
      <c r="N31" s="443">
        <v>4</v>
      </c>
      <c r="O31" s="444" t="s">
        <v>54</v>
      </c>
      <c r="P31" s="440">
        <f t="shared" si="7"/>
        <v>0</v>
      </c>
      <c r="U31" s="445"/>
      <c r="V31" s="445"/>
      <c r="W31" s="444"/>
      <c r="X31" s="444"/>
    </row>
    <row r="32" spans="1:24" s="369" customFormat="1" ht="11.25" customHeight="1" hidden="1">
      <c r="A32" s="435" t="s">
        <v>1098</v>
      </c>
      <c r="B32" s="435" t="s">
        <v>1099</v>
      </c>
      <c r="C32" s="436" t="s">
        <v>1286</v>
      </c>
      <c r="D32" s="470" t="s">
        <v>1287</v>
      </c>
      <c r="E32" s="435" t="s">
        <v>204</v>
      </c>
      <c r="F32" s="438">
        <v>0</v>
      </c>
      <c r="G32" s="439"/>
      <c r="H32" s="440">
        <f t="shared" si="4"/>
        <v>0</v>
      </c>
      <c r="I32" s="441">
        <v>1E-05</v>
      </c>
      <c r="J32" s="438">
        <f t="shared" si="5"/>
        <v>0</v>
      </c>
      <c r="K32" s="441">
        <v>0</v>
      </c>
      <c r="L32" s="438">
        <f t="shared" si="6"/>
        <v>0</v>
      </c>
      <c r="M32" s="442">
        <v>21</v>
      </c>
      <c r="N32" s="443">
        <v>4</v>
      </c>
      <c r="O32" s="444" t="s">
        <v>54</v>
      </c>
      <c r="P32" s="440">
        <f t="shared" si="7"/>
        <v>0</v>
      </c>
      <c r="U32" s="445"/>
      <c r="V32" s="445"/>
      <c r="W32" s="444"/>
      <c r="X32" s="444"/>
    </row>
    <row r="33" spans="1:24" s="369" customFormat="1" ht="11.25" customHeight="1">
      <c r="A33" s="435" t="s">
        <v>1098</v>
      </c>
      <c r="B33" s="435" t="s">
        <v>1099</v>
      </c>
      <c r="C33" s="436" t="s">
        <v>1121</v>
      </c>
      <c r="D33" s="470" t="s">
        <v>1122</v>
      </c>
      <c r="E33" s="435" t="s">
        <v>204</v>
      </c>
      <c r="F33" s="438">
        <f>F19</f>
        <v>50</v>
      </c>
      <c r="G33" s="439"/>
      <c r="H33" s="440">
        <f t="shared" si="4"/>
        <v>0</v>
      </c>
      <c r="I33" s="441">
        <v>0</v>
      </c>
      <c r="J33" s="438">
        <f t="shared" si="5"/>
        <v>0</v>
      </c>
      <c r="K33" s="441">
        <v>0</v>
      </c>
      <c r="L33" s="438">
        <f t="shared" si="6"/>
        <v>0</v>
      </c>
      <c r="M33" s="442">
        <v>21</v>
      </c>
      <c r="N33" s="443">
        <v>4</v>
      </c>
      <c r="O33" s="444" t="s">
        <v>54</v>
      </c>
      <c r="P33" s="440">
        <f t="shared" si="7"/>
        <v>0</v>
      </c>
      <c r="U33" s="445"/>
      <c r="V33" s="445"/>
      <c r="W33" s="444"/>
      <c r="X33" s="444"/>
    </row>
    <row r="34" spans="1:24" s="369" customFormat="1" ht="11.25" customHeight="1">
      <c r="A34" s="435" t="s">
        <v>1098</v>
      </c>
      <c r="B34" s="435" t="s">
        <v>1099</v>
      </c>
      <c r="C34" s="436" t="s">
        <v>1123</v>
      </c>
      <c r="D34" s="470" t="s">
        <v>1124</v>
      </c>
      <c r="E34" s="435" t="s">
        <v>204</v>
      </c>
      <c r="F34" s="438">
        <f aca="true" t="shared" si="8" ref="F34:F35">F33</f>
        <v>50</v>
      </c>
      <c r="G34" s="439"/>
      <c r="H34" s="440">
        <f t="shared" si="4"/>
        <v>0</v>
      </c>
      <c r="I34" s="441">
        <v>1E-05</v>
      </c>
      <c r="J34" s="438">
        <f t="shared" si="5"/>
        <v>0.0005</v>
      </c>
      <c r="K34" s="441">
        <v>0</v>
      </c>
      <c r="L34" s="438">
        <f t="shared" si="6"/>
        <v>0</v>
      </c>
      <c r="M34" s="442">
        <v>21</v>
      </c>
      <c r="N34" s="443">
        <v>4</v>
      </c>
      <c r="O34" s="444" t="s">
        <v>54</v>
      </c>
      <c r="P34" s="440">
        <f t="shared" si="7"/>
        <v>0</v>
      </c>
      <c r="U34" s="445"/>
      <c r="V34" s="445"/>
      <c r="W34" s="444"/>
      <c r="X34" s="444"/>
    </row>
    <row r="35" spans="1:24" s="369" customFormat="1" ht="11.25" customHeight="1">
      <c r="A35" s="435" t="s">
        <v>1098</v>
      </c>
      <c r="B35" s="435" t="s">
        <v>1099</v>
      </c>
      <c r="C35" s="436" t="s">
        <v>1125</v>
      </c>
      <c r="D35" s="470" t="s">
        <v>1126</v>
      </c>
      <c r="E35" s="435" t="s">
        <v>204</v>
      </c>
      <c r="F35" s="438">
        <f t="shared" si="8"/>
        <v>50</v>
      </c>
      <c r="G35" s="439"/>
      <c r="H35" s="440">
        <f t="shared" si="4"/>
        <v>0</v>
      </c>
      <c r="I35" s="441">
        <v>0</v>
      </c>
      <c r="J35" s="438">
        <f t="shared" si="5"/>
        <v>0</v>
      </c>
      <c r="K35" s="441">
        <v>0</v>
      </c>
      <c r="L35" s="438">
        <f t="shared" si="6"/>
        <v>0</v>
      </c>
      <c r="M35" s="442">
        <v>21</v>
      </c>
      <c r="N35" s="443">
        <v>4</v>
      </c>
      <c r="O35" s="444" t="s">
        <v>54</v>
      </c>
      <c r="P35" s="440">
        <f t="shared" si="7"/>
        <v>0</v>
      </c>
      <c r="U35" s="445"/>
      <c r="V35" s="445"/>
      <c r="W35" s="444"/>
      <c r="X35" s="444"/>
    </row>
    <row r="36" spans="1:24" s="369" customFormat="1" ht="11.25" customHeight="1" hidden="1">
      <c r="A36" s="435" t="s">
        <v>1098</v>
      </c>
      <c r="B36" s="435" t="s">
        <v>1127</v>
      </c>
      <c r="C36" s="436" t="s">
        <v>1288</v>
      </c>
      <c r="D36" s="470" t="s">
        <v>1289</v>
      </c>
      <c r="E36" s="435" t="s">
        <v>214</v>
      </c>
      <c r="F36" s="438">
        <v>0</v>
      </c>
      <c r="G36" s="439"/>
      <c r="H36" s="440">
        <f t="shared" si="4"/>
        <v>0</v>
      </c>
      <c r="I36" s="441">
        <v>0</v>
      </c>
      <c r="J36" s="438">
        <f t="shared" si="5"/>
        <v>0</v>
      </c>
      <c r="K36" s="441">
        <v>0</v>
      </c>
      <c r="L36" s="438">
        <f t="shared" si="6"/>
        <v>0</v>
      </c>
      <c r="M36" s="442">
        <v>21</v>
      </c>
      <c r="N36" s="443">
        <v>4</v>
      </c>
      <c r="O36" s="444" t="s">
        <v>54</v>
      </c>
      <c r="P36" s="440">
        <f t="shared" si="7"/>
        <v>0</v>
      </c>
      <c r="U36" s="445"/>
      <c r="V36" s="445"/>
      <c r="W36" s="444"/>
      <c r="X36" s="444"/>
    </row>
    <row r="37" spans="1:24" s="369" customFormat="1" ht="11.25" customHeight="1" hidden="1">
      <c r="A37" s="435" t="s">
        <v>1098</v>
      </c>
      <c r="B37" s="435" t="s">
        <v>1127</v>
      </c>
      <c r="C37" s="436" t="s">
        <v>1290</v>
      </c>
      <c r="D37" s="470" t="s">
        <v>1291</v>
      </c>
      <c r="E37" s="435" t="s">
        <v>214</v>
      </c>
      <c r="F37" s="438">
        <v>0</v>
      </c>
      <c r="G37" s="439"/>
      <c r="H37" s="440">
        <f t="shared" si="4"/>
        <v>0</v>
      </c>
      <c r="I37" s="441">
        <v>0</v>
      </c>
      <c r="J37" s="438">
        <f t="shared" si="5"/>
        <v>0</v>
      </c>
      <c r="K37" s="441">
        <v>0</v>
      </c>
      <c r="L37" s="438">
        <f t="shared" si="6"/>
        <v>0</v>
      </c>
      <c r="M37" s="442">
        <v>21</v>
      </c>
      <c r="N37" s="443">
        <v>4</v>
      </c>
      <c r="O37" s="444" t="s">
        <v>54</v>
      </c>
      <c r="P37" s="440">
        <f t="shared" si="7"/>
        <v>0</v>
      </c>
      <c r="U37" s="445"/>
      <c r="V37" s="445"/>
      <c r="W37" s="444"/>
      <c r="X37" s="444"/>
    </row>
    <row r="38" spans="1:24" s="369" customFormat="1" ht="11.25" customHeight="1" hidden="1">
      <c r="A38" s="435" t="s">
        <v>1098</v>
      </c>
      <c r="B38" s="435" t="s">
        <v>1127</v>
      </c>
      <c r="C38" s="436" t="s">
        <v>1292</v>
      </c>
      <c r="D38" s="470" t="s">
        <v>1293</v>
      </c>
      <c r="E38" s="435" t="s">
        <v>214</v>
      </c>
      <c r="F38" s="438">
        <v>0</v>
      </c>
      <c r="G38" s="439"/>
      <c r="H38" s="440">
        <f t="shared" si="4"/>
        <v>0</v>
      </c>
      <c r="I38" s="441">
        <v>0</v>
      </c>
      <c r="J38" s="438">
        <f t="shared" si="5"/>
        <v>0</v>
      </c>
      <c r="K38" s="441">
        <v>0.001</v>
      </c>
      <c r="L38" s="438">
        <f t="shared" si="6"/>
        <v>0</v>
      </c>
      <c r="M38" s="442">
        <v>21</v>
      </c>
      <c r="N38" s="443">
        <v>4</v>
      </c>
      <c r="O38" s="444" t="s">
        <v>54</v>
      </c>
      <c r="P38" s="440">
        <f t="shared" si="7"/>
        <v>0</v>
      </c>
      <c r="U38" s="445"/>
      <c r="V38" s="445"/>
      <c r="W38" s="444"/>
      <c r="X38" s="444"/>
    </row>
    <row r="39" spans="1:24" s="369" customFormat="1" ht="11.25" customHeight="1" hidden="1">
      <c r="A39" s="435" t="s">
        <v>1098</v>
      </c>
      <c r="B39" s="435" t="s">
        <v>1127</v>
      </c>
      <c r="C39" s="436" t="s">
        <v>1294</v>
      </c>
      <c r="D39" s="470" t="s">
        <v>1295</v>
      </c>
      <c r="E39" s="435" t="s">
        <v>214</v>
      </c>
      <c r="F39" s="438">
        <v>0</v>
      </c>
      <c r="G39" s="439"/>
      <c r="H39" s="440">
        <f t="shared" si="4"/>
        <v>0</v>
      </c>
      <c r="I39" s="441">
        <v>0</v>
      </c>
      <c r="J39" s="438">
        <f t="shared" si="5"/>
        <v>0</v>
      </c>
      <c r="K39" s="441">
        <v>0.005</v>
      </c>
      <c r="L39" s="438">
        <f t="shared" si="6"/>
        <v>0</v>
      </c>
      <c r="M39" s="442">
        <v>21</v>
      </c>
      <c r="N39" s="443">
        <v>4</v>
      </c>
      <c r="O39" s="444" t="s">
        <v>54</v>
      </c>
      <c r="P39" s="440">
        <f t="shared" si="7"/>
        <v>0</v>
      </c>
      <c r="U39" s="445"/>
      <c r="V39" s="445"/>
      <c r="W39" s="444"/>
      <c r="X39" s="444"/>
    </row>
    <row r="40" spans="1:24" s="369" customFormat="1" ht="22.5" customHeight="1" hidden="1">
      <c r="A40" s="435" t="s">
        <v>1098</v>
      </c>
      <c r="B40" s="435" t="s">
        <v>1127</v>
      </c>
      <c r="C40" s="436" t="s">
        <v>1296</v>
      </c>
      <c r="D40" s="470" t="s">
        <v>1297</v>
      </c>
      <c r="E40" s="435" t="s">
        <v>214</v>
      </c>
      <c r="F40" s="438">
        <v>0</v>
      </c>
      <c r="G40" s="439"/>
      <c r="H40" s="440">
        <f t="shared" si="4"/>
        <v>0</v>
      </c>
      <c r="I40" s="441">
        <v>0</v>
      </c>
      <c r="J40" s="438">
        <f t="shared" si="5"/>
        <v>0</v>
      </c>
      <c r="K40" s="441">
        <v>0</v>
      </c>
      <c r="L40" s="438">
        <f t="shared" si="6"/>
        <v>0</v>
      </c>
      <c r="M40" s="442">
        <v>21</v>
      </c>
      <c r="N40" s="443">
        <v>4</v>
      </c>
      <c r="O40" s="444" t="s">
        <v>54</v>
      </c>
      <c r="P40" s="440">
        <f t="shared" si="7"/>
        <v>0</v>
      </c>
      <c r="U40" s="445"/>
      <c r="V40" s="445"/>
      <c r="W40" s="444"/>
      <c r="X40" s="444"/>
    </row>
    <row r="41" spans="1:24" s="369" customFormat="1" ht="22.5" customHeight="1" hidden="1">
      <c r="A41" s="435" t="s">
        <v>1098</v>
      </c>
      <c r="B41" s="435" t="s">
        <v>1127</v>
      </c>
      <c r="C41" s="436" t="s">
        <v>1298</v>
      </c>
      <c r="D41" s="470" t="s">
        <v>1299</v>
      </c>
      <c r="E41" s="435" t="s">
        <v>214</v>
      </c>
      <c r="F41" s="438">
        <v>0</v>
      </c>
      <c r="G41" s="439"/>
      <c r="H41" s="440">
        <f t="shared" si="4"/>
        <v>0</v>
      </c>
      <c r="I41" s="441">
        <v>0</v>
      </c>
      <c r="J41" s="438">
        <f t="shared" si="5"/>
        <v>0</v>
      </c>
      <c r="K41" s="441">
        <v>0</v>
      </c>
      <c r="L41" s="438">
        <f t="shared" si="6"/>
        <v>0</v>
      </c>
      <c r="M41" s="442">
        <v>21</v>
      </c>
      <c r="N41" s="443">
        <v>4</v>
      </c>
      <c r="O41" s="444" t="s">
        <v>54</v>
      </c>
      <c r="P41" s="440">
        <f t="shared" si="7"/>
        <v>0</v>
      </c>
      <c r="U41" s="445"/>
      <c r="V41" s="445"/>
      <c r="W41" s="444"/>
      <c r="X41" s="444"/>
    </row>
    <row r="42" spans="1:24" s="369" customFormat="1" ht="22.5" customHeight="1" hidden="1">
      <c r="A42" s="435" t="s">
        <v>1098</v>
      </c>
      <c r="B42" s="435" t="s">
        <v>1127</v>
      </c>
      <c r="C42" s="436" t="s">
        <v>1300</v>
      </c>
      <c r="D42" s="470" t="s">
        <v>1301</v>
      </c>
      <c r="E42" s="435" t="s">
        <v>214</v>
      </c>
      <c r="F42" s="438">
        <v>0</v>
      </c>
      <c r="G42" s="439"/>
      <c r="H42" s="440">
        <f t="shared" si="4"/>
        <v>0</v>
      </c>
      <c r="I42" s="441">
        <v>0</v>
      </c>
      <c r="J42" s="438">
        <f t="shared" si="5"/>
        <v>0</v>
      </c>
      <c r="K42" s="441">
        <v>0.001</v>
      </c>
      <c r="L42" s="438">
        <f t="shared" si="6"/>
        <v>0</v>
      </c>
      <c r="M42" s="442">
        <v>21</v>
      </c>
      <c r="N42" s="443">
        <v>4</v>
      </c>
      <c r="O42" s="444" t="s">
        <v>54</v>
      </c>
      <c r="P42" s="440">
        <f t="shared" si="7"/>
        <v>0</v>
      </c>
      <c r="U42" s="445"/>
      <c r="V42" s="445"/>
      <c r="W42" s="444"/>
      <c r="X42" s="444"/>
    </row>
    <row r="43" spans="1:24" s="369" customFormat="1" ht="22.5" customHeight="1" hidden="1">
      <c r="A43" s="435" t="s">
        <v>1098</v>
      </c>
      <c r="B43" s="435" t="s">
        <v>1127</v>
      </c>
      <c r="C43" s="436" t="s">
        <v>1302</v>
      </c>
      <c r="D43" s="470" t="s">
        <v>1303</v>
      </c>
      <c r="E43" s="435" t="s">
        <v>214</v>
      </c>
      <c r="F43" s="438">
        <v>0</v>
      </c>
      <c r="G43" s="439"/>
      <c r="H43" s="440">
        <f t="shared" si="4"/>
        <v>0</v>
      </c>
      <c r="I43" s="441">
        <v>0</v>
      </c>
      <c r="J43" s="438">
        <f t="shared" si="5"/>
        <v>0</v>
      </c>
      <c r="K43" s="441">
        <v>0.003</v>
      </c>
      <c r="L43" s="438">
        <f t="shared" si="6"/>
        <v>0</v>
      </c>
      <c r="M43" s="442">
        <v>21</v>
      </c>
      <c r="N43" s="443">
        <v>4</v>
      </c>
      <c r="O43" s="444" t="s">
        <v>54</v>
      </c>
      <c r="P43" s="440">
        <f t="shared" si="7"/>
        <v>0</v>
      </c>
      <c r="U43" s="445"/>
      <c r="V43" s="445"/>
      <c r="W43" s="444"/>
      <c r="X43" s="444"/>
    </row>
    <row r="44" spans="1:24" s="369" customFormat="1" ht="22.5" customHeight="1" hidden="1">
      <c r="A44" s="435" t="s">
        <v>1098</v>
      </c>
      <c r="B44" s="435" t="s">
        <v>1127</v>
      </c>
      <c r="C44" s="436" t="s">
        <v>1304</v>
      </c>
      <c r="D44" s="470" t="s">
        <v>1305</v>
      </c>
      <c r="E44" s="435" t="s">
        <v>214</v>
      </c>
      <c r="F44" s="438">
        <v>0</v>
      </c>
      <c r="G44" s="439"/>
      <c r="H44" s="440">
        <f t="shared" si="4"/>
        <v>0</v>
      </c>
      <c r="I44" s="441">
        <v>0</v>
      </c>
      <c r="J44" s="438">
        <f t="shared" si="5"/>
        <v>0</v>
      </c>
      <c r="K44" s="441">
        <v>0</v>
      </c>
      <c r="L44" s="438">
        <f t="shared" si="6"/>
        <v>0</v>
      </c>
      <c r="M44" s="442">
        <v>21</v>
      </c>
      <c r="N44" s="443">
        <v>4</v>
      </c>
      <c r="O44" s="444" t="s">
        <v>54</v>
      </c>
      <c r="P44" s="440">
        <f t="shared" si="7"/>
        <v>0</v>
      </c>
      <c r="U44" s="445"/>
      <c r="V44" s="445"/>
      <c r="W44" s="444"/>
      <c r="X44" s="444"/>
    </row>
    <row r="45" spans="1:24" s="369" customFormat="1" ht="22.5" customHeight="1" hidden="1">
      <c r="A45" s="435" t="s">
        <v>1098</v>
      </c>
      <c r="B45" s="435" t="s">
        <v>1127</v>
      </c>
      <c r="C45" s="436" t="s">
        <v>1306</v>
      </c>
      <c r="D45" s="470" t="s">
        <v>1307</v>
      </c>
      <c r="E45" s="435" t="s">
        <v>214</v>
      </c>
      <c r="F45" s="438">
        <v>0</v>
      </c>
      <c r="G45" s="439"/>
      <c r="H45" s="440">
        <f t="shared" si="4"/>
        <v>0</v>
      </c>
      <c r="I45" s="441">
        <v>0</v>
      </c>
      <c r="J45" s="438">
        <f t="shared" si="5"/>
        <v>0</v>
      </c>
      <c r="K45" s="441">
        <v>0</v>
      </c>
      <c r="L45" s="438">
        <f t="shared" si="6"/>
        <v>0</v>
      </c>
      <c r="M45" s="442">
        <v>21</v>
      </c>
      <c r="N45" s="443">
        <v>4</v>
      </c>
      <c r="O45" s="444" t="s">
        <v>54</v>
      </c>
      <c r="P45" s="440">
        <f t="shared" si="7"/>
        <v>0</v>
      </c>
      <c r="U45" s="445"/>
      <c r="V45" s="445"/>
      <c r="W45" s="444"/>
      <c r="X45" s="444"/>
    </row>
    <row r="46" spans="1:24" s="369" customFormat="1" ht="22.5" customHeight="1" hidden="1">
      <c r="A46" s="435" t="s">
        <v>1098</v>
      </c>
      <c r="B46" s="435" t="s">
        <v>1127</v>
      </c>
      <c r="C46" s="436" t="s">
        <v>1308</v>
      </c>
      <c r="D46" s="470" t="s">
        <v>1309</v>
      </c>
      <c r="E46" s="435" t="s">
        <v>214</v>
      </c>
      <c r="F46" s="438">
        <v>0</v>
      </c>
      <c r="G46" s="439"/>
      <c r="H46" s="440">
        <f t="shared" si="4"/>
        <v>0</v>
      </c>
      <c r="I46" s="441">
        <v>0</v>
      </c>
      <c r="J46" s="438">
        <f t="shared" si="5"/>
        <v>0</v>
      </c>
      <c r="K46" s="441">
        <v>0.001</v>
      </c>
      <c r="L46" s="438">
        <f t="shared" si="6"/>
        <v>0</v>
      </c>
      <c r="M46" s="442">
        <v>21</v>
      </c>
      <c r="N46" s="443">
        <v>4</v>
      </c>
      <c r="O46" s="444" t="s">
        <v>54</v>
      </c>
      <c r="P46" s="440">
        <f t="shared" si="7"/>
        <v>0</v>
      </c>
      <c r="U46" s="445"/>
      <c r="V46" s="445"/>
      <c r="W46" s="444"/>
      <c r="X46" s="444"/>
    </row>
    <row r="47" spans="1:24" s="369" customFormat="1" ht="22.5" customHeight="1" hidden="1">
      <c r="A47" s="435" t="s">
        <v>1098</v>
      </c>
      <c r="B47" s="435" t="s">
        <v>1127</v>
      </c>
      <c r="C47" s="436" t="s">
        <v>1310</v>
      </c>
      <c r="D47" s="470" t="s">
        <v>1311</v>
      </c>
      <c r="E47" s="435" t="s">
        <v>214</v>
      </c>
      <c r="F47" s="438">
        <v>0</v>
      </c>
      <c r="G47" s="439"/>
      <c r="H47" s="440">
        <f t="shared" si="4"/>
        <v>0</v>
      </c>
      <c r="I47" s="441">
        <v>0</v>
      </c>
      <c r="J47" s="438">
        <f t="shared" si="5"/>
        <v>0</v>
      </c>
      <c r="K47" s="441">
        <v>0.003</v>
      </c>
      <c r="L47" s="438">
        <f t="shared" si="6"/>
        <v>0</v>
      </c>
      <c r="M47" s="442">
        <v>21</v>
      </c>
      <c r="N47" s="443">
        <v>4</v>
      </c>
      <c r="O47" s="444" t="s">
        <v>54</v>
      </c>
      <c r="P47" s="440">
        <f t="shared" si="7"/>
        <v>0</v>
      </c>
      <c r="U47" s="445"/>
      <c r="V47" s="445"/>
      <c r="W47" s="444"/>
      <c r="X47" s="444"/>
    </row>
    <row r="48" spans="1:24" s="369" customFormat="1" ht="11.25" customHeight="1" hidden="1">
      <c r="A48" s="435" t="s">
        <v>1098</v>
      </c>
      <c r="B48" s="435" t="s">
        <v>1127</v>
      </c>
      <c r="C48" s="436" t="s">
        <v>1312</v>
      </c>
      <c r="D48" s="470" t="s">
        <v>1313</v>
      </c>
      <c r="E48" s="435" t="s">
        <v>214</v>
      </c>
      <c r="F48" s="438">
        <v>0</v>
      </c>
      <c r="G48" s="439"/>
      <c r="H48" s="440">
        <f t="shared" si="4"/>
        <v>0</v>
      </c>
      <c r="I48" s="441">
        <v>0</v>
      </c>
      <c r="J48" s="438">
        <f t="shared" si="5"/>
        <v>0</v>
      </c>
      <c r="K48" s="441">
        <v>0</v>
      </c>
      <c r="L48" s="438">
        <f t="shared" si="6"/>
        <v>0</v>
      </c>
      <c r="M48" s="442">
        <v>21</v>
      </c>
      <c r="N48" s="443">
        <v>4</v>
      </c>
      <c r="O48" s="444" t="s">
        <v>54</v>
      </c>
      <c r="P48" s="440">
        <f t="shared" si="7"/>
        <v>0</v>
      </c>
      <c r="U48" s="445"/>
      <c r="V48" s="445"/>
      <c r="W48" s="444"/>
      <c r="X48" s="444"/>
    </row>
    <row r="49" spans="1:24" s="369" customFormat="1" ht="11.25" customHeight="1" hidden="1">
      <c r="A49" s="435" t="s">
        <v>1098</v>
      </c>
      <c r="B49" s="435" t="s">
        <v>1127</v>
      </c>
      <c r="C49" s="436" t="s">
        <v>1314</v>
      </c>
      <c r="D49" s="470" t="s">
        <v>1315</v>
      </c>
      <c r="E49" s="435" t="s">
        <v>214</v>
      </c>
      <c r="F49" s="438">
        <v>0</v>
      </c>
      <c r="G49" s="439"/>
      <c r="H49" s="440">
        <f t="shared" si="4"/>
        <v>0</v>
      </c>
      <c r="I49" s="441">
        <v>0</v>
      </c>
      <c r="J49" s="438">
        <f t="shared" si="5"/>
        <v>0</v>
      </c>
      <c r="K49" s="441">
        <v>0</v>
      </c>
      <c r="L49" s="438">
        <f t="shared" si="6"/>
        <v>0</v>
      </c>
      <c r="M49" s="442">
        <v>21</v>
      </c>
      <c r="N49" s="443">
        <v>4</v>
      </c>
      <c r="O49" s="444" t="s">
        <v>54</v>
      </c>
      <c r="P49" s="440">
        <f t="shared" si="7"/>
        <v>0</v>
      </c>
      <c r="U49" s="445"/>
      <c r="V49" s="445"/>
      <c r="W49" s="444"/>
      <c r="X49" s="444"/>
    </row>
    <row r="50" spans="1:24" s="369" customFormat="1" ht="11.25" customHeight="1" hidden="1">
      <c r="A50" s="435" t="s">
        <v>1098</v>
      </c>
      <c r="B50" s="435" t="s">
        <v>1127</v>
      </c>
      <c r="C50" s="436" t="s">
        <v>1316</v>
      </c>
      <c r="D50" s="470" t="s">
        <v>1317</v>
      </c>
      <c r="E50" s="435" t="s">
        <v>214</v>
      </c>
      <c r="F50" s="438">
        <v>0</v>
      </c>
      <c r="G50" s="439"/>
      <c r="H50" s="440">
        <f t="shared" si="4"/>
        <v>0</v>
      </c>
      <c r="I50" s="441">
        <v>0</v>
      </c>
      <c r="J50" s="438">
        <f t="shared" si="5"/>
        <v>0</v>
      </c>
      <c r="K50" s="441">
        <v>0.001</v>
      </c>
      <c r="L50" s="438">
        <f t="shared" si="6"/>
        <v>0</v>
      </c>
      <c r="M50" s="442">
        <v>21</v>
      </c>
      <c r="N50" s="443">
        <v>4</v>
      </c>
      <c r="O50" s="444" t="s">
        <v>54</v>
      </c>
      <c r="P50" s="440">
        <f t="shared" si="7"/>
        <v>0</v>
      </c>
      <c r="U50" s="445"/>
      <c r="V50" s="445"/>
      <c r="W50" s="444"/>
      <c r="X50" s="444"/>
    </row>
    <row r="51" spans="1:24" s="369" customFormat="1" ht="11.25" customHeight="1" hidden="1">
      <c r="A51" s="435" t="s">
        <v>1098</v>
      </c>
      <c r="B51" s="435" t="s">
        <v>1127</v>
      </c>
      <c r="C51" s="436" t="s">
        <v>1318</v>
      </c>
      <c r="D51" s="470" t="s">
        <v>1319</v>
      </c>
      <c r="E51" s="435" t="s">
        <v>214</v>
      </c>
      <c r="F51" s="438">
        <v>0</v>
      </c>
      <c r="G51" s="439"/>
      <c r="H51" s="440">
        <f t="shared" si="4"/>
        <v>0</v>
      </c>
      <c r="I51" s="441">
        <v>0</v>
      </c>
      <c r="J51" s="438">
        <f t="shared" si="5"/>
        <v>0</v>
      </c>
      <c r="K51" s="441">
        <v>0.002</v>
      </c>
      <c r="L51" s="438">
        <f t="shared" si="6"/>
        <v>0</v>
      </c>
      <c r="M51" s="442">
        <v>21</v>
      </c>
      <c r="N51" s="443">
        <v>4</v>
      </c>
      <c r="O51" s="444" t="s">
        <v>54</v>
      </c>
      <c r="P51" s="440">
        <f t="shared" si="7"/>
        <v>0</v>
      </c>
      <c r="U51" s="445"/>
      <c r="V51" s="445"/>
      <c r="W51" s="444"/>
      <c r="X51" s="444"/>
    </row>
    <row r="52" spans="1:24" s="369" customFormat="1" ht="11.25" customHeight="1" hidden="1">
      <c r="A52" s="435" t="s">
        <v>1098</v>
      </c>
      <c r="B52" s="435" t="s">
        <v>1127</v>
      </c>
      <c r="C52" s="436" t="s">
        <v>1320</v>
      </c>
      <c r="D52" s="470" t="s">
        <v>1321</v>
      </c>
      <c r="E52" s="435" t="s">
        <v>214</v>
      </c>
      <c r="F52" s="438">
        <v>0</v>
      </c>
      <c r="G52" s="439"/>
      <c r="H52" s="440">
        <f t="shared" si="4"/>
        <v>0</v>
      </c>
      <c r="I52" s="441">
        <v>0</v>
      </c>
      <c r="J52" s="438">
        <f t="shared" si="5"/>
        <v>0</v>
      </c>
      <c r="K52" s="441">
        <v>0</v>
      </c>
      <c r="L52" s="438">
        <f t="shared" si="6"/>
        <v>0</v>
      </c>
      <c r="M52" s="442">
        <v>21</v>
      </c>
      <c r="N52" s="443">
        <v>4</v>
      </c>
      <c r="O52" s="444" t="s">
        <v>54</v>
      </c>
      <c r="P52" s="440">
        <f t="shared" si="7"/>
        <v>0</v>
      </c>
      <c r="U52" s="445"/>
      <c r="V52" s="445"/>
      <c r="W52" s="444"/>
      <c r="X52" s="444"/>
    </row>
    <row r="53" spans="1:24" s="369" customFormat="1" ht="11.25" customHeight="1" hidden="1">
      <c r="A53" s="435" t="s">
        <v>1098</v>
      </c>
      <c r="B53" s="435" t="s">
        <v>1127</v>
      </c>
      <c r="C53" s="436" t="s">
        <v>1322</v>
      </c>
      <c r="D53" s="470" t="s">
        <v>1323</v>
      </c>
      <c r="E53" s="435" t="s">
        <v>214</v>
      </c>
      <c r="F53" s="438">
        <v>0</v>
      </c>
      <c r="G53" s="439"/>
      <c r="H53" s="440">
        <f t="shared" si="4"/>
        <v>0</v>
      </c>
      <c r="I53" s="441">
        <v>0</v>
      </c>
      <c r="J53" s="438">
        <f t="shared" si="5"/>
        <v>0</v>
      </c>
      <c r="K53" s="441">
        <v>0</v>
      </c>
      <c r="L53" s="438">
        <f t="shared" si="6"/>
        <v>0</v>
      </c>
      <c r="M53" s="442">
        <v>21</v>
      </c>
      <c r="N53" s="443">
        <v>4</v>
      </c>
      <c r="O53" s="444" t="s">
        <v>54</v>
      </c>
      <c r="P53" s="440">
        <f t="shared" si="7"/>
        <v>0</v>
      </c>
      <c r="U53" s="445"/>
      <c r="V53" s="445"/>
      <c r="W53" s="444"/>
      <c r="X53" s="444"/>
    </row>
    <row r="54" spans="1:24" s="369" customFormat="1" ht="11.25" customHeight="1" hidden="1">
      <c r="A54" s="435" t="s">
        <v>1098</v>
      </c>
      <c r="B54" s="435" t="s">
        <v>1127</v>
      </c>
      <c r="C54" s="436" t="s">
        <v>1324</v>
      </c>
      <c r="D54" s="470" t="s">
        <v>1325</v>
      </c>
      <c r="E54" s="435" t="s">
        <v>214</v>
      </c>
      <c r="F54" s="438">
        <v>0</v>
      </c>
      <c r="G54" s="439"/>
      <c r="H54" s="440">
        <f t="shared" si="4"/>
        <v>0</v>
      </c>
      <c r="I54" s="441">
        <v>0</v>
      </c>
      <c r="J54" s="438">
        <f t="shared" si="5"/>
        <v>0</v>
      </c>
      <c r="K54" s="441">
        <v>0.001</v>
      </c>
      <c r="L54" s="438">
        <f t="shared" si="6"/>
        <v>0</v>
      </c>
      <c r="M54" s="442">
        <v>21</v>
      </c>
      <c r="N54" s="443">
        <v>4</v>
      </c>
      <c r="O54" s="444" t="s">
        <v>54</v>
      </c>
      <c r="P54" s="440">
        <f t="shared" si="7"/>
        <v>0</v>
      </c>
      <c r="U54" s="445"/>
      <c r="V54" s="445"/>
      <c r="W54" s="444"/>
      <c r="X54" s="444"/>
    </row>
    <row r="55" spans="1:24" s="369" customFormat="1" ht="11.25" customHeight="1" hidden="1">
      <c r="A55" s="435" t="s">
        <v>1098</v>
      </c>
      <c r="B55" s="435" t="s">
        <v>1127</v>
      </c>
      <c r="C55" s="436" t="s">
        <v>1326</v>
      </c>
      <c r="D55" s="470" t="s">
        <v>1327</v>
      </c>
      <c r="E55" s="435" t="s">
        <v>214</v>
      </c>
      <c r="F55" s="438">
        <v>0</v>
      </c>
      <c r="G55" s="439"/>
      <c r="H55" s="440">
        <f t="shared" si="4"/>
        <v>0</v>
      </c>
      <c r="I55" s="441">
        <v>0</v>
      </c>
      <c r="J55" s="438">
        <f t="shared" si="5"/>
        <v>0</v>
      </c>
      <c r="K55" s="441">
        <v>0.005</v>
      </c>
      <c r="L55" s="438">
        <f t="shared" si="6"/>
        <v>0</v>
      </c>
      <c r="M55" s="442">
        <v>21</v>
      </c>
      <c r="N55" s="443">
        <v>4</v>
      </c>
      <c r="O55" s="444" t="s">
        <v>54</v>
      </c>
      <c r="P55" s="440">
        <f t="shared" si="7"/>
        <v>0</v>
      </c>
      <c r="U55" s="445"/>
      <c r="V55" s="445"/>
      <c r="W55" s="444"/>
      <c r="X55" s="444"/>
    </row>
    <row r="56" spans="1:24" s="369" customFormat="1" ht="11.25" customHeight="1" hidden="1">
      <c r="A56" s="435" t="s">
        <v>1098</v>
      </c>
      <c r="B56" s="435" t="s">
        <v>1127</v>
      </c>
      <c r="C56" s="436" t="s">
        <v>1328</v>
      </c>
      <c r="D56" s="470" t="s">
        <v>1329</v>
      </c>
      <c r="E56" s="435" t="s">
        <v>226</v>
      </c>
      <c r="F56" s="438">
        <v>0</v>
      </c>
      <c r="G56" s="439"/>
      <c r="H56" s="440">
        <f t="shared" si="4"/>
        <v>0</v>
      </c>
      <c r="I56" s="441">
        <v>0</v>
      </c>
      <c r="J56" s="438">
        <f t="shared" si="5"/>
        <v>0</v>
      </c>
      <c r="K56" s="441">
        <v>0.002</v>
      </c>
      <c r="L56" s="438">
        <f t="shared" si="6"/>
        <v>0</v>
      </c>
      <c r="M56" s="442">
        <v>21</v>
      </c>
      <c r="N56" s="443">
        <v>4</v>
      </c>
      <c r="O56" s="444" t="s">
        <v>54</v>
      </c>
      <c r="P56" s="440">
        <f t="shared" si="7"/>
        <v>0</v>
      </c>
      <c r="U56" s="445"/>
      <c r="V56" s="445"/>
      <c r="W56" s="444"/>
      <c r="X56" s="444"/>
    </row>
    <row r="57" spans="1:24" s="369" customFormat="1" ht="11.25" customHeight="1" hidden="1">
      <c r="A57" s="435" t="s">
        <v>1098</v>
      </c>
      <c r="B57" s="435" t="s">
        <v>1127</v>
      </c>
      <c r="C57" s="436" t="s">
        <v>1330</v>
      </c>
      <c r="D57" s="470" t="s">
        <v>1331</v>
      </c>
      <c r="E57" s="435" t="s">
        <v>226</v>
      </c>
      <c r="F57" s="438">
        <v>0</v>
      </c>
      <c r="G57" s="439"/>
      <c r="H57" s="440">
        <f t="shared" si="4"/>
        <v>0</v>
      </c>
      <c r="I57" s="441">
        <v>0</v>
      </c>
      <c r="J57" s="438">
        <f t="shared" si="5"/>
        <v>0</v>
      </c>
      <c r="K57" s="441">
        <v>0.004</v>
      </c>
      <c r="L57" s="438">
        <f t="shared" si="6"/>
        <v>0</v>
      </c>
      <c r="M57" s="442">
        <v>21</v>
      </c>
      <c r="N57" s="443">
        <v>4</v>
      </c>
      <c r="O57" s="444" t="s">
        <v>54</v>
      </c>
      <c r="P57" s="440">
        <f t="shared" si="7"/>
        <v>0</v>
      </c>
      <c r="U57" s="445"/>
      <c r="V57" s="445"/>
      <c r="W57" s="444"/>
      <c r="X57" s="444"/>
    </row>
    <row r="58" spans="1:24" s="369" customFormat="1" ht="11.25" customHeight="1" hidden="1">
      <c r="A58" s="435" t="s">
        <v>1098</v>
      </c>
      <c r="B58" s="435" t="s">
        <v>1127</v>
      </c>
      <c r="C58" s="436" t="s">
        <v>1332</v>
      </c>
      <c r="D58" s="470" t="s">
        <v>1333</v>
      </c>
      <c r="E58" s="435" t="s">
        <v>226</v>
      </c>
      <c r="F58" s="438">
        <v>0</v>
      </c>
      <c r="G58" s="439"/>
      <c r="H58" s="440">
        <f t="shared" si="4"/>
        <v>0</v>
      </c>
      <c r="I58" s="441">
        <v>0</v>
      </c>
      <c r="J58" s="438">
        <f t="shared" si="5"/>
        <v>0</v>
      </c>
      <c r="K58" s="441">
        <v>0.005</v>
      </c>
      <c r="L58" s="438">
        <f t="shared" si="6"/>
        <v>0</v>
      </c>
      <c r="M58" s="442">
        <v>21</v>
      </c>
      <c r="N58" s="443">
        <v>4</v>
      </c>
      <c r="O58" s="444" t="s">
        <v>54</v>
      </c>
      <c r="P58" s="440">
        <f t="shared" si="7"/>
        <v>0</v>
      </c>
      <c r="U58" s="445"/>
      <c r="V58" s="445"/>
      <c r="W58" s="444"/>
      <c r="X58" s="444"/>
    </row>
    <row r="59" spans="1:24" s="369" customFormat="1" ht="11.25" customHeight="1" hidden="1">
      <c r="A59" s="435" t="s">
        <v>1098</v>
      </c>
      <c r="B59" s="435" t="s">
        <v>1127</v>
      </c>
      <c r="C59" s="436" t="s">
        <v>1334</v>
      </c>
      <c r="D59" s="470" t="s">
        <v>1335</v>
      </c>
      <c r="E59" s="435" t="s">
        <v>226</v>
      </c>
      <c r="F59" s="438">
        <v>0</v>
      </c>
      <c r="G59" s="439"/>
      <c r="H59" s="440">
        <f t="shared" si="4"/>
        <v>0</v>
      </c>
      <c r="I59" s="441">
        <v>0</v>
      </c>
      <c r="J59" s="438">
        <f t="shared" si="5"/>
        <v>0</v>
      </c>
      <c r="K59" s="441">
        <v>0.013</v>
      </c>
      <c r="L59" s="438">
        <f t="shared" si="6"/>
        <v>0</v>
      </c>
      <c r="M59" s="442">
        <v>21</v>
      </c>
      <c r="N59" s="443">
        <v>4</v>
      </c>
      <c r="O59" s="444" t="s">
        <v>54</v>
      </c>
      <c r="P59" s="440">
        <f t="shared" si="7"/>
        <v>0</v>
      </c>
      <c r="U59" s="445"/>
      <c r="V59" s="445"/>
      <c r="W59" s="444"/>
      <c r="X59" s="444"/>
    </row>
    <row r="60" spans="1:24" s="369" customFormat="1" ht="11.25" customHeight="1" hidden="1">
      <c r="A60" s="435" t="s">
        <v>1098</v>
      </c>
      <c r="B60" s="435" t="s">
        <v>1127</v>
      </c>
      <c r="C60" s="436" t="s">
        <v>1336</v>
      </c>
      <c r="D60" s="470" t="s">
        <v>1337</v>
      </c>
      <c r="E60" s="435" t="s">
        <v>226</v>
      </c>
      <c r="F60" s="438">
        <v>0</v>
      </c>
      <c r="G60" s="439"/>
      <c r="H60" s="440">
        <f t="shared" si="4"/>
        <v>0</v>
      </c>
      <c r="I60" s="441">
        <v>0</v>
      </c>
      <c r="J60" s="438">
        <f t="shared" si="5"/>
        <v>0</v>
      </c>
      <c r="K60" s="441">
        <v>0.006</v>
      </c>
      <c r="L60" s="438">
        <f t="shared" si="6"/>
        <v>0</v>
      </c>
      <c r="M60" s="442">
        <v>21</v>
      </c>
      <c r="N60" s="443">
        <v>4</v>
      </c>
      <c r="O60" s="444" t="s">
        <v>54</v>
      </c>
      <c r="P60" s="440">
        <f t="shared" si="7"/>
        <v>0</v>
      </c>
      <c r="U60" s="445"/>
      <c r="V60" s="445"/>
      <c r="W60" s="444"/>
      <c r="X60" s="444"/>
    </row>
    <row r="61" spans="1:24" s="369" customFormat="1" ht="11.25" customHeight="1" hidden="1">
      <c r="A61" s="435" t="s">
        <v>1098</v>
      </c>
      <c r="B61" s="435" t="s">
        <v>1127</v>
      </c>
      <c r="C61" s="436" t="s">
        <v>1338</v>
      </c>
      <c r="D61" s="470" t="s">
        <v>1339</v>
      </c>
      <c r="E61" s="435" t="s">
        <v>226</v>
      </c>
      <c r="F61" s="438">
        <v>0</v>
      </c>
      <c r="G61" s="439"/>
      <c r="H61" s="440">
        <f t="shared" si="4"/>
        <v>0</v>
      </c>
      <c r="I61" s="441">
        <v>0</v>
      </c>
      <c r="J61" s="438">
        <f t="shared" si="5"/>
        <v>0</v>
      </c>
      <c r="K61" s="441">
        <v>0.009</v>
      </c>
      <c r="L61" s="438">
        <f t="shared" si="6"/>
        <v>0</v>
      </c>
      <c r="M61" s="442">
        <v>21</v>
      </c>
      <c r="N61" s="443">
        <v>4</v>
      </c>
      <c r="O61" s="444" t="s">
        <v>54</v>
      </c>
      <c r="P61" s="440">
        <f t="shared" si="7"/>
        <v>0</v>
      </c>
      <c r="U61" s="445"/>
      <c r="V61" s="445"/>
      <c r="W61" s="444"/>
      <c r="X61" s="444"/>
    </row>
    <row r="62" spans="1:24" s="369" customFormat="1" ht="11.25" customHeight="1" hidden="1">
      <c r="A62" s="435" t="s">
        <v>1098</v>
      </c>
      <c r="B62" s="435" t="s">
        <v>1127</v>
      </c>
      <c r="C62" s="436" t="s">
        <v>1340</v>
      </c>
      <c r="D62" s="470" t="s">
        <v>1341</v>
      </c>
      <c r="E62" s="435" t="s">
        <v>226</v>
      </c>
      <c r="F62" s="438">
        <v>0</v>
      </c>
      <c r="G62" s="439"/>
      <c r="H62" s="440">
        <f t="shared" si="4"/>
        <v>0</v>
      </c>
      <c r="I62" s="441">
        <v>0</v>
      </c>
      <c r="J62" s="438">
        <f t="shared" si="5"/>
        <v>0</v>
      </c>
      <c r="K62" s="441">
        <v>0.013</v>
      </c>
      <c r="L62" s="438">
        <f t="shared" si="6"/>
        <v>0</v>
      </c>
      <c r="M62" s="442">
        <v>21</v>
      </c>
      <c r="N62" s="443">
        <v>4</v>
      </c>
      <c r="O62" s="444" t="s">
        <v>54</v>
      </c>
      <c r="P62" s="440">
        <f t="shared" si="7"/>
        <v>0</v>
      </c>
      <c r="U62" s="445"/>
      <c r="V62" s="445"/>
      <c r="W62" s="444"/>
      <c r="X62" s="444"/>
    </row>
    <row r="63" spans="1:24" s="369" customFormat="1" ht="11.25" customHeight="1" hidden="1">
      <c r="A63" s="435" t="s">
        <v>1098</v>
      </c>
      <c r="B63" s="435" t="s">
        <v>1127</v>
      </c>
      <c r="C63" s="436" t="s">
        <v>1342</v>
      </c>
      <c r="D63" s="470" t="s">
        <v>1343</v>
      </c>
      <c r="E63" s="435" t="s">
        <v>226</v>
      </c>
      <c r="F63" s="438">
        <v>0</v>
      </c>
      <c r="G63" s="439"/>
      <c r="H63" s="440">
        <f t="shared" si="4"/>
        <v>0</v>
      </c>
      <c r="I63" s="441">
        <v>0</v>
      </c>
      <c r="J63" s="438">
        <f t="shared" si="5"/>
        <v>0</v>
      </c>
      <c r="K63" s="441">
        <v>0.018</v>
      </c>
      <c r="L63" s="438">
        <f t="shared" si="6"/>
        <v>0</v>
      </c>
      <c r="M63" s="442">
        <v>21</v>
      </c>
      <c r="N63" s="443">
        <v>4</v>
      </c>
      <c r="O63" s="444" t="s">
        <v>54</v>
      </c>
      <c r="P63" s="440">
        <f t="shared" si="7"/>
        <v>0</v>
      </c>
      <c r="U63" s="445"/>
      <c r="V63" s="445"/>
      <c r="W63" s="444"/>
      <c r="X63" s="444"/>
    </row>
    <row r="64" spans="1:24" s="369" customFormat="1" ht="11.25" customHeight="1" hidden="1">
      <c r="A64" s="435" t="s">
        <v>1098</v>
      </c>
      <c r="B64" s="435" t="s">
        <v>1127</v>
      </c>
      <c r="C64" s="436" t="s">
        <v>1344</v>
      </c>
      <c r="D64" s="470" t="s">
        <v>1345</v>
      </c>
      <c r="E64" s="435" t="s">
        <v>226</v>
      </c>
      <c r="F64" s="438">
        <v>0</v>
      </c>
      <c r="G64" s="439"/>
      <c r="H64" s="440">
        <f t="shared" si="4"/>
        <v>0</v>
      </c>
      <c r="I64" s="441">
        <v>0</v>
      </c>
      <c r="J64" s="438">
        <f t="shared" si="5"/>
        <v>0</v>
      </c>
      <c r="K64" s="441">
        <v>0.009</v>
      </c>
      <c r="L64" s="438">
        <f t="shared" si="6"/>
        <v>0</v>
      </c>
      <c r="M64" s="442">
        <v>21</v>
      </c>
      <c r="N64" s="443">
        <v>4</v>
      </c>
      <c r="O64" s="444" t="s">
        <v>54</v>
      </c>
      <c r="P64" s="440">
        <f t="shared" si="7"/>
        <v>0</v>
      </c>
      <c r="U64" s="445"/>
      <c r="V64" s="445"/>
      <c r="W64" s="444"/>
      <c r="X64" s="444"/>
    </row>
    <row r="65" spans="1:24" s="369" customFormat="1" ht="11.25" customHeight="1" hidden="1">
      <c r="A65" s="435" t="s">
        <v>1098</v>
      </c>
      <c r="B65" s="435" t="s">
        <v>1127</v>
      </c>
      <c r="C65" s="436" t="s">
        <v>1346</v>
      </c>
      <c r="D65" s="470" t="s">
        <v>1347</v>
      </c>
      <c r="E65" s="435" t="s">
        <v>226</v>
      </c>
      <c r="F65" s="438">
        <v>0</v>
      </c>
      <c r="G65" s="439"/>
      <c r="H65" s="440">
        <f t="shared" si="4"/>
        <v>0</v>
      </c>
      <c r="I65" s="441">
        <v>0</v>
      </c>
      <c r="J65" s="438">
        <f t="shared" si="5"/>
        <v>0</v>
      </c>
      <c r="K65" s="441">
        <v>0.013</v>
      </c>
      <c r="L65" s="438">
        <f t="shared" si="6"/>
        <v>0</v>
      </c>
      <c r="M65" s="442">
        <v>21</v>
      </c>
      <c r="N65" s="443">
        <v>4</v>
      </c>
      <c r="O65" s="444" t="s">
        <v>54</v>
      </c>
      <c r="P65" s="440">
        <f t="shared" si="7"/>
        <v>0</v>
      </c>
      <c r="U65" s="445"/>
      <c r="V65" s="445"/>
      <c r="W65" s="444"/>
      <c r="X65" s="444"/>
    </row>
    <row r="66" spans="1:24" s="369" customFormat="1" ht="11.25" customHeight="1" hidden="1">
      <c r="A66" s="435" t="s">
        <v>1098</v>
      </c>
      <c r="B66" s="435" t="s">
        <v>1127</v>
      </c>
      <c r="C66" s="436" t="s">
        <v>1348</v>
      </c>
      <c r="D66" s="470" t="s">
        <v>1349</v>
      </c>
      <c r="E66" s="435" t="s">
        <v>226</v>
      </c>
      <c r="F66" s="438">
        <v>0</v>
      </c>
      <c r="G66" s="439"/>
      <c r="H66" s="440">
        <f t="shared" si="4"/>
        <v>0</v>
      </c>
      <c r="I66" s="441">
        <v>0</v>
      </c>
      <c r="J66" s="438">
        <f t="shared" si="5"/>
        <v>0</v>
      </c>
      <c r="K66" s="441">
        <v>0.025</v>
      </c>
      <c r="L66" s="438">
        <f t="shared" si="6"/>
        <v>0</v>
      </c>
      <c r="M66" s="442">
        <v>21</v>
      </c>
      <c r="N66" s="443">
        <v>4</v>
      </c>
      <c r="O66" s="444" t="s">
        <v>54</v>
      </c>
      <c r="P66" s="440">
        <f t="shared" si="7"/>
        <v>0</v>
      </c>
      <c r="U66" s="445"/>
      <c r="V66" s="445"/>
      <c r="W66" s="444"/>
      <c r="X66" s="444"/>
    </row>
    <row r="67" spans="1:24" s="369" customFormat="1" ht="11.25" customHeight="1" hidden="1">
      <c r="A67" s="435" t="s">
        <v>1098</v>
      </c>
      <c r="B67" s="435" t="s">
        <v>1127</v>
      </c>
      <c r="C67" s="436" t="s">
        <v>1350</v>
      </c>
      <c r="D67" s="470" t="s">
        <v>1351</v>
      </c>
      <c r="E67" s="435" t="s">
        <v>226</v>
      </c>
      <c r="F67" s="438">
        <v>0</v>
      </c>
      <c r="G67" s="439"/>
      <c r="H67" s="440">
        <f t="shared" si="4"/>
        <v>0</v>
      </c>
      <c r="I67" s="441">
        <v>0</v>
      </c>
      <c r="J67" s="438">
        <f t="shared" si="5"/>
        <v>0</v>
      </c>
      <c r="K67" s="441">
        <v>0.018</v>
      </c>
      <c r="L67" s="438">
        <f t="shared" si="6"/>
        <v>0</v>
      </c>
      <c r="M67" s="442">
        <v>21</v>
      </c>
      <c r="N67" s="443">
        <v>4</v>
      </c>
      <c r="O67" s="444" t="s">
        <v>54</v>
      </c>
      <c r="P67" s="440">
        <f t="shared" si="7"/>
        <v>0</v>
      </c>
      <c r="U67" s="445"/>
      <c r="V67" s="445"/>
      <c r="W67" s="444"/>
      <c r="X67" s="444"/>
    </row>
    <row r="68" spans="1:24" s="369" customFormat="1" ht="11.25" customHeight="1" hidden="1">
      <c r="A68" s="435" t="s">
        <v>1098</v>
      </c>
      <c r="B68" s="435" t="s">
        <v>1127</v>
      </c>
      <c r="C68" s="436" t="s">
        <v>1352</v>
      </c>
      <c r="D68" s="470" t="s">
        <v>1353</v>
      </c>
      <c r="E68" s="435" t="s">
        <v>226</v>
      </c>
      <c r="F68" s="438">
        <v>0</v>
      </c>
      <c r="G68" s="439"/>
      <c r="H68" s="440">
        <f t="shared" si="4"/>
        <v>0</v>
      </c>
      <c r="I68" s="441">
        <v>0</v>
      </c>
      <c r="J68" s="438">
        <f t="shared" si="5"/>
        <v>0</v>
      </c>
      <c r="K68" s="441">
        <v>0.027</v>
      </c>
      <c r="L68" s="438">
        <f t="shared" si="6"/>
        <v>0</v>
      </c>
      <c r="M68" s="442">
        <v>21</v>
      </c>
      <c r="N68" s="443">
        <v>4</v>
      </c>
      <c r="O68" s="444" t="s">
        <v>54</v>
      </c>
      <c r="P68" s="440">
        <f t="shared" si="7"/>
        <v>0</v>
      </c>
      <c r="U68" s="445"/>
      <c r="V68" s="445"/>
      <c r="W68" s="444"/>
      <c r="X68" s="444"/>
    </row>
    <row r="69" spans="1:24" s="369" customFormat="1" ht="11.25" customHeight="1" hidden="1">
      <c r="A69" s="435" t="s">
        <v>1098</v>
      </c>
      <c r="B69" s="435" t="s">
        <v>1127</v>
      </c>
      <c r="C69" s="436" t="s">
        <v>1354</v>
      </c>
      <c r="D69" s="470" t="s">
        <v>1355</v>
      </c>
      <c r="E69" s="435" t="s">
        <v>226</v>
      </c>
      <c r="F69" s="438">
        <v>0</v>
      </c>
      <c r="G69" s="439"/>
      <c r="H69" s="440">
        <f t="shared" si="4"/>
        <v>0</v>
      </c>
      <c r="I69" s="441">
        <v>0</v>
      </c>
      <c r="J69" s="438">
        <f t="shared" si="5"/>
        <v>0</v>
      </c>
      <c r="K69" s="441">
        <v>0.038</v>
      </c>
      <c r="L69" s="438">
        <f t="shared" si="6"/>
        <v>0</v>
      </c>
      <c r="M69" s="442">
        <v>21</v>
      </c>
      <c r="N69" s="443">
        <v>4</v>
      </c>
      <c r="O69" s="444" t="s">
        <v>54</v>
      </c>
      <c r="P69" s="440">
        <f t="shared" si="7"/>
        <v>0</v>
      </c>
      <c r="U69" s="445"/>
      <c r="V69" s="445"/>
      <c r="W69" s="444"/>
      <c r="X69" s="444"/>
    </row>
    <row r="70" spans="1:24" s="369" customFormat="1" ht="11.25" customHeight="1" hidden="1">
      <c r="A70" s="435" t="s">
        <v>1098</v>
      </c>
      <c r="B70" s="435" t="s">
        <v>1127</v>
      </c>
      <c r="C70" s="436" t="s">
        <v>1356</v>
      </c>
      <c r="D70" s="470" t="s">
        <v>1357</v>
      </c>
      <c r="E70" s="435" t="s">
        <v>226</v>
      </c>
      <c r="F70" s="438">
        <v>0</v>
      </c>
      <c r="G70" s="439"/>
      <c r="H70" s="440">
        <f t="shared" si="4"/>
        <v>0</v>
      </c>
      <c r="I70" s="441">
        <v>0</v>
      </c>
      <c r="J70" s="438">
        <f t="shared" si="5"/>
        <v>0</v>
      </c>
      <c r="K70" s="441">
        <v>0.04</v>
      </c>
      <c r="L70" s="438">
        <f t="shared" si="6"/>
        <v>0</v>
      </c>
      <c r="M70" s="442">
        <v>21</v>
      </c>
      <c r="N70" s="443">
        <v>4</v>
      </c>
      <c r="O70" s="444" t="s">
        <v>54</v>
      </c>
      <c r="P70" s="440">
        <f t="shared" si="7"/>
        <v>0</v>
      </c>
      <c r="U70" s="445"/>
      <c r="V70" s="445"/>
      <c r="W70" s="444"/>
      <c r="X70" s="444"/>
    </row>
    <row r="71" spans="1:24" s="369" customFormat="1" ht="11.25" customHeight="1" hidden="1">
      <c r="A71" s="435" t="s">
        <v>1098</v>
      </c>
      <c r="B71" s="435" t="s">
        <v>1127</v>
      </c>
      <c r="C71" s="436" t="s">
        <v>1358</v>
      </c>
      <c r="D71" s="470" t="s">
        <v>1359</v>
      </c>
      <c r="E71" s="435" t="s">
        <v>226</v>
      </c>
      <c r="F71" s="438">
        <v>0</v>
      </c>
      <c r="G71" s="439"/>
      <c r="H71" s="440">
        <f t="shared" si="4"/>
        <v>0</v>
      </c>
      <c r="I71" s="441">
        <v>0</v>
      </c>
      <c r="J71" s="438">
        <f t="shared" si="5"/>
        <v>0</v>
      </c>
      <c r="K71" s="441">
        <v>0.054</v>
      </c>
      <c r="L71" s="438">
        <f t="shared" si="6"/>
        <v>0</v>
      </c>
      <c r="M71" s="442">
        <v>21</v>
      </c>
      <c r="N71" s="443">
        <v>4</v>
      </c>
      <c r="O71" s="444" t="s">
        <v>54</v>
      </c>
      <c r="P71" s="440">
        <f t="shared" si="7"/>
        <v>0</v>
      </c>
      <c r="U71" s="445"/>
      <c r="V71" s="445"/>
      <c r="W71" s="444"/>
      <c r="X71" s="444"/>
    </row>
    <row r="72" spans="1:24" s="369" customFormat="1" ht="11.25" customHeight="1" hidden="1">
      <c r="A72" s="435" t="s">
        <v>1098</v>
      </c>
      <c r="B72" s="435" t="s">
        <v>1127</v>
      </c>
      <c r="C72" s="436" t="s">
        <v>1360</v>
      </c>
      <c r="D72" s="470" t="s">
        <v>1361</v>
      </c>
      <c r="E72" s="435" t="s">
        <v>226</v>
      </c>
      <c r="F72" s="438">
        <v>0</v>
      </c>
      <c r="G72" s="439"/>
      <c r="H72" s="440">
        <f t="shared" si="4"/>
        <v>0</v>
      </c>
      <c r="I72" s="441">
        <v>0</v>
      </c>
      <c r="J72" s="438">
        <f t="shared" si="5"/>
        <v>0</v>
      </c>
      <c r="K72" s="441">
        <v>0.081</v>
      </c>
      <c r="L72" s="438">
        <f t="shared" si="6"/>
        <v>0</v>
      </c>
      <c r="M72" s="442">
        <v>21</v>
      </c>
      <c r="N72" s="443">
        <v>4</v>
      </c>
      <c r="O72" s="444" t="s">
        <v>54</v>
      </c>
      <c r="P72" s="440">
        <f t="shared" si="7"/>
        <v>0</v>
      </c>
      <c r="U72" s="445"/>
      <c r="V72" s="445"/>
      <c r="W72" s="444"/>
      <c r="X72" s="444"/>
    </row>
    <row r="73" spans="1:24" s="369" customFormat="1" ht="11.25" customHeight="1">
      <c r="A73" s="435" t="s">
        <v>1098</v>
      </c>
      <c r="B73" s="435" t="s">
        <v>1127</v>
      </c>
      <c r="C73" s="436" t="s">
        <v>1128</v>
      </c>
      <c r="D73" s="470" t="s">
        <v>1129</v>
      </c>
      <c r="E73" s="435" t="s">
        <v>226</v>
      </c>
      <c r="F73" s="438">
        <v>60</v>
      </c>
      <c r="G73" s="439"/>
      <c r="H73" s="440">
        <f t="shared" si="4"/>
        <v>0</v>
      </c>
      <c r="I73" s="441">
        <v>0</v>
      </c>
      <c r="J73" s="438">
        <f t="shared" si="5"/>
        <v>0</v>
      </c>
      <c r="K73" s="441">
        <v>0.002</v>
      </c>
      <c r="L73" s="438">
        <f t="shared" si="6"/>
        <v>0.12</v>
      </c>
      <c r="M73" s="442">
        <v>21</v>
      </c>
      <c r="N73" s="443">
        <v>4</v>
      </c>
      <c r="O73" s="444" t="s">
        <v>54</v>
      </c>
      <c r="P73" s="440">
        <f t="shared" si="7"/>
        <v>0</v>
      </c>
      <c r="U73" s="445"/>
      <c r="V73" s="445"/>
      <c r="W73" s="444"/>
      <c r="X73" s="444"/>
    </row>
    <row r="74" spans="1:24" s="369" customFormat="1" ht="11.25" customHeight="1" hidden="1">
      <c r="A74" s="435" t="s">
        <v>1098</v>
      </c>
      <c r="B74" s="435" t="s">
        <v>1127</v>
      </c>
      <c r="C74" s="436" t="s">
        <v>1362</v>
      </c>
      <c r="D74" s="470" t="s">
        <v>1363</v>
      </c>
      <c r="E74" s="435" t="s">
        <v>226</v>
      </c>
      <c r="F74" s="438">
        <v>0</v>
      </c>
      <c r="G74" s="439"/>
      <c r="H74" s="440">
        <f t="shared" si="4"/>
        <v>0</v>
      </c>
      <c r="I74" s="441">
        <v>0</v>
      </c>
      <c r="J74" s="438">
        <f t="shared" si="5"/>
        <v>0</v>
      </c>
      <c r="K74" s="441">
        <v>0.005</v>
      </c>
      <c r="L74" s="438">
        <f t="shared" si="6"/>
        <v>0</v>
      </c>
      <c r="M74" s="442">
        <v>21</v>
      </c>
      <c r="N74" s="443">
        <v>4</v>
      </c>
      <c r="O74" s="444" t="s">
        <v>54</v>
      </c>
      <c r="P74" s="440">
        <f t="shared" si="7"/>
        <v>0</v>
      </c>
      <c r="U74" s="445"/>
      <c r="V74" s="445"/>
      <c r="W74" s="444"/>
      <c r="X74" s="444"/>
    </row>
    <row r="75" spans="1:24" s="369" customFormat="1" ht="11.25" customHeight="1" hidden="1">
      <c r="A75" s="435" t="s">
        <v>1098</v>
      </c>
      <c r="B75" s="435" t="s">
        <v>1127</v>
      </c>
      <c r="C75" s="436" t="s">
        <v>1364</v>
      </c>
      <c r="D75" s="470" t="s">
        <v>1365</v>
      </c>
      <c r="E75" s="435" t="s">
        <v>226</v>
      </c>
      <c r="F75" s="438">
        <v>0</v>
      </c>
      <c r="G75" s="439"/>
      <c r="H75" s="440">
        <f t="shared" si="4"/>
        <v>0</v>
      </c>
      <c r="I75" s="441">
        <v>0</v>
      </c>
      <c r="J75" s="438">
        <f t="shared" si="5"/>
        <v>0</v>
      </c>
      <c r="K75" s="441">
        <v>0.007</v>
      </c>
      <c r="L75" s="438">
        <f t="shared" si="6"/>
        <v>0</v>
      </c>
      <c r="M75" s="442">
        <v>21</v>
      </c>
      <c r="N75" s="443">
        <v>4</v>
      </c>
      <c r="O75" s="444" t="s">
        <v>54</v>
      </c>
      <c r="P75" s="440">
        <f t="shared" si="7"/>
        <v>0</v>
      </c>
      <c r="U75" s="445"/>
      <c r="V75" s="445"/>
      <c r="W75" s="444"/>
      <c r="X75" s="444"/>
    </row>
    <row r="76" spans="1:24" s="369" customFormat="1" ht="11.25" customHeight="1" hidden="1">
      <c r="A76" s="435" t="s">
        <v>1098</v>
      </c>
      <c r="B76" s="435" t="s">
        <v>1127</v>
      </c>
      <c r="C76" s="436" t="s">
        <v>1366</v>
      </c>
      <c r="D76" s="470" t="s">
        <v>1367</v>
      </c>
      <c r="E76" s="435" t="s">
        <v>226</v>
      </c>
      <c r="F76" s="438">
        <v>0</v>
      </c>
      <c r="G76" s="439"/>
      <c r="H76" s="440">
        <f t="shared" si="4"/>
        <v>0</v>
      </c>
      <c r="I76" s="441">
        <v>0</v>
      </c>
      <c r="J76" s="438">
        <f t="shared" si="5"/>
        <v>0</v>
      </c>
      <c r="K76" s="441">
        <v>0.01</v>
      </c>
      <c r="L76" s="438">
        <f t="shared" si="6"/>
        <v>0</v>
      </c>
      <c r="M76" s="442">
        <v>21</v>
      </c>
      <c r="N76" s="443">
        <v>4</v>
      </c>
      <c r="O76" s="444" t="s">
        <v>54</v>
      </c>
      <c r="P76" s="440">
        <f t="shared" si="7"/>
        <v>0</v>
      </c>
      <c r="U76" s="445"/>
      <c r="V76" s="445"/>
      <c r="W76" s="444"/>
      <c r="X76" s="444"/>
    </row>
    <row r="77" spans="1:24" s="369" customFormat="1" ht="11.25" customHeight="1" hidden="1">
      <c r="A77" s="435" t="s">
        <v>1098</v>
      </c>
      <c r="B77" s="435" t="s">
        <v>1127</v>
      </c>
      <c r="C77" s="436" t="s">
        <v>1368</v>
      </c>
      <c r="D77" s="470" t="s">
        <v>1369</v>
      </c>
      <c r="E77" s="435" t="s">
        <v>226</v>
      </c>
      <c r="F77" s="438">
        <v>0</v>
      </c>
      <c r="G77" s="439"/>
      <c r="H77" s="440">
        <f t="shared" si="4"/>
        <v>0</v>
      </c>
      <c r="I77" s="441">
        <v>0</v>
      </c>
      <c r="J77" s="438">
        <f t="shared" si="5"/>
        <v>0</v>
      </c>
      <c r="K77" s="441">
        <v>0.008</v>
      </c>
      <c r="L77" s="438">
        <f t="shared" si="6"/>
        <v>0</v>
      </c>
      <c r="M77" s="442">
        <v>21</v>
      </c>
      <c r="N77" s="443">
        <v>4</v>
      </c>
      <c r="O77" s="444" t="s">
        <v>54</v>
      </c>
      <c r="P77" s="440">
        <f t="shared" si="7"/>
        <v>0</v>
      </c>
      <c r="U77" s="445"/>
      <c r="V77" s="445"/>
      <c r="W77" s="444"/>
      <c r="X77" s="444"/>
    </row>
    <row r="78" spans="1:24" s="369" customFormat="1" ht="11.25" customHeight="1">
      <c r="A78" s="435" t="s">
        <v>1098</v>
      </c>
      <c r="B78" s="435" t="s">
        <v>1127</v>
      </c>
      <c r="C78" s="436" t="s">
        <v>1130</v>
      </c>
      <c r="D78" s="470" t="s">
        <v>1131</v>
      </c>
      <c r="E78" s="435" t="s">
        <v>226</v>
      </c>
      <c r="F78" s="438">
        <v>5</v>
      </c>
      <c r="G78" s="439"/>
      <c r="H78" s="440">
        <f t="shared" si="4"/>
        <v>0</v>
      </c>
      <c r="I78" s="441">
        <v>0</v>
      </c>
      <c r="J78" s="438">
        <f t="shared" si="5"/>
        <v>0</v>
      </c>
      <c r="K78" s="441">
        <v>0.011</v>
      </c>
      <c r="L78" s="438">
        <f t="shared" si="6"/>
        <v>0.05499999999999999</v>
      </c>
      <c r="M78" s="442">
        <v>21</v>
      </c>
      <c r="N78" s="443">
        <v>4</v>
      </c>
      <c r="O78" s="444" t="s">
        <v>54</v>
      </c>
      <c r="P78" s="440">
        <f t="shared" si="7"/>
        <v>0</v>
      </c>
      <c r="U78" s="445"/>
      <c r="V78" s="445"/>
      <c r="W78" s="444"/>
      <c r="X78" s="444"/>
    </row>
    <row r="79" spans="1:24" s="369" customFormat="1" ht="11.25" customHeight="1" hidden="1">
      <c r="A79" s="435" t="s">
        <v>1098</v>
      </c>
      <c r="B79" s="435" t="s">
        <v>1127</v>
      </c>
      <c r="C79" s="436" t="s">
        <v>1370</v>
      </c>
      <c r="D79" s="470" t="s">
        <v>1371</v>
      </c>
      <c r="E79" s="435" t="s">
        <v>226</v>
      </c>
      <c r="F79" s="438">
        <v>0</v>
      </c>
      <c r="G79" s="439"/>
      <c r="H79" s="440">
        <f t="shared" si="4"/>
        <v>0</v>
      </c>
      <c r="I79" s="441">
        <v>0</v>
      </c>
      <c r="J79" s="438">
        <f t="shared" si="5"/>
        <v>0</v>
      </c>
      <c r="K79" s="441">
        <v>0.016</v>
      </c>
      <c r="L79" s="438">
        <f t="shared" si="6"/>
        <v>0</v>
      </c>
      <c r="M79" s="442">
        <v>21</v>
      </c>
      <c r="N79" s="443">
        <v>4</v>
      </c>
      <c r="O79" s="444" t="s">
        <v>54</v>
      </c>
      <c r="P79" s="440">
        <f t="shared" si="7"/>
        <v>0</v>
      </c>
      <c r="U79" s="445"/>
      <c r="V79" s="445"/>
      <c r="W79" s="444"/>
      <c r="X79" s="444"/>
    </row>
    <row r="80" spans="1:24" s="369" customFormat="1" ht="11.25" customHeight="1" hidden="1">
      <c r="A80" s="435" t="s">
        <v>1098</v>
      </c>
      <c r="B80" s="435" t="s">
        <v>1127</v>
      </c>
      <c r="C80" s="436" t="s">
        <v>1372</v>
      </c>
      <c r="D80" s="470" t="s">
        <v>1373</v>
      </c>
      <c r="E80" s="435" t="s">
        <v>226</v>
      </c>
      <c r="F80" s="438">
        <v>0</v>
      </c>
      <c r="G80" s="439"/>
      <c r="H80" s="440">
        <f t="shared" si="4"/>
        <v>0</v>
      </c>
      <c r="I80" s="441">
        <v>0</v>
      </c>
      <c r="J80" s="438">
        <f t="shared" si="5"/>
        <v>0</v>
      </c>
      <c r="K80" s="441">
        <v>0.011</v>
      </c>
      <c r="L80" s="438">
        <f t="shared" si="6"/>
        <v>0</v>
      </c>
      <c r="M80" s="442">
        <v>21</v>
      </c>
      <c r="N80" s="443">
        <v>4</v>
      </c>
      <c r="O80" s="444" t="s">
        <v>54</v>
      </c>
      <c r="P80" s="440">
        <f t="shared" si="7"/>
        <v>0</v>
      </c>
      <c r="U80" s="445"/>
      <c r="V80" s="445"/>
      <c r="W80" s="444"/>
      <c r="X80" s="444"/>
    </row>
    <row r="81" spans="1:24" s="369" customFormat="1" ht="11.25" customHeight="1" hidden="1">
      <c r="A81" s="435" t="s">
        <v>1098</v>
      </c>
      <c r="B81" s="435" t="s">
        <v>1127</v>
      </c>
      <c r="C81" s="436" t="s">
        <v>1374</v>
      </c>
      <c r="D81" s="470" t="s">
        <v>1375</v>
      </c>
      <c r="E81" s="435" t="s">
        <v>226</v>
      </c>
      <c r="F81" s="438">
        <v>0</v>
      </c>
      <c r="G81" s="439"/>
      <c r="H81" s="440">
        <f t="shared" si="4"/>
        <v>0</v>
      </c>
      <c r="I81" s="441">
        <v>0</v>
      </c>
      <c r="J81" s="438">
        <f t="shared" si="5"/>
        <v>0</v>
      </c>
      <c r="K81" s="441">
        <v>0.015</v>
      </c>
      <c r="L81" s="438">
        <f t="shared" si="6"/>
        <v>0</v>
      </c>
      <c r="M81" s="442">
        <v>21</v>
      </c>
      <c r="N81" s="443">
        <v>4</v>
      </c>
      <c r="O81" s="444" t="s">
        <v>54</v>
      </c>
      <c r="P81" s="440">
        <f t="shared" si="7"/>
        <v>0</v>
      </c>
      <c r="U81" s="445"/>
      <c r="V81" s="445"/>
      <c r="W81" s="444"/>
      <c r="X81" s="444"/>
    </row>
    <row r="82" spans="1:24" s="369" customFormat="1" ht="11.25" customHeight="1" hidden="1">
      <c r="A82" s="435" t="s">
        <v>1098</v>
      </c>
      <c r="B82" s="435" t="s">
        <v>1127</v>
      </c>
      <c r="C82" s="436" t="s">
        <v>1376</v>
      </c>
      <c r="D82" s="470" t="s">
        <v>1377</v>
      </c>
      <c r="E82" s="435" t="s">
        <v>226</v>
      </c>
      <c r="F82" s="438">
        <v>0</v>
      </c>
      <c r="G82" s="439"/>
      <c r="H82" s="440">
        <f t="shared" si="4"/>
        <v>0</v>
      </c>
      <c r="I82" s="441">
        <v>0</v>
      </c>
      <c r="J82" s="438">
        <f t="shared" si="5"/>
        <v>0</v>
      </c>
      <c r="K82" s="441">
        <v>0.023</v>
      </c>
      <c r="L82" s="438">
        <f t="shared" si="6"/>
        <v>0</v>
      </c>
      <c r="M82" s="442">
        <v>21</v>
      </c>
      <c r="N82" s="443">
        <v>4</v>
      </c>
      <c r="O82" s="444" t="s">
        <v>54</v>
      </c>
      <c r="P82" s="440">
        <f t="shared" si="7"/>
        <v>0</v>
      </c>
      <c r="U82" s="445"/>
      <c r="V82" s="445"/>
      <c r="W82" s="444"/>
      <c r="X82" s="444"/>
    </row>
    <row r="83" spans="1:24" s="369" customFormat="1" ht="11.25" customHeight="1" hidden="1">
      <c r="A83" s="435" t="s">
        <v>1098</v>
      </c>
      <c r="B83" s="435" t="s">
        <v>1127</v>
      </c>
      <c r="C83" s="436" t="s">
        <v>1378</v>
      </c>
      <c r="D83" s="470" t="s">
        <v>1379</v>
      </c>
      <c r="E83" s="435" t="s">
        <v>226</v>
      </c>
      <c r="F83" s="438">
        <v>0</v>
      </c>
      <c r="G83" s="439"/>
      <c r="H83" s="440">
        <f t="shared" si="4"/>
        <v>0</v>
      </c>
      <c r="I83" s="441">
        <v>0</v>
      </c>
      <c r="J83" s="438">
        <f t="shared" si="5"/>
        <v>0</v>
      </c>
      <c r="K83" s="441">
        <v>0.022</v>
      </c>
      <c r="L83" s="438">
        <f t="shared" si="6"/>
        <v>0</v>
      </c>
      <c r="M83" s="442">
        <v>21</v>
      </c>
      <c r="N83" s="443">
        <v>4</v>
      </c>
      <c r="O83" s="444" t="s">
        <v>54</v>
      </c>
      <c r="P83" s="440">
        <f t="shared" si="7"/>
        <v>0</v>
      </c>
      <c r="U83" s="445"/>
      <c r="V83" s="445"/>
      <c r="W83" s="444"/>
      <c r="X83" s="444"/>
    </row>
    <row r="84" spans="1:24" s="369" customFormat="1" ht="11.25" customHeight="1" hidden="1">
      <c r="A84" s="435" t="s">
        <v>1098</v>
      </c>
      <c r="B84" s="435" t="s">
        <v>1127</v>
      </c>
      <c r="C84" s="436" t="s">
        <v>1380</v>
      </c>
      <c r="D84" s="470" t="s">
        <v>1381</v>
      </c>
      <c r="E84" s="435" t="s">
        <v>226</v>
      </c>
      <c r="F84" s="438">
        <v>0</v>
      </c>
      <c r="G84" s="439"/>
      <c r="H84" s="440">
        <f t="shared" si="4"/>
        <v>0</v>
      </c>
      <c r="I84" s="441">
        <v>0</v>
      </c>
      <c r="J84" s="438">
        <f t="shared" si="5"/>
        <v>0</v>
      </c>
      <c r="K84" s="441">
        <v>0.033</v>
      </c>
      <c r="L84" s="438">
        <f t="shared" si="6"/>
        <v>0</v>
      </c>
      <c r="M84" s="442">
        <v>21</v>
      </c>
      <c r="N84" s="443">
        <v>4</v>
      </c>
      <c r="O84" s="444" t="s">
        <v>54</v>
      </c>
      <c r="P84" s="440">
        <f t="shared" si="7"/>
        <v>0</v>
      </c>
      <c r="U84" s="445"/>
      <c r="V84" s="445"/>
      <c r="W84" s="444"/>
      <c r="X84" s="444"/>
    </row>
    <row r="85" spans="1:24" s="369" customFormat="1" ht="11.25" customHeight="1" hidden="1">
      <c r="A85" s="435" t="s">
        <v>1098</v>
      </c>
      <c r="B85" s="435" t="s">
        <v>1127</v>
      </c>
      <c r="C85" s="436" t="s">
        <v>1382</v>
      </c>
      <c r="D85" s="470" t="s">
        <v>1383</v>
      </c>
      <c r="E85" s="435" t="s">
        <v>226</v>
      </c>
      <c r="F85" s="438">
        <v>0</v>
      </c>
      <c r="G85" s="439"/>
      <c r="H85" s="440">
        <f t="shared" si="4"/>
        <v>0</v>
      </c>
      <c r="I85" s="441">
        <v>0</v>
      </c>
      <c r="J85" s="438">
        <f t="shared" si="5"/>
        <v>0</v>
      </c>
      <c r="K85" s="441">
        <v>0.046</v>
      </c>
      <c r="L85" s="438">
        <f t="shared" si="6"/>
        <v>0</v>
      </c>
      <c r="M85" s="442">
        <v>21</v>
      </c>
      <c r="N85" s="443">
        <v>4</v>
      </c>
      <c r="O85" s="444" t="s">
        <v>54</v>
      </c>
      <c r="P85" s="440">
        <f t="shared" si="7"/>
        <v>0</v>
      </c>
      <c r="U85" s="445"/>
      <c r="V85" s="445"/>
      <c r="W85" s="444"/>
      <c r="X85" s="444"/>
    </row>
    <row r="86" spans="1:24" s="369" customFormat="1" ht="11.25" customHeight="1" hidden="1">
      <c r="A86" s="435" t="s">
        <v>1098</v>
      </c>
      <c r="B86" s="435" t="s">
        <v>1127</v>
      </c>
      <c r="C86" s="436" t="s">
        <v>1384</v>
      </c>
      <c r="D86" s="470" t="s">
        <v>1385</v>
      </c>
      <c r="E86" s="435" t="s">
        <v>226</v>
      </c>
      <c r="F86" s="438">
        <v>0</v>
      </c>
      <c r="G86" s="439"/>
      <c r="H86" s="440">
        <f t="shared" si="4"/>
        <v>0</v>
      </c>
      <c r="I86" s="441">
        <v>0</v>
      </c>
      <c r="J86" s="438">
        <f t="shared" si="5"/>
        <v>0</v>
      </c>
      <c r="K86" s="441">
        <v>0.049</v>
      </c>
      <c r="L86" s="438">
        <f t="shared" si="6"/>
        <v>0</v>
      </c>
      <c r="M86" s="442">
        <v>21</v>
      </c>
      <c r="N86" s="443">
        <v>4</v>
      </c>
      <c r="O86" s="444" t="s">
        <v>54</v>
      </c>
      <c r="P86" s="440">
        <f t="shared" si="7"/>
        <v>0</v>
      </c>
      <c r="U86" s="445"/>
      <c r="V86" s="445"/>
      <c r="W86" s="444"/>
      <c r="X86" s="444"/>
    </row>
    <row r="87" spans="1:24" s="369" customFormat="1" ht="11.25" customHeight="1" hidden="1">
      <c r="A87" s="435" t="s">
        <v>1098</v>
      </c>
      <c r="B87" s="435" t="s">
        <v>1127</v>
      </c>
      <c r="C87" s="436" t="s">
        <v>1386</v>
      </c>
      <c r="D87" s="470" t="s">
        <v>1387</v>
      </c>
      <c r="E87" s="435" t="s">
        <v>226</v>
      </c>
      <c r="F87" s="438">
        <v>0</v>
      </c>
      <c r="G87" s="439"/>
      <c r="H87" s="440">
        <f t="shared" si="4"/>
        <v>0</v>
      </c>
      <c r="I87" s="441">
        <v>0</v>
      </c>
      <c r="J87" s="438">
        <f t="shared" si="5"/>
        <v>0</v>
      </c>
      <c r="K87" s="441">
        <v>0.066</v>
      </c>
      <c r="L87" s="438">
        <f t="shared" si="6"/>
        <v>0</v>
      </c>
      <c r="M87" s="442">
        <v>21</v>
      </c>
      <c r="N87" s="443">
        <v>4</v>
      </c>
      <c r="O87" s="444" t="s">
        <v>54</v>
      </c>
      <c r="P87" s="440">
        <f t="shared" si="7"/>
        <v>0</v>
      </c>
      <c r="U87" s="445"/>
      <c r="V87" s="445"/>
      <c r="W87" s="444"/>
      <c r="X87" s="444"/>
    </row>
    <row r="88" spans="1:24" s="369" customFormat="1" ht="11.25" customHeight="1" hidden="1">
      <c r="A88" s="435" t="s">
        <v>1098</v>
      </c>
      <c r="B88" s="435" t="s">
        <v>1127</v>
      </c>
      <c r="C88" s="436" t="s">
        <v>1388</v>
      </c>
      <c r="D88" s="470" t="s">
        <v>1389</v>
      </c>
      <c r="E88" s="435" t="s">
        <v>226</v>
      </c>
      <c r="F88" s="438">
        <v>0</v>
      </c>
      <c r="G88" s="439"/>
      <c r="H88" s="440">
        <f t="shared" si="4"/>
        <v>0</v>
      </c>
      <c r="I88" s="441">
        <v>0</v>
      </c>
      <c r="J88" s="438">
        <f t="shared" si="5"/>
        <v>0</v>
      </c>
      <c r="K88" s="441">
        <v>0.087</v>
      </c>
      <c r="L88" s="438">
        <f t="shared" si="6"/>
        <v>0</v>
      </c>
      <c r="M88" s="442">
        <v>21</v>
      </c>
      <c r="N88" s="443">
        <v>4</v>
      </c>
      <c r="O88" s="444" t="s">
        <v>54</v>
      </c>
      <c r="P88" s="440">
        <f t="shared" si="7"/>
        <v>0</v>
      </c>
      <c r="U88" s="445"/>
      <c r="V88" s="445"/>
      <c r="W88" s="444"/>
      <c r="X88" s="444"/>
    </row>
    <row r="89" spans="1:24" s="369" customFormat="1" ht="11.25" customHeight="1" hidden="1">
      <c r="A89" s="435" t="s">
        <v>1098</v>
      </c>
      <c r="B89" s="435" t="s">
        <v>1127</v>
      </c>
      <c r="C89" s="436" t="s">
        <v>1390</v>
      </c>
      <c r="D89" s="470" t="s">
        <v>1391</v>
      </c>
      <c r="E89" s="435" t="s">
        <v>226</v>
      </c>
      <c r="F89" s="438">
        <v>0</v>
      </c>
      <c r="G89" s="439"/>
      <c r="H89" s="440">
        <f t="shared" si="4"/>
        <v>0</v>
      </c>
      <c r="I89" s="441">
        <v>0</v>
      </c>
      <c r="J89" s="438">
        <f t="shared" si="5"/>
        <v>0</v>
      </c>
      <c r="K89" s="441">
        <v>0.124</v>
      </c>
      <c r="L89" s="438">
        <f t="shared" si="6"/>
        <v>0</v>
      </c>
      <c r="M89" s="442">
        <v>21</v>
      </c>
      <c r="N89" s="443">
        <v>4</v>
      </c>
      <c r="O89" s="444" t="s">
        <v>54</v>
      </c>
      <c r="P89" s="440">
        <f t="shared" si="7"/>
        <v>0</v>
      </c>
      <c r="U89" s="445"/>
      <c r="V89" s="445"/>
      <c r="W89" s="444"/>
      <c r="X89" s="444"/>
    </row>
    <row r="90" spans="1:24" s="369" customFormat="1" ht="11.25" customHeight="1" hidden="1">
      <c r="A90" s="435" t="s">
        <v>1098</v>
      </c>
      <c r="B90" s="435" t="s">
        <v>1127</v>
      </c>
      <c r="C90" s="436" t="s">
        <v>1392</v>
      </c>
      <c r="D90" s="470" t="s">
        <v>1393</v>
      </c>
      <c r="E90" s="435" t="s">
        <v>226</v>
      </c>
      <c r="F90" s="438">
        <v>0</v>
      </c>
      <c r="G90" s="439"/>
      <c r="H90" s="440">
        <f t="shared" si="4"/>
        <v>0</v>
      </c>
      <c r="I90" s="441">
        <v>0</v>
      </c>
      <c r="J90" s="438">
        <f t="shared" si="5"/>
        <v>0</v>
      </c>
      <c r="K90" s="441">
        <v>0.001</v>
      </c>
      <c r="L90" s="438">
        <f t="shared" si="6"/>
        <v>0</v>
      </c>
      <c r="M90" s="442">
        <v>21</v>
      </c>
      <c r="N90" s="443">
        <v>4</v>
      </c>
      <c r="O90" s="444" t="s">
        <v>54</v>
      </c>
      <c r="P90" s="440">
        <f t="shared" si="7"/>
        <v>0</v>
      </c>
      <c r="U90" s="445"/>
      <c r="V90" s="445"/>
      <c r="W90" s="444"/>
      <c r="X90" s="444"/>
    </row>
    <row r="91" spans="1:24" s="369" customFormat="1" ht="11.25" customHeight="1">
      <c r="A91" s="435" t="s">
        <v>1098</v>
      </c>
      <c r="B91" s="435" t="s">
        <v>1127</v>
      </c>
      <c r="C91" s="436" t="s">
        <v>1132</v>
      </c>
      <c r="D91" s="470" t="s">
        <v>1133</v>
      </c>
      <c r="E91" s="435" t="s">
        <v>226</v>
      </c>
      <c r="F91" s="438">
        <v>100</v>
      </c>
      <c r="G91" s="439"/>
      <c r="H91" s="440">
        <f t="shared" si="4"/>
        <v>0</v>
      </c>
      <c r="I91" s="441">
        <v>0</v>
      </c>
      <c r="J91" s="438">
        <f t="shared" si="5"/>
        <v>0</v>
      </c>
      <c r="K91" s="441">
        <v>0.002</v>
      </c>
      <c r="L91" s="438">
        <f t="shared" si="6"/>
        <v>0.2</v>
      </c>
      <c r="M91" s="442">
        <v>21</v>
      </c>
      <c r="N91" s="443">
        <v>4</v>
      </c>
      <c r="O91" s="444" t="s">
        <v>54</v>
      </c>
      <c r="P91" s="440">
        <f t="shared" si="7"/>
        <v>0</v>
      </c>
      <c r="U91" s="445"/>
      <c r="V91" s="445"/>
      <c r="W91" s="444"/>
      <c r="X91" s="444"/>
    </row>
    <row r="92" spans="1:24" s="369" customFormat="1" ht="11.25" customHeight="1" hidden="1">
      <c r="A92" s="435" t="s">
        <v>1098</v>
      </c>
      <c r="B92" s="435" t="s">
        <v>1127</v>
      </c>
      <c r="C92" s="436" t="s">
        <v>1394</v>
      </c>
      <c r="D92" s="470" t="s">
        <v>1395</v>
      </c>
      <c r="E92" s="435" t="s">
        <v>226</v>
      </c>
      <c r="F92" s="438">
        <v>0</v>
      </c>
      <c r="G92" s="439"/>
      <c r="H92" s="440">
        <f t="shared" si="4"/>
        <v>0</v>
      </c>
      <c r="I92" s="441">
        <v>0</v>
      </c>
      <c r="J92" s="438">
        <f t="shared" si="5"/>
        <v>0</v>
      </c>
      <c r="K92" s="441">
        <v>0.002</v>
      </c>
      <c r="L92" s="438">
        <f t="shared" si="6"/>
        <v>0</v>
      </c>
      <c r="M92" s="442">
        <v>21</v>
      </c>
      <c r="N92" s="443">
        <v>4</v>
      </c>
      <c r="O92" s="444" t="s">
        <v>54</v>
      </c>
      <c r="P92" s="440">
        <f t="shared" si="7"/>
        <v>0</v>
      </c>
      <c r="U92" s="445"/>
      <c r="V92" s="445"/>
      <c r="W92" s="444"/>
      <c r="X92" s="444"/>
    </row>
    <row r="93" spans="1:24" s="369" customFormat="1" ht="11.25" customHeight="1" hidden="1">
      <c r="A93" s="435" t="s">
        <v>1098</v>
      </c>
      <c r="B93" s="435" t="s">
        <v>1127</v>
      </c>
      <c r="C93" s="436" t="s">
        <v>1396</v>
      </c>
      <c r="D93" s="470" t="s">
        <v>1397</v>
      </c>
      <c r="E93" s="435" t="s">
        <v>226</v>
      </c>
      <c r="F93" s="438">
        <v>0</v>
      </c>
      <c r="G93" s="439"/>
      <c r="H93" s="440">
        <f t="shared" si="4"/>
        <v>0</v>
      </c>
      <c r="I93" s="441">
        <v>0</v>
      </c>
      <c r="J93" s="438">
        <f t="shared" si="5"/>
        <v>0</v>
      </c>
      <c r="K93" s="441">
        <v>0.003</v>
      </c>
      <c r="L93" s="438">
        <f t="shared" si="6"/>
        <v>0</v>
      </c>
      <c r="M93" s="442">
        <v>21</v>
      </c>
      <c r="N93" s="443">
        <v>4</v>
      </c>
      <c r="O93" s="444" t="s">
        <v>54</v>
      </c>
      <c r="P93" s="440">
        <f t="shared" si="7"/>
        <v>0</v>
      </c>
      <c r="U93" s="445"/>
      <c r="V93" s="445"/>
      <c r="W93" s="444"/>
      <c r="X93" s="444"/>
    </row>
    <row r="94" spans="1:24" s="369" customFormat="1" ht="11.25" customHeight="1" hidden="1">
      <c r="A94" s="435" t="s">
        <v>1098</v>
      </c>
      <c r="B94" s="435" t="s">
        <v>1127</v>
      </c>
      <c r="C94" s="436" t="s">
        <v>1398</v>
      </c>
      <c r="D94" s="470" t="s">
        <v>1399</v>
      </c>
      <c r="E94" s="435" t="s">
        <v>226</v>
      </c>
      <c r="F94" s="438">
        <v>0</v>
      </c>
      <c r="G94" s="439"/>
      <c r="H94" s="440">
        <f t="shared" si="4"/>
        <v>0</v>
      </c>
      <c r="I94" s="441">
        <v>0</v>
      </c>
      <c r="J94" s="438">
        <f t="shared" si="5"/>
        <v>0</v>
      </c>
      <c r="K94" s="441">
        <v>0.005</v>
      </c>
      <c r="L94" s="438">
        <f t="shared" si="6"/>
        <v>0</v>
      </c>
      <c r="M94" s="442">
        <v>21</v>
      </c>
      <c r="N94" s="443">
        <v>4</v>
      </c>
      <c r="O94" s="444" t="s">
        <v>54</v>
      </c>
      <c r="P94" s="440">
        <f t="shared" si="7"/>
        <v>0</v>
      </c>
      <c r="U94" s="445"/>
      <c r="V94" s="445"/>
      <c r="W94" s="444"/>
      <c r="X94" s="444"/>
    </row>
    <row r="95" spans="1:24" s="369" customFormat="1" ht="11.25" customHeight="1" hidden="1">
      <c r="A95" s="435" t="s">
        <v>1098</v>
      </c>
      <c r="B95" s="435" t="s">
        <v>1127</v>
      </c>
      <c r="C95" s="436" t="s">
        <v>1400</v>
      </c>
      <c r="D95" s="470" t="s">
        <v>1401</v>
      </c>
      <c r="E95" s="435" t="s">
        <v>226</v>
      </c>
      <c r="F95" s="438">
        <v>0</v>
      </c>
      <c r="G95" s="439"/>
      <c r="H95" s="440">
        <f t="shared" si="4"/>
        <v>0</v>
      </c>
      <c r="I95" s="441">
        <v>0</v>
      </c>
      <c r="J95" s="438">
        <f t="shared" si="5"/>
        <v>0</v>
      </c>
      <c r="K95" s="441">
        <v>0.001</v>
      </c>
      <c r="L95" s="438">
        <f t="shared" si="6"/>
        <v>0</v>
      </c>
      <c r="M95" s="442">
        <v>21</v>
      </c>
      <c r="N95" s="443">
        <v>4</v>
      </c>
      <c r="O95" s="444" t="s">
        <v>54</v>
      </c>
      <c r="P95" s="440">
        <f t="shared" si="7"/>
        <v>0</v>
      </c>
      <c r="U95" s="445"/>
      <c r="V95" s="445"/>
      <c r="W95" s="444"/>
      <c r="X95" s="444"/>
    </row>
    <row r="96" spans="1:24" s="369" customFormat="1" ht="11.25" customHeight="1" hidden="1">
      <c r="A96" s="435" t="s">
        <v>1098</v>
      </c>
      <c r="B96" s="435" t="s">
        <v>1127</v>
      </c>
      <c r="C96" s="436" t="s">
        <v>1402</v>
      </c>
      <c r="D96" s="470" t="s">
        <v>1403</v>
      </c>
      <c r="E96" s="435" t="s">
        <v>226</v>
      </c>
      <c r="F96" s="438">
        <v>0</v>
      </c>
      <c r="G96" s="439"/>
      <c r="H96" s="440">
        <f t="shared" si="4"/>
        <v>0</v>
      </c>
      <c r="I96" s="441">
        <v>0</v>
      </c>
      <c r="J96" s="438">
        <f t="shared" si="5"/>
        <v>0</v>
      </c>
      <c r="K96" s="441">
        <v>0.002</v>
      </c>
      <c r="L96" s="438">
        <f t="shared" si="6"/>
        <v>0</v>
      </c>
      <c r="M96" s="442">
        <v>21</v>
      </c>
      <c r="N96" s="443">
        <v>4</v>
      </c>
      <c r="O96" s="444" t="s">
        <v>54</v>
      </c>
      <c r="P96" s="440">
        <f t="shared" si="7"/>
        <v>0</v>
      </c>
      <c r="U96" s="445"/>
      <c r="V96" s="445"/>
      <c r="W96" s="444"/>
      <c r="X96" s="444"/>
    </row>
    <row r="97" spans="1:24" s="369" customFormat="1" ht="11.25" customHeight="1" hidden="1">
      <c r="A97" s="435" t="s">
        <v>1098</v>
      </c>
      <c r="B97" s="435" t="s">
        <v>1127</v>
      </c>
      <c r="C97" s="436" t="s">
        <v>1404</v>
      </c>
      <c r="D97" s="470" t="s">
        <v>1405</v>
      </c>
      <c r="E97" s="435" t="s">
        <v>226</v>
      </c>
      <c r="F97" s="438">
        <v>0</v>
      </c>
      <c r="G97" s="439"/>
      <c r="H97" s="440">
        <f t="shared" si="4"/>
        <v>0</v>
      </c>
      <c r="I97" s="441">
        <v>0</v>
      </c>
      <c r="J97" s="438">
        <f t="shared" si="5"/>
        <v>0</v>
      </c>
      <c r="K97" s="441">
        <v>0.002</v>
      </c>
      <c r="L97" s="438">
        <f t="shared" si="6"/>
        <v>0</v>
      </c>
      <c r="M97" s="442">
        <v>21</v>
      </c>
      <c r="N97" s="443">
        <v>4</v>
      </c>
      <c r="O97" s="444" t="s">
        <v>54</v>
      </c>
      <c r="P97" s="440">
        <f t="shared" si="7"/>
        <v>0</v>
      </c>
      <c r="U97" s="445"/>
      <c r="V97" s="445"/>
      <c r="W97" s="444"/>
      <c r="X97" s="444"/>
    </row>
    <row r="98" spans="1:24" s="369" customFormat="1" ht="11.25" customHeight="1" hidden="1">
      <c r="A98" s="435" t="s">
        <v>1098</v>
      </c>
      <c r="B98" s="435" t="s">
        <v>1127</v>
      </c>
      <c r="C98" s="436" t="s">
        <v>1406</v>
      </c>
      <c r="D98" s="470" t="s">
        <v>1407</v>
      </c>
      <c r="E98" s="435" t="s">
        <v>226</v>
      </c>
      <c r="F98" s="438">
        <v>0</v>
      </c>
      <c r="G98" s="439"/>
      <c r="H98" s="440">
        <f t="shared" si="4"/>
        <v>0</v>
      </c>
      <c r="I98" s="441">
        <v>0</v>
      </c>
      <c r="J98" s="438">
        <f t="shared" si="5"/>
        <v>0</v>
      </c>
      <c r="K98" s="441">
        <v>0.003</v>
      </c>
      <c r="L98" s="438">
        <f t="shared" si="6"/>
        <v>0</v>
      </c>
      <c r="M98" s="442">
        <v>21</v>
      </c>
      <c r="N98" s="443">
        <v>4</v>
      </c>
      <c r="O98" s="444" t="s">
        <v>54</v>
      </c>
      <c r="P98" s="440">
        <f t="shared" si="7"/>
        <v>0</v>
      </c>
      <c r="U98" s="445"/>
      <c r="V98" s="445"/>
      <c r="W98" s="444"/>
      <c r="X98" s="444"/>
    </row>
    <row r="99" spans="1:24" s="369" customFormat="1" ht="11.25" customHeight="1" hidden="1">
      <c r="A99" s="435" t="s">
        <v>1098</v>
      </c>
      <c r="B99" s="435" t="s">
        <v>1127</v>
      </c>
      <c r="C99" s="436" t="s">
        <v>1408</v>
      </c>
      <c r="D99" s="470" t="s">
        <v>1409</v>
      </c>
      <c r="E99" s="435" t="s">
        <v>226</v>
      </c>
      <c r="F99" s="438">
        <v>0</v>
      </c>
      <c r="G99" s="439"/>
      <c r="H99" s="440">
        <f t="shared" si="4"/>
        <v>0</v>
      </c>
      <c r="I99" s="441">
        <v>0</v>
      </c>
      <c r="J99" s="438">
        <f t="shared" si="5"/>
        <v>0</v>
      </c>
      <c r="K99" s="441">
        <v>0.005</v>
      </c>
      <c r="L99" s="438">
        <f t="shared" si="6"/>
        <v>0</v>
      </c>
      <c r="M99" s="442">
        <v>21</v>
      </c>
      <c r="N99" s="443">
        <v>4</v>
      </c>
      <c r="O99" s="444" t="s">
        <v>54</v>
      </c>
      <c r="P99" s="440">
        <f t="shared" si="7"/>
        <v>0</v>
      </c>
      <c r="U99" s="445"/>
      <c r="V99" s="445"/>
      <c r="W99" s="444"/>
      <c r="X99" s="444"/>
    </row>
    <row r="100" spans="1:24" s="369" customFormat="1" ht="22.5" customHeight="1" hidden="1">
      <c r="A100" s="435" t="s">
        <v>1098</v>
      </c>
      <c r="B100" s="435" t="s">
        <v>1127</v>
      </c>
      <c r="C100" s="436" t="s">
        <v>1410</v>
      </c>
      <c r="D100" s="470" t="s">
        <v>1411</v>
      </c>
      <c r="E100" s="435" t="s">
        <v>226</v>
      </c>
      <c r="F100" s="438">
        <v>0</v>
      </c>
      <c r="G100" s="439"/>
      <c r="H100" s="440">
        <f t="shared" si="4"/>
        <v>0</v>
      </c>
      <c r="I100" s="441">
        <v>0</v>
      </c>
      <c r="J100" s="438">
        <f t="shared" si="5"/>
        <v>0</v>
      </c>
      <c r="K100" s="441">
        <v>0.002</v>
      </c>
      <c r="L100" s="438">
        <f t="shared" si="6"/>
        <v>0</v>
      </c>
      <c r="M100" s="442">
        <v>21</v>
      </c>
      <c r="N100" s="443">
        <v>4</v>
      </c>
      <c r="O100" s="444" t="s">
        <v>54</v>
      </c>
      <c r="P100" s="440">
        <f t="shared" si="7"/>
        <v>0</v>
      </c>
      <c r="U100" s="445"/>
      <c r="V100" s="445"/>
      <c r="W100" s="444"/>
      <c r="X100" s="444"/>
    </row>
    <row r="101" spans="1:24" s="369" customFormat="1" ht="22.5" customHeight="1" hidden="1">
      <c r="A101" s="435" t="s">
        <v>1098</v>
      </c>
      <c r="B101" s="435" t="s">
        <v>1127</v>
      </c>
      <c r="C101" s="436" t="s">
        <v>1412</v>
      </c>
      <c r="D101" s="470" t="s">
        <v>1413</v>
      </c>
      <c r="E101" s="435" t="s">
        <v>226</v>
      </c>
      <c r="F101" s="438">
        <v>0</v>
      </c>
      <c r="G101" s="439"/>
      <c r="H101" s="440">
        <f t="shared" si="4"/>
        <v>0</v>
      </c>
      <c r="I101" s="441">
        <v>0</v>
      </c>
      <c r="J101" s="438">
        <f t="shared" si="5"/>
        <v>0</v>
      </c>
      <c r="K101" s="441">
        <v>0.005</v>
      </c>
      <c r="L101" s="438">
        <f t="shared" si="6"/>
        <v>0</v>
      </c>
      <c r="M101" s="442">
        <v>21</v>
      </c>
      <c r="N101" s="443">
        <v>4</v>
      </c>
      <c r="O101" s="444" t="s">
        <v>54</v>
      </c>
      <c r="P101" s="440">
        <f t="shared" si="7"/>
        <v>0</v>
      </c>
      <c r="U101" s="445"/>
      <c r="V101" s="445"/>
      <c r="W101" s="444"/>
      <c r="X101" s="444"/>
    </row>
    <row r="102" spans="1:24" s="369" customFormat="1" ht="22.5" customHeight="1" hidden="1">
      <c r="A102" s="435" t="s">
        <v>1098</v>
      </c>
      <c r="B102" s="435" t="s">
        <v>1127</v>
      </c>
      <c r="C102" s="436" t="s">
        <v>1414</v>
      </c>
      <c r="D102" s="470" t="s">
        <v>1415</v>
      </c>
      <c r="E102" s="435" t="s">
        <v>226</v>
      </c>
      <c r="F102" s="438">
        <v>0</v>
      </c>
      <c r="G102" s="439"/>
      <c r="H102" s="440">
        <f t="shared" si="4"/>
        <v>0</v>
      </c>
      <c r="I102" s="441">
        <v>0</v>
      </c>
      <c r="J102" s="438">
        <f t="shared" si="5"/>
        <v>0</v>
      </c>
      <c r="K102" s="441">
        <v>0.007</v>
      </c>
      <c r="L102" s="438">
        <f t="shared" si="6"/>
        <v>0</v>
      </c>
      <c r="M102" s="442">
        <v>21</v>
      </c>
      <c r="N102" s="443">
        <v>4</v>
      </c>
      <c r="O102" s="444" t="s">
        <v>54</v>
      </c>
      <c r="P102" s="440">
        <f t="shared" si="7"/>
        <v>0</v>
      </c>
      <c r="U102" s="445"/>
      <c r="V102" s="445"/>
      <c r="W102" s="444"/>
      <c r="X102" s="444"/>
    </row>
    <row r="103" spans="1:24" s="369" customFormat="1" ht="22.5" customHeight="1" hidden="1">
      <c r="A103" s="435" t="s">
        <v>1098</v>
      </c>
      <c r="B103" s="435" t="s">
        <v>1127</v>
      </c>
      <c r="C103" s="436" t="s">
        <v>1416</v>
      </c>
      <c r="D103" s="470" t="s">
        <v>1417</v>
      </c>
      <c r="E103" s="435" t="s">
        <v>226</v>
      </c>
      <c r="F103" s="438">
        <v>0</v>
      </c>
      <c r="G103" s="439"/>
      <c r="H103" s="440">
        <f t="shared" si="4"/>
        <v>0</v>
      </c>
      <c r="I103" s="441">
        <v>0</v>
      </c>
      <c r="J103" s="438">
        <f t="shared" si="5"/>
        <v>0</v>
      </c>
      <c r="K103" s="441">
        <v>0.01</v>
      </c>
      <c r="L103" s="438">
        <f t="shared" si="6"/>
        <v>0</v>
      </c>
      <c r="M103" s="442">
        <v>21</v>
      </c>
      <c r="N103" s="443">
        <v>4</v>
      </c>
      <c r="O103" s="444" t="s">
        <v>54</v>
      </c>
      <c r="P103" s="440">
        <f t="shared" si="7"/>
        <v>0</v>
      </c>
      <c r="U103" s="445"/>
      <c r="V103" s="445"/>
      <c r="W103" s="444"/>
      <c r="X103" s="444"/>
    </row>
    <row r="104" spans="1:24" s="369" customFormat="1" ht="22.5" customHeight="1" hidden="1">
      <c r="A104" s="435" t="s">
        <v>1098</v>
      </c>
      <c r="B104" s="435" t="s">
        <v>1127</v>
      </c>
      <c r="C104" s="436" t="s">
        <v>1418</v>
      </c>
      <c r="D104" s="470" t="s">
        <v>1419</v>
      </c>
      <c r="E104" s="435" t="s">
        <v>226</v>
      </c>
      <c r="F104" s="438">
        <v>0</v>
      </c>
      <c r="G104" s="439"/>
      <c r="H104" s="440">
        <f t="shared" si="4"/>
        <v>0</v>
      </c>
      <c r="I104" s="441">
        <v>0</v>
      </c>
      <c r="J104" s="438">
        <f t="shared" si="5"/>
        <v>0</v>
      </c>
      <c r="K104" s="441">
        <v>0.008</v>
      </c>
      <c r="L104" s="438">
        <f t="shared" si="6"/>
        <v>0</v>
      </c>
      <c r="M104" s="442">
        <v>21</v>
      </c>
      <c r="N104" s="443">
        <v>4</v>
      </c>
      <c r="O104" s="444" t="s">
        <v>54</v>
      </c>
      <c r="P104" s="440">
        <f t="shared" si="7"/>
        <v>0</v>
      </c>
      <c r="U104" s="445"/>
      <c r="V104" s="445"/>
      <c r="W104" s="444"/>
      <c r="X104" s="444"/>
    </row>
    <row r="105" spans="1:24" s="369" customFormat="1" ht="22.5" customHeight="1" hidden="1">
      <c r="A105" s="435" t="s">
        <v>1098</v>
      </c>
      <c r="B105" s="435" t="s">
        <v>1127</v>
      </c>
      <c r="C105" s="436" t="s">
        <v>1420</v>
      </c>
      <c r="D105" s="470" t="s">
        <v>1421</v>
      </c>
      <c r="E105" s="435" t="s">
        <v>226</v>
      </c>
      <c r="F105" s="438">
        <v>0</v>
      </c>
      <c r="G105" s="439"/>
      <c r="H105" s="440">
        <f t="shared" si="4"/>
        <v>0</v>
      </c>
      <c r="I105" s="441">
        <v>0</v>
      </c>
      <c r="J105" s="438">
        <f t="shared" si="5"/>
        <v>0</v>
      </c>
      <c r="K105" s="441">
        <v>0.014</v>
      </c>
      <c r="L105" s="438">
        <f t="shared" si="6"/>
        <v>0</v>
      </c>
      <c r="M105" s="442">
        <v>21</v>
      </c>
      <c r="N105" s="443">
        <v>4</v>
      </c>
      <c r="O105" s="444" t="s">
        <v>54</v>
      </c>
      <c r="P105" s="440">
        <f t="shared" si="7"/>
        <v>0</v>
      </c>
      <c r="U105" s="445"/>
      <c r="V105" s="445"/>
      <c r="W105" s="444"/>
      <c r="X105" s="444"/>
    </row>
    <row r="106" spans="1:24" s="369" customFormat="1" ht="22.5" customHeight="1" hidden="1">
      <c r="A106" s="435" t="s">
        <v>1098</v>
      </c>
      <c r="B106" s="435" t="s">
        <v>1127</v>
      </c>
      <c r="C106" s="436" t="s">
        <v>1422</v>
      </c>
      <c r="D106" s="470" t="s">
        <v>1423</v>
      </c>
      <c r="E106" s="435" t="s">
        <v>226</v>
      </c>
      <c r="F106" s="438">
        <v>0</v>
      </c>
      <c r="G106" s="439"/>
      <c r="H106" s="440">
        <f t="shared" si="4"/>
        <v>0</v>
      </c>
      <c r="I106" s="441">
        <v>0</v>
      </c>
      <c r="J106" s="438">
        <f t="shared" si="5"/>
        <v>0</v>
      </c>
      <c r="K106" s="441">
        <v>0.018</v>
      </c>
      <c r="L106" s="438">
        <f t="shared" si="6"/>
        <v>0</v>
      </c>
      <c r="M106" s="442">
        <v>21</v>
      </c>
      <c r="N106" s="443">
        <v>4</v>
      </c>
      <c r="O106" s="444" t="s">
        <v>54</v>
      </c>
      <c r="P106" s="440">
        <f t="shared" si="7"/>
        <v>0</v>
      </c>
      <c r="U106" s="445"/>
      <c r="V106" s="445"/>
      <c r="W106" s="444"/>
      <c r="X106" s="444"/>
    </row>
    <row r="107" spans="1:24" s="369" customFormat="1" ht="11.25" customHeight="1" hidden="1">
      <c r="A107" s="435" t="s">
        <v>1098</v>
      </c>
      <c r="B107" s="435" t="s">
        <v>1127</v>
      </c>
      <c r="C107" s="436" t="s">
        <v>1424</v>
      </c>
      <c r="D107" s="470" t="s">
        <v>1425</v>
      </c>
      <c r="E107" s="435" t="s">
        <v>226</v>
      </c>
      <c r="F107" s="438">
        <v>0</v>
      </c>
      <c r="G107" s="439"/>
      <c r="H107" s="440">
        <f t="shared" si="4"/>
        <v>0</v>
      </c>
      <c r="I107" s="441">
        <v>0</v>
      </c>
      <c r="J107" s="438">
        <f t="shared" si="5"/>
        <v>0</v>
      </c>
      <c r="K107" s="441">
        <v>0</v>
      </c>
      <c r="L107" s="438">
        <f t="shared" si="6"/>
        <v>0</v>
      </c>
      <c r="M107" s="442">
        <v>21</v>
      </c>
      <c r="N107" s="443">
        <v>4</v>
      </c>
      <c r="O107" s="444" t="s">
        <v>54</v>
      </c>
      <c r="P107" s="440">
        <f t="shared" si="7"/>
        <v>0</v>
      </c>
      <c r="U107" s="445"/>
      <c r="V107" s="445"/>
      <c r="W107" s="444"/>
      <c r="X107" s="444"/>
    </row>
    <row r="108" spans="1:24" s="369" customFormat="1" ht="11.25" customHeight="1" hidden="1">
      <c r="A108" s="435" t="s">
        <v>1098</v>
      </c>
      <c r="B108" s="435" t="s">
        <v>1127</v>
      </c>
      <c r="C108" s="436" t="s">
        <v>1426</v>
      </c>
      <c r="D108" s="470" t="s">
        <v>1427</v>
      </c>
      <c r="E108" s="435" t="s">
        <v>226</v>
      </c>
      <c r="F108" s="438">
        <v>0</v>
      </c>
      <c r="G108" s="439"/>
      <c r="H108" s="440">
        <f t="shared" si="4"/>
        <v>0</v>
      </c>
      <c r="I108" s="441">
        <v>1E-05</v>
      </c>
      <c r="J108" s="438">
        <f t="shared" si="5"/>
        <v>0</v>
      </c>
      <c r="K108" s="441">
        <v>0</v>
      </c>
      <c r="L108" s="438">
        <f t="shared" si="6"/>
        <v>0</v>
      </c>
      <c r="M108" s="442">
        <v>21</v>
      </c>
      <c r="N108" s="443">
        <v>4</v>
      </c>
      <c r="O108" s="444" t="s">
        <v>54</v>
      </c>
      <c r="P108" s="440">
        <f t="shared" si="7"/>
        <v>0</v>
      </c>
      <c r="U108" s="445"/>
      <c r="V108" s="445"/>
      <c r="W108" s="444"/>
      <c r="X108" s="444"/>
    </row>
    <row r="109" spans="1:24" s="369" customFormat="1" ht="11.25" customHeight="1" hidden="1">
      <c r="A109" s="435" t="s">
        <v>1098</v>
      </c>
      <c r="B109" s="435" t="s">
        <v>1127</v>
      </c>
      <c r="C109" s="436" t="s">
        <v>1428</v>
      </c>
      <c r="D109" s="470" t="s">
        <v>1429</v>
      </c>
      <c r="E109" s="435" t="s">
        <v>226</v>
      </c>
      <c r="F109" s="438">
        <v>0</v>
      </c>
      <c r="G109" s="439"/>
      <c r="H109" s="440">
        <f t="shared" si="4"/>
        <v>0</v>
      </c>
      <c r="I109" s="441">
        <v>1E-05</v>
      </c>
      <c r="J109" s="438">
        <f t="shared" si="5"/>
        <v>0</v>
      </c>
      <c r="K109" s="441">
        <v>0</v>
      </c>
      <c r="L109" s="438">
        <f t="shared" si="6"/>
        <v>0</v>
      </c>
      <c r="M109" s="442">
        <v>21</v>
      </c>
      <c r="N109" s="443">
        <v>4</v>
      </c>
      <c r="O109" s="444" t="s">
        <v>54</v>
      </c>
      <c r="P109" s="440">
        <f t="shared" si="7"/>
        <v>0</v>
      </c>
      <c r="U109" s="445"/>
      <c r="V109" s="445"/>
      <c r="W109" s="444"/>
      <c r="X109" s="444"/>
    </row>
    <row r="110" spans="1:24" s="369" customFormat="1" ht="11.25" customHeight="1" hidden="1">
      <c r="A110" s="435" t="s">
        <v>1098</v>
      </c>
      <c r="B110" s="435" t="s">
        <v>1127</v>
      </c>
      <c r="C110" s="436" t="s">
        <v>1430</v>
      </c>
      <c r="D110" s="470" t="s">
        <v>1431</v>
      </c>
      <c r="E110" s="435" t="s">
        <v>226</v>
      </c>
      <c r="F110" s="438">
        <v>0</v>
      </c>
      <c r="G110" s="439"/>
      <c r="H110" s="440">
        <f t="shared" si="4"/>
        <v>0</v>
      </c>
      <c r="I110" s="441">
        <v>1E-05</v>
      </c>
      <c r="J110" s="438">
        <f t="shared" si="5"/>
        <v>0</v>
      </c>
      <c r="K110" s="441">
        <v>0.001</v>
      </c>
      <c r="L110" s="438">
        <f t="shared" si="6"/>
        <v>0</v>
      </c>
      <c r="M110" s="442">
        <v>21</v>
      </c>
      <c r="N110" s="443">
        <v>4</v>
      </c>
      <c r="O110" s="444" t="s">
        <v>54</v>
      </c>
      <c r="P110" s="440">
        <f t="shared" si="7"/>
        <v>0</v>
      </c>
      <c r="U110" s="445"/>
      <c r="V110" s="445"/>
      <c r="W110" s="444"/>
      <c r="X110" s="444"/>
    </row>
    <row r="111" spans="1:24" s="369" customFormat="1" ht="11.25" customHeight="1">
      <c r="A111" s="435" t="s">
        <v>1098</v>
      </c>
      <c r="B111" s="435" t="s">
        <v>1127</v>
      </c>
      <c r="C111" s="436" t="s">
        <v>1134</v>
      </c>
      <c r="D111" s="470" t="s">
        <v>1135</v>
      </c>
      <c r="E111" s="435" t="s">
        <v>226</v>
      </c>
      <c r="F111" s="438">
        <v>2</v>
      </c>
      <c r="G111" s="439"/>
      <c r="H111" s="440">
        <f t="shared" si="4"/>
        <v>0</v>
      </c>
      <c r="I111" s="441">
        <v>2E-05</v>
      </c>
      <c r="J111" s="438">
        <f t="shared" si="5"/>
        <v>4E-05</v>
      </c>
      <c r="K111" s="441">
        <v>0.001</v>
      </c>
      <c r="L111" s="438">
        <f t="shared" si="6"/>
        <v>0.002</v>
      </c>
      <c r="M111" s="442">
        <v>21</v>
      </c>
      <c r="N111" s="443">
        <v>4</v>
      </c>
      <c r="O111" s="444" t="s">
        <v>54</v>
      </c>
      <c r="P111" s="440">
        <f t="shared" si="7"/>
        <v>0</v>
      </c>
      <c r="U111" s="445"/>
      <c r="V111" s="445"/>
      <c r="W111" s="444"/>
      <c r="X111" s="444"/>
    </row>
    <row r="112" spans="1:24" s="369" customFormat="1" ht="11.25" customHeight="1" hidden="1">
      <c r="A112" s="435" t="s">
        <v>1098</v>
      </c>
      <c r="B112" s="435" t="s">
        <v>1127</v>
      </c>
      <c r="C112" s="436" t="s">
        <v>1432</v>
      </c>
      <c r="D112" s="470" t="s">
        <v>1433</v>
      </c>
      <c r="E112" s="435" t="s">
        <v>226</v>
      </c>
      <c r="F112" s="438">
        <v>0</v>
      </c>
      <c r="G112" s="439"/>
      <c r="H112" s="440">
        <f t="shared" si="4"/>
        <v>0</v>
      </c>
      <c r="I112" s="441">
        <v>0</v>
      </c>
      <c r="J112" s="438">
        <f t="shared" si="5"/>
        <v>0</v>
      </c>
      <c r="K112" s="441">
        <v>0</v>
      </c>
      <c r="L112" s="438">
        <f t="shared" si="6"/>
        <v>0</v>
      </c>
      <c r="M112" s="442">
        <v>21</v>
      </c>
      <c r="N112" s="443">
        <v>4</v>
      </c>
      <c r="O112" s="444" t="s">
        <v>54</v>
      </c>
      <c r="P112" s="440">
        <f t="shared" si="7"/>
        <v>0</v>
      </c>
      <c r="U112" s="445"/>
      <c r="V112" s="445"/>
      <c r="W112" s="444"/>
      <c r="X112" s="444"/>
    </row>
    <row r="113" spans="1:24" s="369" customFormat="1" ht="11.25" customHeight="1">
      <c r="A113" s="435" t="s">
        <v>1098</v>
      </c>
      <c r="B113" s="435" t="s">
        <v>1127</v>
      </c>
      <c r="C113" s="436" t="s">
        <v>1136</v>
      </c>
      <c r="D113" s="470" t="s">
        <v>1137</v>
      </c>
      <c r="E113" s="435" t="s">
        <v>226</v>
      </c>
      <c r="F113" s="438">
        <v>60</v>
      </c>
      <c r="G113" s="439"/>
      <c r="H113" s="440">
        <f t="shared" si="4"/>
        <v>0</v>
      </c>
      <c r="I113" s="441">
        <v>0</v>
      </c>
      <c r="J113" s="438">
        <f t="shared" si="5"/>
        <v>0</v>
      </c>
      <c r="K113" s="441">
        <v>0</v>
      </c>
      <c r="L113" s="438">
        <f t="shared" si="6"/>
        <v>0</v>
      </c>
      <c r="M113" s="442">
        <v>21</v>
      </c>
      <c r="N113" s="443">
        <v>4</v>
      </c>
      <c r="O113" s="444" t="s">
        <v>54</v>
      </c>
      <c r="P113" s="440">
        <f t="shared" si="7"/>
        <v>0</v>
      </c>
      <c r="U113" s="445"/>
      <c r="V113" s="445"/>
      <c r="W113" s="444"/>
      <c r="X113" s="444"/>
    </row>
    <row r="114" spans="1:24" s="369" customFormat="1" ht="11.25" customHeight="1" hidden="1">
      <c r="A114" s="435" t="s">
        <v>1098</v>
      </c>
      <c r="B114" s="435" t="s">
        <v>1127</v>
      </c>
      <c r="C114" s="436" t="s">
        <v>1434</v>
      </c>
      <c r="D114" s="470" t="s">
        <v>1435</v>
      </c>
      <c r="E114" s="435" t="s">
        <v>226</v>
      </c>
      <c r="F114" s="438">
        <v>0</v>
      </c>
      <c r="G114" s="439"/>
      <c r="H114" s="440">
        <f t="shared" si="4"/>
        <v>0</v>
      </c>
      <c r="I114" s="441">
        <v>0</v>
      </c>
      <c r="J114" s="438">
        <f t="shared" si="5"/>
        <v>0</v>
      </c>
      <c r="K114" s="441">
        <v>0</v>
      </c>
      <c r="L114" s="438">
        <f t="shared" si="6"/>
        <v>0</v>
      </c>
      <c r="M114" s="442">
        <v>21</v>
      </c>
      <c r="N114" s="443">
        <v>4</v>
      </c>
      <c r="O114" s="444" t="s">
        <v>54</v>
      </c>
      <c r="P114" s="440">
        <f t="shared" si="7"/>
        <v>0</v>
      </c>
      <c r="U114" s="445"/>
      <c r="V114" s="445"/>
      <c r="W114" s="444"/>
      <c r="X114" s="444"/>
    </row>
    <row r="115" spans="1:24" s="369" customFormat="1" ht="11.25" customHeight="1" hidden="1">
      <c r="A115" s="435" t="s">
        <v>1098</v>
      </c>
      <c r="B115" s="435" t="s">
        <v>1127</v>
      </c>
      <c r="C115" s="436" t="s">
        <v>1436</v>
      </c>
      <c r="D115" s="470" t="s">
        <v>1437</v>
      </c>
      <c r="E115" s="435" t="s">
        <v>226</v>
      </c>
      <c r="F115" s="438">
        <v>0</v>
      </c>
      <c r="G115" s="439"/>
      <c r="H115" s="440">
        <f t="shared" si="4"/>
        <v>0</v>
      </c>
      <c r="I115" s="441">
        <v>1E-05</v>
      </c>
      <c r="J115" s="438">
        <f t="shared" si="5"/>
        <v>0</v>
      </c>
      <c r="K115" s="441">
        <v>0</v>
      </c>
      <c r="L115" s="438">
        <f t="shared" si="6"/>
        <v>0</v>
      </c>
      <c r="M115" s="442">
        <v>21</v>
      </c>
      <c r="N115" s="443">
        <v>4</v>
      </c>
      <c r="O115" s="444" t="s">
        <v>54</v>
      </c>
      <c r="P115" s="440">
        <f t="shared" si="7"/>
        <v>0</v>
      </c>
      <c r="U115" s="445"/>
      <c r="V115" s="445"/>
      <c r="W115" s="444"/>
      <c r="X115" s="444"/>
    </row>
    <row r="116" spans="1:24" s="369" customFormat="1" ht="15" customHeight="1">
      <c r="A116" s="435"/>
      <c r="B116" s="435"/>
      <c r="C116" s="436" t="s">
        <v>1140</v>
      </c>
      <c r="D116" s="470" t="s">
        <v>1141</v>
      </c>
      <c r="E116" s="435" t="s">
        <v>226</v>
      </c>
      <c r="F116" s="438">
        <v>60</v>
      </c>
      <c r="G116" s="439"/>
      <c r="H116" s="440">
        <f t="shared" si="4"/>
        <v>0</v>
      </c>
      <c r="I116" s="441"/>
      <c r="J116" s="438"/>
      <c r="K116" s="441"/>
      <c r="L116" s="438"/>
      <c r="M116" s="442">
        <v>21</v>
      </c>
      <c r="N116" s="443"/>
      <c r="O116" s="444"/>
      <c r="P116" s="440">
        <f t="shared" si="7"/>
        <v>0</v>
      </c>
      <c r="U116" s="445"/>
      <c r="V116" s="445"/>
      <c r="W116" s="444"/>
      <c r="X116" s="444"/>
    </row>
    <row r="117" spans="1:24" s="369" customFormat="1" ht="10.5" customHeight="1">
      <c r="A117" s="435"/>
      <c r="B117" s="435"/>
      <c r="C117" s="436" t="s">
        <v>1142</v>
      </c>
      <c r="D117" s="470" t="s">
        <v>1143</v>
      </c>
      <c r="E117" s="435" t="s">
        <v>226</v>
      </c>
      <c r="F117" s="438">
        <v>120</v>
      </c>
      <c r="G117" s="439"/>
      <c r="H117" s="440">
        <f t="shared" si="4"/>
        <v>0</v>
      </c>
      <c r="I117" s="441"/>
      <c r="J117" s="438"/>
      <c r="K117" s="441"/>
      <c r="L117" s="438"/>
      <c r="M117" s="442">
        <v>21</v>
      </c>
      <c r="N117" s="443"/>
      <c r="O117" s="444"/>
      <c r="P117" s="440">
        <f t="shared" si="7"/>
        <v>0</v>
      </c>
      <c r="U117" s="445"/>
      <c r="V117" s="445"/>
      <c r="W117" s="444"/>
      <c r="X117" s="444"/>
    </row>
    <row r="118" spans="1:24" s="356" customFormat="1" ht="18.75" customHeight="1">
      <c r="A118" s="429" t="s">
        <v>1093</v>
      </c>
      <c r="B118" s="430"/>
      <c r="C118" s="431" t="s">
        <v>1144</v>
      </c>
      <c r="D118" s="469" t="s">
        <v>1145</v>
      </c>
      <c r="E118" s="430"/>
      <c r="F118" s="430"/>
      <c r="G118" s="432"/>
      <c r="H118" s="433">
        <f>SUM(H119:H126)</f>
        <v>0</v>
      </c>
      <c r="I118" s="430"/>
      <c r="J118" s="434">
        <f>SUM(J119:J126)</f>
        <v>0</v>
      </c>
      <c r="K118" s="430"/>
      <c r="L118" s="434">
        <f>SUM(L119:L126)</f>
        <v>0</v>
      </c>
      <c r="M118" s="430"/>
      <c r="N118" s="430"/>
      <c r="O118" s="430" t="s">
        <v>52</v>
      </c>
      <c r="P118" s="440"/>
      <c r="U118" s="428"/>
      <c r="V118" s="428"/>
      <c r="W118" s="430"/>
      <c r="X118" s="430"/>
    </row>
    <row r="119" spans="1:24" s="369" customFormat="1" ht="11.25" customHeight="1" hidden="1">
      <c r="A119" s="435" t="s">
        <v>1098</v>
      </c>
      <c r="B119" s="435" t="s">
        <v>1127</v>
      </c>
      <c r="C119" s="436" t="s">
        <v>1438</v>
      </c>
      <c r="D119" s="470" t="s">
        <v>1439</v>
      </c>
      <c r="E119" s="435" t="s">
        <v>179</v>
      </c>
      <c r="F119" s="438">
        <v>0</v>
      </c>
      <c r="G119" s="439"/>
      <c r="H119" s="440">
        <f aca="true" t="shared" si="9" ref="H119:H126">ROUND(F119*G119,2)</f>
        <v>0</v>
      </c>
      <c r="I119" s="441">
        <v>0</v>
      </c>
      <c r="J119" s="438">
        <f aca="true" t="shared" si="10" ref="J119:J126">F119*I119</f>
        <v>0</v>
      </c>
      <c r="K119" s="441">
        <v>0</v>
      </c>
      <c r="L119" s="438">
        <f aca="true" t="shared" si="11" ref="L119:L126">F119*K119</f>
        <v>0</v>
      </c>
      <c r="M119" s="442">
        <v>21</v>
      </c>
      <c r="N119" s="443">
        <v>4</v>
      </c>
      <c r="O119" s="444" t="s">
        <v>54</v>
      </c>
      <c r="P119" s="440">
        <f aca="true" t="shared" si="12" ref="P119:P126">H119+((H119/100)*M119)</f>
        <v>0</v>
      </c>
      <c r="U119" s="445"/>
      <c r="V119" s="445"/>
      <c r="W119" s="444"/>
      <c r="X119" s="444"/>
    </row>
    <row r="120" spans="1:24" s="369" customFormat="1" ht="11.25" customHeight="1" hidden="1">
      <c r="A120" s="435" t="s">
        <v>1098</v>
      </c>
      <c r="B120" s="435" t="s">
        <v>1127</v>
      </c>
      <c r="C120" s="436" t="s">
        <v>1440</v>
      </c>
      <c r="D120" s="470" t="s">
        <v>1441</v>
      </c>
      <c r="E120" s="435" t="s">
        <v>179</v>
      </c>
      <c r="F120" s="438">
        <v>0</v>
      </c>
      <c r="G120" s="439"/>
      <c r="H120" s="440">
        <f t="shared" si="9"/>
        <v>0</v>
      </c>
      <c r="I120" s="441">
        <v>0</v>
      </c>
      <c r="J120" s="438">
        <f t="shared" si="10"/>
        <v>0</v>
      </c>
      <c r="K120" s="441">
        <v>0</v>
      </c>
      <c r="L120" s="438">
        <f t="shared" si="11"/>
        <v>0</v>
      </c>
      <c r="M120" s="442">
        <v>21</v>
      </c>
      <c r="N120" s="443">
        <v>4</v>
      </c>
      <c r="O120" s="444" t="s">
        <v>54</v>
      </c>
      <c r="P120" s="440">
        <f t="shared" si="12"/>
        <v>0</v>
      </c>
      <c r="U120" s="445"/>
      <c r="V120" s="445"/>
      <c r="W120" s="444"/>
      <c r="X120" s="444"/>
    </row>
    <row r="121" spans="1:24" s="369" customFormat="1" ht="12.75" customHeight="1">
      <c r="A121" s="435" t="s">
        <v>1098</v>
      </c>
      <c r="B121" s="435" t="s">
        <v>1127</v>
      </c>
      <c r="C121" s="436" t="s">
        <v>1442</v>
      </c>
      <c r="D121" s="470" t="s">
        <v>1443</v>
      </c>
      <c r="E121" s="435" t="s">
        <v>179</v>
      </c>
      <c r="F121" s="438">
        <v>2</v>
      </c>
      <c r="G121" s="439"/>
      <c r="H121" s="440">
        <f t="shared" si="9"/>
        <v>0</v>
      </c>
      <c r="I121" s="441">
        <v>0</v>
      </c>
      <c r="J121" s="438">
        <f t="shared" si="10"/>
        <v>0</v>
      </c>
      <c r="K121" s="441">
        <v>0</v>
      </c>
      <c r="L121" s="438">
        <f t="shared" si="11"/>
        <v>0</v>
      </c>
      <c r="M121" s="442">
        <v>21</v>
      </c>
      <c r="N121" s="443">
        <v>4</v>
      </c>
      <c r="O121" s="444" t="s">
        <v>54</v>
      </c>
      <c r="P121" s="440">
        <f t="shared" si="12"/>
        <v>0</v>
      </c>
      <c r="U121" s="445"/>
      <c r="V121" s="445"/>
      <c r="W121" s="444"/>
      <c r="X121" s="444"/>
    </row>
    <row r="122" spans="1:24" s="369" customFormat="1" ht="22.5" customHeight="1" hidden="1">
      <c r="A122" s="435" t="s">
        <v>1098</v>
      </c>
      <c r="B122" s="435" t="s">
        <v>1127</v>
      </c>
      <c r="C122" s="436" t="s">
        <v>1444</v>
      </c>
      <c r="D122" s="470" t="s">
        <v>1445</v>
      </c>
      <c r="E122" s="435" t="s">
        <v>179</v>
      </c>
      <c r="F122" s="438">
        <v>0</v>
      </c>
      <c r="G122" s="439"/>
      <c r="H122" s="440">
        <f t="shared" si="9"/>
        <v>0</v>
      </c>
      <c r="I122" s="441">
        <v>0</v>
      </c>
      <c r="J122" s="438">
        <f t="shared" si="10"/>
        <v>0</v>
      </c>
      <c r="K122" s="441">
        <v>0</v>
      </c>
      <c r="L122" s="438">
        <f t="shared" si="11"/>
        <v>0</v>
      </c>
      <c r="M122" s="442">
        <v>21</v>
      </c>
      <c r="N122" s="443">
        <v>4</v>
      </c>
      <c r="O122" s="444" t="s">
        <v>54</v>
      </c>
      <c r="P122" s="440">
        <f t="shared" si="12"/>
        <v>0</v>
      </c>
      <c r="U122" s="445"/>
      <c r="V122" s="445"/>
      <c r="W122" s="444"/>
      <c r="X122" s="444"/>
    </row>
    <row r="123" spans="1:24" s="369" customFormat="1" ht="22.5" customHeight="1" hidden="1">
      <c r="A123" s="435" t="s">
        <v>1098</v>
      </c>
      <c r="B123" s="435" t="s">
        <v>1127</v>
      </c>
      <c r="C123" s="436" t="s">
        <v>1446</v>
      </c>
      <c r="D123" s="470" t="s">
        <v>1447</v>
      </c>
      <c r="E123" s="435" t="s">
        <v>179</v>
      </c>
      <c r="F123" s="438">
        <v>0</v>
      </c>
      <c r="G123" s="439"/>
      <c r="H123" s="440">
        <f t="shared" si="9"/>
        <v>0</v>
      </c>
      <c r="I123" s="441">
        <v>0</v>
      </c>
      <c r="J123" s="438">
        <f t="shared" si="10"/>
        <v>0</v>
      </c>
      <c r="K123" s="441">
        <v>0</v>
      </c>
      <c r="L123" s="438">
        <f t="shared" si="11"/>
        <v>0</v>
      </c>
      <c r="M123" s="442">
        <v>21</v>
      </c>
      <c r="N123" s="443">
        <v>4</v>
      </c>
      <c r="O123" s="444" t="s">
        <v>54</v>
      </c>
      <c r="P123" s="440">
        <f t="shared" si="12"/>
        <v>0</v>
      </c>
      <c r="U123" s="445"/>
      <c r="V123" s="445"/>
      <c r="W123" s="444"/>
      <c r="X123" s="444"/>
    </row>
    <row r="124" spans="1:24" s="369" customFormat="1" ht="22.5" customHeight="1" hidden="1">
      <c r="A124" s="435" t="s">
        <v>1098</v>
      </c>
      <c r="B124" s="435" t="s">
        <v>1127</v>
      </c>
      <c r="C124" s="436" t="s">
        <v>1448</v>
      </c>
      <c r="D124" s="470" t="s">
        <v>1449</v>
      </c>
      <c r="E124" s="435" t="s">
        <v>179</v>
      </c>
      <c r="F124" s="438">
        <v>0</v>
      </c>
      <c r="G124" s="439"/>
      <c r="H124" s="440">
        <f t="shared" si="9"/>
        <v>0</v>
      </c>
      <c r="I124" s="441">
        <v>0</v>
      </c>
      <c r="J124" s="438">
        <f t="shared" si="10"/>
        <v>0</v>
      </c>
      <c r="K124" s="441">
        <v>0</v>
      </c>
      <c r="L124" s="438">
        <f t="shared" si="11"/>
        <v>0</v>
      </c>
      <c r="M124" s="442">
        <v>21</v>
      </c>
      <c r="N124" s="443">
        <v>4</v>
      </c>
      <c r="O124" s="444" t="s">
        <v>54</v>
      </c>
      <c r="P124" s="440">
        <f t="shared" si="12"/>
        <v>0</v>
      </c>
      <c r="U124" s="445"/>
      <c r="V124" s="445"/>
      <c r="W124" s="444"/>
      <c r="X124" s="444"/>
    </row>
    <row r="125" spans="1:24" s="369" customFormat="1" ht="11.25" customHeight="1">
      <c r="A125" s="435" t="s">
        <v>1098</v>
      </c>
      <c r="B125" s="435" t="s">
        <v>1146</v>
      </c>
      <c r="C125" s="436" t="s">
        <v>1450</v>
      </c>
      <c r="D125" s="470" t="s">
        <v>1451</v>
      </c>
      <c r="E125" s="435" t="s">
        <v>179</v>
      </c>
      <c r="F125" s="438">
        <v>2</v>
      </c>
      <c r="G125" s="439"/>
      <c r="H125" s="440">
        <f t="shared" si="9"/>
        <v>0</v>
      </c>
      <c r="I125" s="441">
        <v>0</v>
      </c>
      <c r="J125" s="438">
        <f t="shared" si="10"/>
        <v>0</v>
      </c>
      <c r="K125" s="441">
        <v>0</v>
      </c>
      <c r="L125" s="438">
        <f t="shared" si="11"/>
        <v>0</v>
      </c>
      <c r="M125" s="442">
        <v>21</v>
      </c>
      <c r="N125" s="443">
        <v>4</v>
      </c>
      <c r="O125" s="444" t="s">
        <v>54</v>
      </c>
      <c r="P125" s="440">
        <f t="shared" si="12"/>
        <v>0</v>
      </c>
      <c r="U125" s="445"/>
      <c r="V125" s="445"/>
      <c r="W125" s="444"/>
      <c r="X125" s="444"/>
    </row>
    <row r="126" spans="1:24" s="369" customFormat="1" ht="11.25" customHeight="1">
      <c r="A126" s="435" t="s">
        <v>1098</v>
      </c>
      <c r="B126" s="435" t="s">
        <v>1146</v>
      </c>
      <c r="C126" s="436" t="s">
        <v>1147</v>
      </c>
      <c r="D126" s="470" t="s">
        <v>1452</v>
      </c>
      <c r="E126" s="435" t="s">
        <v>214</v>
      </c>
      <c r="F126" s="438">
        <v>1</v>
      </c>
      <c r="G126" s="439"/>
      <c r="H126" s="440">
        <f t="shared" si="9"/>
        <v>0</v>
      </c>
      <c r="I126" s="441">
        <v>0</v>
      </c>
      <c r="J126" s="438">
        <f t="shared" si="10"/>
        <v>0</v>
      </c>
      <c r="K126" s="441">
        <v>0</v>
      </c>
      <c r="L126" s="438">
        <f t="shared" si="11"/>
        <v>0</v>
      </c>
      <c r="M126" s="442">
        <v>21</v>
      </c>
      <c r="N126" s="443">
        <v>4</v>
      </c>
      <c r="O126" s="444" t="s">
        <v>54</v>
      </c>
      <c r="P126" s="440">
        <f t="shared" si="12"/>
        <v>0</v>
      </c>
      <c r="U126" s="445"/>
      <c r="V126" s="445"/>
      <c r="W126" s="444"/>
      <c r="X126" s="444"/>
    </row>
    <row r="127" spans="1:24" s="356" customFormat="1" ht="18" customHeight="1">
      <c r="A127" s="429" t="s">
        <v>1093</v>
      </c>
      <c r="B127" s="430"/>
      <c r="C127" s="431" t="s">
        <v>1149</v>
      </c>
      <c r="D127" s="469" t="s">
        <v>1150</v>
      </c>
      <c r="E127" s="430"/>
      <c r="F127" s="430"/>
      <c r="G127" s="432"/>
      <c r="H127" s="433">
        <f>SUM(H128:H134)</f>
        <v>0</v>
      </c>
      <c r="I127" s="430"/>
      <c r="J127" s="434">
        <f>SUM(J128:J134)</f>
        <v>0</v>
      </c>
      <c r="K127" s="430"/>
      <c r="L127" s="434">
        <f>SUM(L128:L134)</f>
        <v>0</v>
      </c>
      <c r="M127" s="430"/>
      <c r="N127" s="430"/>
      <c r="O127" s="430" t="s">
        <v>52</v>
      </c>
      <c r="P127" s="440"/>
      <c r="U127" s="428"/>
      <c r="V127" s="428"/>
      <c r="W127" s="430"/>
      <c r="X127" s="430"/>
    </row>
    <row r="128" spans="1:24" s="369" customFormat="1" ht="11.25" customHeight="1" hidden="1">
      <c r="A128" s="435" t="s">
        <v>1098</v>
      </c>
      <c r="B128" s="435" t="s">
        <v>1108</v>
      </c>
      <c r="C128" s="436" t="s">
        <v>1453</v>
      </c>
      <c r="D128" s="470" t="s">
        <v>1454</v>
      </c>
      <c r="E128" s="435" t="s">
        <v>179</v>
      </c>
      <c r="F128" s="438">
        <v>0</v>
      </c>
      <c r="G128" s="439"/>
      <c r="H128" s="440">
        <f aca="true" t="shared" si="13" ref="H128:H134">ROUND(F128*G128,2)</f>
        <v>0</v>
      </c>
      <c r="I128" s="441">
        <v>0</v>
      </c>
      <c r="J128" s="438">
        <f aca="true" t="shared" si="14" ref="J128:J134">F128*I128</f>
        <v>0</v>
      </c>
      <c r="K128" s="441">
        <v>0</v>
      </c>
      <c r="L128" s="438">
        <f aca="true" t="shared" si="15" ref="L128:L134">F128*K128</f>
        <v>0</v>
      </c>
      <c r="M128" s="442">
        <v>21</v>
      </c>
      <c r="N128" s="443">
        <v>4</v>
      </c>
      <c r="O128" s="444" t="s">
        <v>54</v>
      </c>
      <c r="P128" s="440">
        <f aca="true" t="shared" si="16" ref="P128:P134">H128+((H128/100)*M128)</f>
        <v>0</v>
      </c>
      <c r="U128" s="445"/>
      <c r="V128" s="445"/>
      <c r="W128" s="444"/>
      <c r="X128" s="444"/>
    </row>
    <row r="129" spans="1:24" s="369" customFormat="1" ht="11.25" customHeight="1">
      <c r="A129" s="435" t="s">
        <v>1098</v>
      </c>
      <c r="B129" s="435" t="s">
        <v>1108</v>
      </c>
      <c r="C129" s="436" t="s">
        <v>1151</v>
      </c>
      <c r="D129" s="470" t="s">
        <v>1152</v>
      </c>
      <c r="E129" s="435" t="s">
        <v>179</v>
      </c>
      <c r="F129" s="438">
        <v>2</v>
      </c>
      <c r="G129" s="439"/>
      <c r="H129" s="440">
        <f t="shared" si="13"/>
        <v>0</v>
      </c>
      <c r="I129" s="441">
        <v>0</v>
      </c>
      <c r="J129" s="438">
        <f t="shared" si="14"/>
        <v>0</v>
      </c>
      <c r="K129" s="441">
        <v>0</v>
      </c>
      <c r="L129" s="438">
        <f t="shared" si="15"/>
        <v>0</v>
      </c>
      <c r="M129" s="442">
        <v>21</v>
      </c>
      <c r="N129" s="443">
        <v>4</v>
      </c>
      <c r="O129" s="444" t="s">
        <v>54</v>
      </c>
      <c r="P129" s="440">
        <f t="shared" si="16"/>
        <v>0</v>
      </c>
      <c r="U129" s="445"/>
      <c r="V129" s="445"/>
      <c r="W129" s="444"/>
      <c r="X129" s="444"/>
    </row>
    <row r="130" spans="1:24" s="369" customFormat="1" ht="11.25" customHeight="1" hidden="1">
      <c r="A130" s="435" t="s">
        <v>1098</v>
      </c>
      <c r="B130" s="435" t="s">
        <v>1108</v>
      </c>
      <c r="C130" s="436" t="s">
        <v>1455</v>
      </c>
      <c r="D130" s="470" t="s">
        <v>1456</v>
      </c>
      <c r="E130" s="435" t="s">
        <v>179</v>
      </c>
      <c r="F130" s="438">
        <v>0</v>
      </c>
      <c r="G130" s="439"/>
      <c r="H130" s="440">
        <f t="shared" si="13"/>
        <v>0</v>
      </c>
      <c r="I130" s="441">
        <v>0</v>
      </c>
      <c r="J130" s="438">
        <f t="shared" si="14"/>
        <v>0</v>
      </c>
      <c r="K130" s="441">
        <v>0</v>
      </c>
      <c r="L130" s="438">
        <f t="shared" si="15"/>
        <v>0</v>
      </c>
      <c r="M130" s="442">
        <v>21</v>
      </c>
      <c r="N130" s="443">
        <v>4</v>
      </c>
      <c r="O130" s="444" t="s">
        <v>54</v>
      </c>
      <c r="P130" s="440">
        <f t="shared" si="16"/>
        <v>0</v>
      </c>
      <c r="U130" s="445"/>
      <c r="V130" s="445"/>
      <c r="W130" s="444"/>
      <c r="X130" s="444"/>
    </row>
    <row r="131" spans="1:24" s="369" customFormat="1" ht="11.25" customHeight="1" hidden="1">
      <c r="A131" s="435" t="s">
        <v>1098</v>
      </c>
      <c r="B131" s="435" t="s">
        <v>1108</v>
      </c>
      <c r="C131" s="436" t="s">
        <v>1457</v>
      </c>
      <c r="D131" s="470" t="s">
        <v>1458</v>
      </c>
      <c r="E131" s="435" t="s">
        <v>179</v>
      </c>
      <c r="F131" s="438">
        <v>0</v>
      </c>
      <c r="G131" s="439"/>
      <c r="H131" s="440">
        <f t="shared" si="13"/>
        <v>0</v>
      </c>
      <c r="I131" s="441">
        <v>0</v>
      </c>
      <c r="J131" s="438">
        <f t="shared" si="14"/>
        <v>0</v>
      </c>
      <c r="K131" s="441">
        <v>0</v>
      </c>
      <c r="L131" s="438">
        <f t="shared" si="15"/>
        <v>0</v>
      </c>
      <c r="M131" s="442">
        <v>21</v>
      </c>
      <c r="N131" s="443">
        <v>4</v>
      </c>
      <c r="O131" s="444" t="s">
        <v>54</v>
      </c>
      <c r="P131" s="440">
        <f t="shared" si="16"/>
        <v>0</v>
      </c>
      <c r="U131" s="445"/>
      <c r="V131" s="445"/>
      <c r="W131" s="444"/>
      <c r="X131" s="444"/>
    </row>
    <row r="132" spans="1:24" s="369" customFormat="1" ht="11.25" customHeight="1" hidden="1">
      <c r="A132" s="435" t="s">
        <v>1098</v>
      </c>
      <c r="B132" s="435" t="s">
        <v>1108</v>
      </c>
      <c r="C132" s="436" t="s">
        <v>1459</v>
      </c>
      <c r="D132" s="470" t="s">
        <v>1460</v>
      </c>
      <c r="E132" s="435" t="s">
        <v>179</v>
      </c>
      <c r="F132" s="438">
        <v>0</v>
      </c>
      <c r="G132" s="439"/>
      <c r="H132" s="440">
        <f t="shared" si="13"/>
        <v>0</v>
      </c>
      <c r="I132" s="441">
        <v>0</v>
      </c>
      <c r="J132" s="438">
        <f t="shared" si="14"/>
        <v>0</v>
      </c>
      <c r="K132" s="441">
        <v>0</v>
      </c>
      <c r="L132" s="438">
        <f t="shared" si="15"/>
        <v>0</v>
      </c>
      <c r="M132" s="442">
        <v>21</v>
      </c>
      <c r="N132" s="443">
        <v>4</v>
      </c>
      <c r="O132" s="444" t="s">
        <v>54</v>
      </c>
      <c r="P132" s="440">
        <f t="shared" si="16"/>
        <v>0</v>
      </c>
      <c r="U132" s="445"/>
      <c r="V132" s="445"/>
      <c r="W132" s="444"/>
      <c r="X132" s="444"/>
    </row>
    <row r="133" spans="1:24" s="369" customFormat="1" ht="11.25" customHeight="1" hidden="1">
      <c r="A133" s="435" t="s">
        <v>1098</v>
      </c>
      <c r="B133" s="435" t="s">
        <v>1108</v>
      </c>
      <c r="C133" s="436" t="s">
        <v>1461</v>
      </c>
      <c r="D133" s="470" t="s">
        <v>1462</v>
      </c>
      <c r="E133" s="435" t="s">
        <v>179</v>
      </c>
      <c r="F133" s="438">
        <v>0</v>
      </c>
      <c r="G133" s="439"/>
      <c r="H133" s="440">
        <f t="shared" si="13"/>
        <v>0</v>
      </c>
      <c r="I133" s="441">
        <v>0</v>
      </c>
      <c r="J133" s="438">
        <f t="shared" si="14"/>
        <v>0</v>
      </c>
      <c r="K133" s="441">
        <v>0</v>
      </c>
      <c r="L133" s="438">
        <f t="shared" si="15"/>
        <v>0</v>
      </c>
      <c r="M133" s="442">
        <v>21</v>
      </c>
      <c r="N133" s="443">
        <v>4</v>
      </c>
      <c r="O133" s="444" t="s">
        <v>54</v>
      </c>
      <c r="P133" s="440">
        <f t="shared" si="16"/>
        <v>0</v>
      </c>
      <c r="U133" s="445"/>
      <c r="V133" s="445"/>
      <c r="W133" s="444"/>
      <c r="X133" s="444"/>
    </row>
    <row r="134" spans="1:24" s="369" customFormat="1" ht="11.25" customHeight="1" hidden="1">
      <c r="A134" s="435" t="s">
        <v>1098</v>
      </c>
      <c r="B134" s="435" t="s">
        <v>1108</v>
      </c>
      <c r="C134" s="436" t="s">
        <v>1463</v>
      </c>
      <c r="D134" s="470" t="s">
        <v>1464</v>
      </c>
      <c r="E134" s="435" t="s">
        <v>179</v>
      </c>
      <c r="F134" s="438">
        <v>0</v>
      </c>
      <c r="G134" s="439"/>
      <c r="H134" s="440">
        <f t="shared" si="13"/>
        <v>0</v>
      </c>
      <c r="I134" s="441">
        <v>0</v>
      </c>
      <c r="J134" s="438">
        <f t="shared" si="14"/>
        <v>0</v>
      </c>
      <c r="K134" s="441">
        <v>0</v>
      </c>
      <c r="L134" s="438">
        <f t="shared" si="15"/>
        <v>0</v>
      </c>
      <c r="M134" s="442">
        <v>21</v>
      </c>
      <c r="N134" s="443">
        <v>4</v>
      </c>
      <c r="O134" s="444" t="s">
        <v>54</v>
      </c>
      <c r="P134" s="440">
        <f t="shared" si="16"/>
        <v>0</v>
      </c>
      <c r="U134" s="445"/>
      <c r="V134" s="445"/>
      <c r="W134" s="444"/>
      <c r="X134" s="444"/>
    </row>
    <row r="135" spans="1:24" s="348" customFormat="1" ht="18" customHeight="1">
      <c r="A135" s="421" t="s">
        <v>1093</v>
      </c>
      <c r="B135" s="422"/>
      <c r="C135" s="423" t="s">
        <v>17</v>
      </c>
      <c r="D135" s="468" t="s">
        <v>1153</v>
      </c>
      <c r="E135" s="422"/>
      <c r="F135" s="422"/>
      <c r="G135" s="424"/>
      <c r="H135" s="425">
        <f>H136+H143+H153+H189+H239+H266</f>
        <v>0</v>
      </c>
      <c r="I135" s="422"/>
      <c r="J135" s="426">
        <f>J136+J143+J153+J189+J239+J266</f>
        <v>3.4988300000000003</v>
      </c>
      <c r="K135" s="422"/>
      <c r="L135" s="426">
        <f>L136+L143+L153+L189+L239+L266</f>
        <v>1.7095799999999999</v>
      </c>
      <c r="M135" s="422"/>
      <c r="N135" s="422"/>
      <c r="O135" s="422" t="s">
        <v>1095</v>
      </c>
      <c r="P135" s="440"/>
      <c r="U135" s="427">
        <f>+H135</f>
        <v>0</v>
      </c>
      <c r="V135" s="428"/>
      <c r="W135" s="422"/>
      <c r="X135" s="422"/>
    </row>
    <row r="136" spans="1:24" s="356" customFormat="1" ht="11.25" customHeight="1" hidden="1">
      <c r="A136" s="429" t="s">
        <v>1093</v>
      </c>
      <c r="B136" s="430"/>
      <c r="C136" s="431" t="s">
        <v>76</v>
      </c>
      <c r="D136" s="469" t="s">
        <v>1465</v>
      </c>
      <c r="E136" s="430"/>
      <c r="F136" s="430"/>
      <c r="G136" s="432"/>
      <c r="H136" s="433">
        <f>SUM(H137:H142)</f>
        <v>0</v>
      </c>
      <c r="I136" s="430"/>
      <c r="J136" s="434">
        <f>SUM(J137:J142)</f>
        <v>0</v>
      </c>
      <c r="K136" s="430"/>
      <c r="L136" s="434">
        <f>SUM(L137:L142)</f>
        <v>0</v>
      </c>
      <c r="M136" s="430"/>
      <c r="N136" s="430"/>
      <c r="O136" s="430" t="s">
        <v>52</v>
      </c>
      <c r="P136" s="440">
        <f aca="true" t="shared" si="17" ref="P136:P142">H136+((H136/100)*M136)</f>
        <v>0</v>
      </c>
      <c r="U136" s="428"/>
      <c r="V136" s="428"/>
      <c r="W136" s="430"/>
      <c r="X136" s="430"/>
    </row>
    <row r="137" spans="1:24" s="369" customFormat="1" ht="22.5" customHeight="1" hidden="1">
      <c r="A137" s="435" t="s">
        <v>1098</v>
      </c>
      <c r="B137" s="435" t="s">
        <v>76</v>
      </c>
      <c r="C137" s="436" t="s">
        <v>1466</v>
      </c>
      <c r="D137" s="470" t="s">
        <v>1467</v>
      </c>
      <c r="E137" s="435" t="s">
        <v>204</v>
      </c>
      <c r="F137" s="438">
        <v>0</v>
      </c>
      <c r="G137" s="439"/>
      <c r="H137" s="440">
        <f aca="true" t="shared" si="18" ref="H137:H142">ROUND(F137*G137,2)</f>
        <v>0</v>
      </c>
      <c r="I137" s="441">
        <v>0.00611</v>
      </c>
      <c r="J137" s="438">
        <f aca="true" t="shared" si="19" ref="J137:J142">F137*I137</f>
        <v>0</v>
      </c>
      <c r="K137" s="441">
        <v>0</v>
      </c>
      <c r="L137" s="438">
        <f aca="true" t="shared" si="20" ref="L137:L142">F137*K137</f>
        <v>0</v>
      </c>
      <c r="M137" s="442">
        <v>21</v>
      </c>
      <c r="N137" s="443">
        <v>16</v>
      </c>
      <c r="O137" s="444" t="s">
        <v>54</v>
      </c>
      <c r="P137" s="440">
        <f t="shared" si="17"/>
        <v>0</v>
      </c>
      <c r="U137" s="445"/>
      <c r="V137" s="445"/>
      <c r="W137" s="444"/>
      <c r="X137" s="444"/>
    </row>
    <row r="138" spans="1:24" s="369" customFormat="1" ht="22.5" customHeight="1" hidden="1">
      <c r="A138" s="435" t="s">
        <v>1098</v>
      </c>
      <c r="B138" s="435" t="s">
        <v>76</v>
      </c>
      <c r="C138" s="436" t="s">
        <v>1468</v>
      </c>
      <c r="D138" s="470" t="s">
        <v>1469</v>
      </c>
      <c r="E138" s="435" t="s">
        <v>204</v>
      </c>
      <c r="F138" s="438">
        <v>0</v>
      </c>
      <c r="G138" s="439"/>
      <c r="H138" s="440">
        <f t="shared" si="18"/>
        <v>0</v>
      </c>
      <c r="I138" s="441">
        <v>0.00458</v>
      </c>
      <c r="J138" s="438">
        <f t="shared" si="19"/>
        <v>0</v>
      </c>
      <c r="K138" s="441">
        <v>0</v>
      </c>
      <c r="L138" s="438">
        <f t="shared" si="20"/>
        <v>0</v>
      </c>
      <c r="M138" s="442">
        <v>21</v>
      </c>
      <c r="N138" s="443">
        <v>16</v>
      </c>
      <c r="O138" s="444" t="s">
        <v>54</v>
      </c>
      <c r="P138" s="440">
        <f t="shared" si="17"/>
        <v>0</v>
      </c>
      <c r="U138" s="445"/>
      <c r="V138" s="445"/>
      <c r="W138" s="444"/>
      <c r="X138" s="444"/>
    </row>
    <row r="139" spans="1:24" s="369" customFormat="1" ht="22.5" customHeight="1" hidden="1">
      <c r="A139" s="435" t="s">
        <v>1098</v>
      </c>
      <c r="B139" s="435" t="s">
        <v>76</v>
      </c>
      <c r="C139" s="436" t="s">
        <v>1470</v>
      </c>
      <c r="D139" s="470" t="s">
        <v>1471</v>
      </c>
      <c r="E139" s="435" t="s">
        <v>204</v>
      </c>
      <c r="F139" s="438">
        <v>0</v>
      </c>
      <c r="G139" s="439"/>
      <c r="H139" s="440">
        <f t="shared" si="18"/>
        <v>0</v>
      </c>
      <c r="I139" s="441">
        <v>0.0045</v>
      </c>
      <c r="J139" s="438">
        <f t="shared" si="19"/>
        <v>0</v>
      </c>
      <c r="K139" s="441">
        <v>0</v>
      </c>
      <c r="L139" s="438">
        <f t="shared" si="20"/>
        <v>0</v>
      </c>
      <c r="M139" s="442">
        <v>21</v>
      </c>
      <c r="N139" s="443">
        <v>16</v>
      </c>
      <c r="O139" s="444" t="s">
        <v>54</v>
      </c>
      <c r="P139" s="440">
        <f t="shared" si="17"/>
        <v>0</v>
      </c>
      <c r="U139" s="445"/>
      <c r="V139" s="445"/>
      <c r="W139" s="444"/>
      <c r="X139" s="444"/>
    </row>
    <row r="140" spans="1:24" s="369" customFormat="1" ht="22.5" customHeight="1" hidden="1">
      <c r="A140" s="435" t="s">
        <v>1098</v>
      </c>
      <c r="B140" s="435" t="s">
        <v>76</v>
      </c>
      <c r="C140" s="436" t="s">
        <v>1472</v>
      </c>
      <c r="D140" s="470" t="s">
        <v>1473</v>
      </c>
      <c r="E140" s="435" t="s">
        <v>29</v>
      </c>
      <c r="F140" s="438">
        <v>0</v>
      </c>
      <c r="G140" s="439"/>
      <c r="H140" s="440">
        <f t="shared" si="18"/>
        <v>0</v>
      </c>
      <c r="I140" s="441">
        <v>0</v>
      </c>
      <c r="J140" s="438">
        <f t="shared" si="19"/>
        <v>0</v>
      </c>
      <c r="K140" s="441">
        <v>0</v>
      </c>
      <c r="L140" s="438">
        <f t="shared" si="20"/>
        <v>0</v>
      </c>
      <c r="M140" s="442">
        <v>21</v>
      </c>
      <c r="N140" s="443">
        <v>16</v>
      </c>
      <c r="O140" s="444" t="s">
        <v>54</v>
      </c>
      <c r="P140" s="440">
        <f t="shared" si="17"/>
        <v>0</v>
      </c>
      <c r="U140" s="445"/>
      <c r="V140" s="445"/>
      <c r="W140" s="444"/>
      <c r="X140" s="444"/>
    </row>
    <row r="141" spans="1:24" s="369" customFormat="1" ht="22.5" customHeight="1" hidden="1">
      <c r="A141" s="435" t="s">
        <v>1098</v>
      </c>
      <c r="B141" s="435" t="s">
        <v>76</v>
      </c>
      <c r="C141" s="436" t="s">
        <v>1474</v>
      </c>
      <c r="D141" s="470" t="s">
        <v>1475</v>
      </c>
      <c r="E141" s="435" t="s">
        <v>29</v>
      </c>
      <c r="F141" s="438">
        <v>0</v>
      </c>
      <c r="G141" s="439"/>
      <c r="H141" s="440">
        <f t="shared" si="18"/>
        <v>0</v>
      </c>
      <c r="I141" s="441">
        <v>0</v>
      </c>
      <c r="J141" s="438">
        <f t="shared" si="19"/>
        <v>0</v>
      </c>
      <c r="K141" s="441">
        <v>0</v>
      </c>
      <c r="L141" s="438">
        <f t="shared" si="20"/>
        <v>0</v>
      </c>
      <c r="M141" s="442">
        <v>21</v>
      </c>
      <c r="N141" s="443">
        <v>16</v>
      </c>
      <c r="O141" s="444" t="s">
        <v>54</v>
      </c>
      <c r="P141" s="440">
        <f t="shared" si="17"/>
        <v>0</v>
      </c>
      <c r="U141" s="445"/>
      <c r="V141" s="445"/>
      <c r="W141" s="444"/>
      <c r="X141" s="444"/>
    </row>
    <row r="142" spans="1:24" s="369" customFormat="1" ht="22.5" customHeight="1" hidden="1">
      <c r="A142" s="435" t="s">
        <v>1098</v>
      </c>
      <c r="B142" s="435" t="s">
        <v>76</v>
      </c>
      <c r="C142" s="436" t="s">
        <v>1476</v>
      </c>
      <c r="D142" s="470" t="s">
        <v>1477</v>
      </c>
      <c r="E142" s="435" t="s">
        <v>29</v>
      </c>
      <c r="F142" s="438">
        <v>0</v>
      </c>
      <c r="G142" s="439"/>
      <c r="H142" s="440">
        <f t="shared" si="18"/>
        <v>0</v>
      </c>
      <c r="I142" s="441">
        <v>0</v>
      </c>
      <c r="J142" s="438">
        <f t="shared" si="19"/>
        <v>0</v>
      </c>
      <c r="K142" s="441">
        <v>0</v>
      </c>
      <c r="L142" s="438">
        <f t="shared" si="20"/>
        <v>0</v>
      </c>
      <c r="M142" s="442">
        <v>21</v>
      </c>
      <c r="N142" s="443">
        <v>16</v>
      </c>
      <c r="O142" s="444" t="s">
        <v>54</v>
      </c>
      <c r="P142" s="440">
        <f t="shared" si="17"/>
        <v>0</v>
      </c>
      <c r="U142" s="445"/>
      <c r="V142" s="445"/>
      <c r="W142" s="444"/>
      <c r="X142" s="444"/>
    </row>
    <row r="143" spans="1:24" s="356" customFormat="1" ht="18" customHeight="1">
      <c r="A143" s="429" t="s">
        <v>1093</v>
      </c>
      <c r="B143" s="430"/>
      <c r="C143" s="431" t="s">
        <v>86</v>
      </c>
      <c r="D143" s="469" t="s">
        <v>1478</v>
      </c>
      <c r="E143" s="430"/>
      <c r="F143" s="430"/>
      <c r="G143" s="432"/>
      <c r="H143" s="433">
        <f>SUM(H144:H152)</f>
        <v>0</v>
      </c>
      <c r="I143" s="430"/>
      <c r="J143" s="434">
        <f>SUM(J144:J152)</f>
        <v>0.00208</v>
      </c>
      <c r="K143" s="430"/>
      <c r="L143" s="434">
        <f>SUM(L144:L152)</f>
        <v>0.02102</v>
      </c>
      <c r="M143" s="430"/>
      <c r="N143" s="430"/>
      <c r="O143" s="430" t="s">
        <v>52</v>
      </c>
      <c r="P143" s="440"/>
      <c r="U143" s="428"/>
      <c r="V143" s="428"/>
      <c r="W143" s="430"/>
      <c r="X143" s="430"/>
    </row>
    <row r="144" spans="1:24" s="369" customFormat="1" ht="11.25" customHeight="1">
      <c r="A144" s="435" t="s">
        <v>1098</v>
      </c>
      <c r="B144" s="435" t="s">
        <v>82</v>
      </c>
      <c r="C144" s="436" t="s">
        <v>1479</v>
      </c>
      <c r="D144" s="470" t="s">
        <v>1480</v>
      </c>
      <c r="E144" s="435" t="s">
        <v>778</v>
      </c>
      <c r="F144" s="438">
        <v>1</v>
      </c>
      <c r="G144" s="439"/>
      <c r="H144" s="440">
        <f aca="true" t="shared" si="21" ref="H144:H152">ROUND(F144*G144,2)</f>
        <v>0</v>
      </c>
      <c r="I144" s="441">
        <v>0.00012</v>
      </c>
      <c r="J144" s="438">
        <f aca="true" t="shared" si="22" ref="J144:J152">F144*I144</f>
        <v>0.00012</v>
      </c>
      <c r="K144" s="441">
        <v>0</v>
      </c>
      <c r="L144" s="438">
        <f aca="true" t="shared" si="23" ref="L144:L152">F144*K144</f>
        <v>0</v>
      </c>
      <c r="M144" s="442">
        <v>21</v>
      </c>
      <c r="N144" s="443">
        <v>16</v>
      </c>
      <c r="O144" s="444" t="s">
        <v>54</v>
      </c>
      <c r="P144" s="440">
        <f aca="true" t="shared" si="24" ref="P144:P188">H144+((H144/100)*M144)</f>
        <v>0</v>
      </c>
      <c r="U144" s="445"/>
      <c r="V144" s="445"/>
      <c r="W144" s="444"/>
      <c r="X144" s="444"/>
    </row>
    <row r="145" spans="1:24" s="369" customFormat="1" ht="11.25" customHeight="1">
      <c r="A145" s="435" t="s">
        <v>1098</v>
      </c>
      <c r="B145" s="435" t="s">
        <v>82</v>
      </c>
      <c r="C145" s="436" t="s">
        <v>1481</v>
      </c>
      <c r="D145" s="470" t="s">
        <v>1482</v>
      </c>
      <c r="E145" s="435" t="s">
        <v>778</v>
      </c>
      <c r="F145" s="438">
        <v>1</v>
      </c>
      <c r="G145" s="439"/>
      <c r="H145" s="440">
        <f t="shared" si="21"/>
        <v>0</v>
      </c>
      <c r="I145" s="441">
        <v>0</v>
      </c>
      <c r="J145" s="438">
        <f t="shared" si="22"/>
        <v>0</v>
      </c>
      <c r="K145" s="441">
        <v>0.01946</v>
      </c>
      <c r="L145" s="438">
        <f t="shared" si="23"/>
        <v>0.01946</v>
      </c>
      <c r="M145" s="442">
        <v>21</v>
      </c>
      <c r="N145" s="443">
        <v>16</v>
      </c>
      <c r="O145" s="444" t="s">
        <v>54</v>
      </c>
      <c r="P145" s="440">
        <f t="shared" si="24"/>
        <v>0</v>
      </c>
      <c r="U145" s="445"/>
      <c r="V145" s="445"/>
      <c r="W145" s="444"/>
      <c r="X145" s="444"/>
    </row>
    <row r="146" spans="1:24" s="369" customFormat="1" ht="11.25" customHeight="1">
      <c r="A146" s="435" t="s">
        <v>1098</v>
      </c>
      <c r="B146" s="435" t="s">
        <v>82</v>
      </c>
      <c r="C146" s="436" t="s">
        <v>1483</v>
      </c>
      <c r="D146" s="470" t="s">
        <v>1484</v>
      </c>
      <c r="E146" s="435" t="s">
        <v>778</v>
      </c>
      <c r="F146" s="438">
        <v>1</v>
      </c>
      <c r="G146" s="439"/>
      <c r="H146" s="440">
        <f t="shared" si="21"/>
        <v>0</v>
      </c>
      <c r="I146" s="441">
        <v>0</v>
      </c>
      <c r="J146" s="438">
        <f t="shared" si="22"/>
        <v>0</v>
      </c>
      <c r="K146" s="441">
        <v>0.00156</v>
      </c>
      <c r="L146" s="438">
        <f t="shared" si="23"/>
        <v>0.00156</v>
      </c>
      <c r="M146" s="442">
        <v>21</v>
      </c>
      <c r="N146" s="443">
        <v>16</v>
      </c>
      <c r="O146" s="444" t="s">
        <v>54</v>
      </c>
      <c r="P146" s="440">
        <f t="shared" si="24"/>
        <v>0</v>
      </c>
      <c r="U146" s="445"/>
      <c r="V146" s="445"/>
      <c r="W146" s="444"/>
      <c r="X146" s="444"/>
    </row>
    <row r="147" spans="1:24" s="369" customFormat="1" ht="11.25" customHeight="1" hidden="1">
      <c r="A147" s="435" t="s">
        <v>1098</v>
      </c>
      <c r="B147" s="435" t="s">
        <v>82</v>
      </c>
      <c r="C147" s="436" t="s">
        <v>1485</v>
      </c>
      <c r="D147" s="470" t="s">
        <v>1486</v>
      </c>
      <c r="E147" s="435" t="s">
        <v>778</v>
      </c>
      <c r="F147" s="438">
        <v>0</v>
      </c>
      <c r="G147" s="439"/>
      <c r="H147" s="440">
        <f t="shared" si="21"/>
        <v>0</v>
      </c>
      <c r="I147" s="441">
        <v>0</v>
      </c>
      <c r="J147" s="438">
        <f t="shared" si="22"/>
        <v>0</v>
      </c>
      <c r="K147" s="441">
        <v>0.00086</v>
      </c>
      <c r="L147" s="438">
        <f t="shared" si="23"/>
        <v>0</v>
      </c>
      <c r="M147" s="442">
        <v>21</v>
      </c>
      <c r="N147" s="443">
        <v>16</v>
      </c>
      <c r="O147" s="444" t="s">
        <v>54</v>
      </c>
      <c r="P147" s="440">
        <f t="shared" si="24"/>
        <v>0</v>
      </c>
      <c r="U147" s="445"/>
      <c r="V147" s="445"/>
      <c r="W147" s="444"/>
      <c r="X147" s="444"/>
    </row>
    <row r="148" spans="1:24" s="369" customFormat="1" ht="11.25" customHeight="1" hidden="1">
      <c r="A148" s="435" t="s">
        <v>1098</v>
      </c>
      <c r="B148" s="435" t="s">
        <v>82</v>
      </c>
      <c r="C148" s="436" t="s">
        <v>1487</v>
      </c>
      <c r="D148" s="470" t="s">
        <v>1488</v>
      </c>
      <c r="E148" s="435" t="s">
        <v>778</v>
      </c>
      <c r="F148" s="438">
        <v>0</v>
      </c>
      <c r="G148" s="439"/>
      <c r="H148" s="440">
        <f t="shared" si="21"/>
        <v>0</v>
      </c>
      <c r="I148" s="441">
        <v>0</v>
      </c>
      <c r="J148" s="438">
        <f t="shared" si="22"/>
        <v>0</v>
      </c>
      <c r="K148" s="441">
        <v>0.00176</v>
      </c>
      <c r="L148" s="438">
        <f t="shared" si="23"/>
        <v>0</v>
      </c>
      <c r="M148" s="442">
        <v>21</v>
      </c>
      <c r="N148" s="443">
        <v>16</v>
      </c>
      <c r="O148" s="444" t="s">
        <v>54</v>
      </c>
      <c r="P148" s="440">
        <f t="shared" si="24"/>
        <v>0</v>
      </c>
      <c r="U148" s="445"/>
      <c r="V148" s="445"/>
      <c r="W148" s="444"/>
      <c r="X148" s="444"/>
    </row>
    <row r="149" spans="1:24" s="369" customFormat="1" ht="11.25" customHeight="1">
      <c r="A149" s="435" t="s">
        <v>1098</v>
      </c>
      <c r="B149" s="435" t="s">
        <v>82</v>
      </c>
      <c r="C149" s="436" t="s">
        <v>1489</v>
      </c>
      <c r="D149" s="470" t="s">
        <v>1490</v>
      </c>
      <c r="E149" s="435" t="s">
        <v>214</v>
      </c>
      <c r="F149" s="438">
        <v>1</v>
      </c>
      <c r="G149" s="439"/>
      <c r="H149" s="440">
        <f t="shared" si="21"/>
        <v>0</v>
      </c>
      <c r="I149" s="441">
        <v>0.00016</v>
      </c>
      <c r="J149" s="438">
        <f t="shared" si="22"/>
        <v>0.00016</v>
      </c>
      <c r="K149" s="441">
        <v>0</v>
      </c>
      <c r="L149" s="438">
        <f t="shared" si="23"/>
        <v>0</v>
      </c>
      <c r="M149" s="442">
        <v>21</v>
      </c>
      <c r="N149" s="443">
        <v>16</v>
      </c>
      <c r="O149" s="444" t="s">
        <v>54</v>
      </c>
      <c r="P149" s="440">
        <f t="shared" si="24"/>
        <v>0</v>
      </c>
      <c r="U149" s="445"/>
      <c r="V149" s="445"/>
      <c r="W149" s="444"/>
      <c r="X149" s="444"/>
    </row>
    <row r="150" spans="1:24" s="374" customFormat="1" ht="11.25" customHeight="1">
      <c r="A150" s="435" t="s">
        <v>1168</v>
      </c>
      <c r="B150" s="435" t="s">
        <v>1169</v>
      </c>
      <c r="C150" s="436" t="s">
        <v>1491</v>
      </c>
      <c r="D150" s="470" t="s">
        <v>1492</v>
      </c>
      <c r="E150" s="435" t="s">
        <v>214</v>
      </c>
      <c r="F150" s="438">
        <v>1</v>
      </c>
      <c r="G150" s="439"/>
      <c r="H150" s="440">
        <f t="shared" si="21"/>
        <v>0</v>
      </c>
      <c r="I150" s="441">
        <v>0.0018</v>
      </c>
      <c r="J150" s="438">
        <f t="shared" si="22"/>
        <v>0.0018</v>
      </c>
      <c r="K150" s="441">
        <v>0</v>
      </c>
      <c r="L150" s="438">
        <f t="shared" si="23"/>
        <v>0</v>
      </c>
      <c r="M150" s="442">
        <v>21</v>
      </c>
      <c r="N150" s="447">
        <v>32</v>
      </c>
      <c r="O150" s="448" t="s">
        <v>54</v>
      </c>
      <c r="P150" s="440">
        <f t="shared" si="24"/>
        <v>0</v>
      </c>
      <c r="U150" s="445"/>
      <c r="V150" s="445"/>
      <c r="W150" s="448"/>
      <c r="X150" s="448"/>
    </row>
    <row r="151" spans="1:24" s="369" customFormat="1" ht="11.25" customHeight="1" hidden="1">
      <c r="A151" s="435" t="s">
        <v>1098</v>
      </c>
      <c r="B151" s="435" t="s">
        <v>82</v>
      </c>
      <c r="C151" s="436" t="s">
        <v>1493</v>
      </c>
      <c r="D151" s="470" t="s">
        <v>1494</v>
      </c>
      <c r="E151" s="435" t="s">
        <v>214</v>
      </c>
      <c r="F151" s="438">
        <v>0</v>
      </c>
      <c r="G151" s="439"/>
      <c r="H151" s="440">
        <f t="shared" si="21"/>
        <v>0</v>
      </c>
      <c r="I151" s="441">
        <v>4E-05</v>
      </c>
      <c r="J151" s="438">
        <f t="shared" si="22"/>
        <v>0</v>
      </c>
      <c r="K151" s="441">
        <v>0</v>
      </c>
      <c r="L151" s="438">
        <f t="shared" si="23"/>
        <v>0</v>
      </c>
      <c r="M151" s="442">
        <v>21</v>
      </c>
      <c r="N151" s="443">
        <v>16</v>
      </c>
      <c r="O151" s="444" t="s">
        <v>54</v>
      </c>
      <c r="P151" s="440">
        <f t="shared" si="24"/>
        <v>0</v>
      </c>
      <c r="U151" s="445"/>
      <c r="V151" s="445"/>
      <c r="W151" s="444"/>
      <c r="X151" s="444"/>
    </row>
    <row r="152" spans="1:24" s="374" customFormat="1" ht="11.25" customHeight="1" hidden="1">
      <c r="A152" s="471" t="s">
        <v>1168</v>
      </c>
      <c r="B152" s="471" t="s">
        <v>1169</v>
      </c>
      <c r="C152" s="472" t="s">
        <v>1495</v>
      </c>
      <c r="D152" s="473" t="s">
        <v>1496</v>
      </c>
      <c r="E152" s="471" t="s">
        <v>214</v>
      </c>
      <c r="F152" s="438">
        <v>0</v>
      </c>
      <c r="G152" s="474"/>
      <c r="H152" s="475">
        <f t="shared" si="21"/>
        <v>0</v>
      </c>
      <c r="I152" s="476">
        <v>0.0018</v>
      </c>
      <c r="J152" s="477">
        <f t="shared" si="22"/>
        <v>0</v>
      </c>
      <c r="K152" s="476">
        <v>0</v>
      </c>
      <c r="L152" s="477">
        <f t="shared" si="23"/>
        <v>0</v>
      </c>
      <c r="M152" s="478">
        <v>21</v>
      </c>
      <c r="N152" s="447">
        <v>32</v>
      </c>
      <c r="O152" s="448" t="s">
        <v>54</v>
      </c>
      <c r="P152" s="440">
        <f t="shared" si="24"/>
        <v>0</v>
      </c>
      <c r="U152" s="445"/>
      <c r="V152" s="445"/>
      <c r="W152" s="448"/>
      <c r="X152" s="448"/>
    </row>
    <row r="153" spans="1:24" s="356" customFormat="1" ht="11.25" customHeight="1" hidden="1">
      <c r="A153" s="429" t="s">
        <v>1093</v>
      </c>
      <c r="B153" s="430"/>
      <c r="C153" s="431" t="s">
        <v>1497</v>
      </c>
      <c r="D153" s="469" t="s">
        <v>1498</v>
      </c>
      <c r="E153" s="430"/>
      <c r="F153" s="438">
        <v>0</v>
      </c>
      <c r="G153" s="432"/>
      <c r="H153" s="433">
        <f>SUM(H154:H188)</f>
        <v>0</v>
      </c>
      <c r="I153" s="430"/>
      <c r="J153" s="434">
        <f>SUM(J154:J188)</f>
        <v>0</v>
      </c>
      <c r="K153" s="430"/>
      <c r="L153" s="434">
        <f>SUM(L154:L188)</f>
        <v>0</v>
      </c>
      <c r="M153" s="430"/>
      <c r="N153" s="430"/>
      <c r="O153" s="430" t="s">
        <v>52</v>
      </c>
      <c r="P153" s="440">
        <f t="shared" si="24"/>
        <v>0</v>
      </c>
      <c r="U153" s="428"/>
      <c r="V153" s="428"/>
      <c r="W153" s="430"/>
      <c r="X153" s="430"/>
    </row>
    <row r="154" spans="1:24" s="369" customFormat="1" ht="11.25" customHeight="1" hidden="1">
      <c r="A154" s="435" t="s">
        <v>1098</v>
      </c>
      <c r="B154" s="435" t="s">
        <v>1497</v>
      </c>
      <c r="C154" s="436" t="s">
        <v>1499</v>
      </c>
      <c r="D154" s="470" t="s">
        <v>1500</v>
      </c>
      <c r="E154" s="435" t="s">
        <v>214</v>
      </c>
      <c r="F154" s="438">
        <v>0</v>
      </c>
      <c r="G154" s="439"/>
      <c r="H154" s="440">
        <f aca="true" t="shared" si="25" ref="H154:H188">ROUND(F154*G154,2)</f>
        <v>0</v>
      </c>
      <c r="I154" s="441">
        <v>2E-05</v>
      </c>
      <c r="J154" s="438">
        <f aca="true" t="shared" si="26" ref="J154:J188">F154*I154</f>
        <v>0</v>
      </c>
      <c r="K154" s="441">
        <v>0</v>
      </c>
      <c r="L154" s="438">
        <f aca="true" t="shared" si="27" ref="L154:L188">F154*K154</f>
        <v>0</v>
      </c>
      <c r="M154" s="442">
        <v>21</v>
      </c>
      <c r="N154" s="443">
        <v>16</v>
      </c>
      <c r="O154" s="444" t="s">
        <v>54</v>
      </c>
      <c r="P154" s="440">
        <f t="shared" si="24"/>
        <v>0</v>
      </c>
      <c r="U154" s="445"/>
      <c r="V154" s="445"/>
      <c r="W154" s="444"/>
      <c r="X154" s="444"/>
    </row>
    <row r="155" spans="1:24" s="369" customFormat="1" ht="11.25" customHeight="1" hidden="1">
      <c r="A155" s="435" t="s">
        <v>1098</v>
      </c>
      <c r="B155" s="435" t="s">
        <v>1497</v>
      </c>
      <c r="C155" s="436" t="s">
        <v>1501</v>
      </c>
      <c r="D155" s="470" t="s">
        <v>1502</v>
      </c>
      <c r="E155" s="435" t="s">
        <v>214</v>
      </c>
      <c r="F155" s="438">
        <v>0</v>
      </c>
      <c r="G155" s="439"/>
      <c r="H155" s="440">
        <f t="shared" si="25"/>
        <v>0</v>
      </c>
      <c r="I155" s="441">
        <v>7E-05</v>
      </c>
      <c r="J155" s="438">
        <f t="shared" si="26"/>
        <v>0</v>
      </c>
      <c r="K155" s="441">
        <v>0</v>
      </c>
      <c r="L155" s="438">
        <f t="shared" si="27"/>
        <v>0</v>
      </c>
      <c r="M155" s="442">
        <v>21</v>
      </c>
      <c r="N155" s="443">
        <v>16</v>
      </c>
      <c r="O155" s="444" t="s">
        <v>54</v>
      </c>
      <c r="P155" s="440">
        <f t="shared" si="24"/>
        <v>0</v>
      </c>
      <c r="U155" s="445"/>
      <c r="V155" s="445"/>
      <c r="W155" s="444"/>
      <c r="X155" s="444"/>
    </row>
    <row r="156" spans="1:24" s="369" customFormat="1" ht="11.25" customHeight="1" hidden="1">
      <c r="A156" s="435" t="s">
        <v>1098</v>
      </c>
      <c r="B156" s="435" t="s">
        <v>1497</v>
      </c>
      <c r="C156" s="436" t="s">
        <v>1503</v>
      </c>
      <c r="D156" s="470" t="s">
        <v>1504</v>
      </c>
      <c r="E156" s="435" t="s">
        <v>214</v>
      </c>
      <c r="F156" s="438">
        <v>0</v>
      </c>
      <c r="G156" s="439"/>
      <c r="H156" s="440">
        <f t="shared" si="25"/>
        <v>0</v>
      </c>
      <c r="I156" s="441">
        <v>0.00014</v>
      </c>
      <c r="J156" s="438">
        <f t="shared" si="26"/>
        <v>0</v>
      </c>
      <c r="K156" s="441">
        <v>0</v>
      </c>
      <c r="L156" s="438">
        <f t="shared" si="27"/>
        <v>0</v>
      </c>
      <c r="M156" s="442">
        <v>21</v>
      </c>
      <c r="N156" s="443">
        <v>16</v>
      </c>
      <c r="O156" s="444" t="s">
        <v>54</v>
      </c>
      <c r="P156" s="440">
        <f t="shared" si="24"/>
        <v>0</v>
      </c>
      <c r="U156" s="445"/>
      <c r="V156" s="445"/>
      <c r="W156" s="444"/>
      <c r="X156" s="444"/>
    </row>
    <row r="157" spans="1:24" s="369" customFormat="1" ht="11.25" customHeight="1" hidden="1">
      <c r="A157" s="435" t="s">
        <v>1098</v>
      </c>
      <c r="B157" s="435" t="s">
        <v>1497</v>
      </c>
      <c r="C157" s="436" t="s">
        <v>1505</v>
      </c>
      <c r="D157" s="470" t="s">
        <v>1506</v>
      </c>
      <c r="E157" s="435" t="s">
        <v>214</v>
      </c>
      <c r="F157" s="438">
        <v>0</v>
      </c>
      <c r="G157" s="439"/>
      <c r="H157" s="440">
        <f t="shared" si="25"/>
        <v>0</v>
      </c>
      <c r="I157" s="441">
        <v>0.00028</v>
      </c>
      <c r="J157" s="438">
        <f t="shared" si="26"/>
        <v>0</v>
      </c>
      <c r="K157" s="441">
        <v>0</v>
      </c>
      <c r="L157" s="438">
        <f t="shared" si="27"/>
        <v>0</v>
      </c>
      <c r="M157" s="442">
        <v>21</v>
      </c>
      <c r="N157" s="443">
        <v>16</v>
      </c>
      <c r="O157" s="444" t="s">
        <v>54</v>
      </c>
      <c r="P157" s="440">
        <f t="shared" si="24"/>
        <v>0</v>
      </c>
      <c r="U157" s="445"/>
      <c r="V157" s="445"/>
      <c r="W157" s="444"/>
      <c r="X157" s="444"/>
    </row>
    <row r="158" spans="1:24" s="374" customFormat="1" ht="11.25" customHeight="1" hidden="1">
      <c r="A158" s="471" t="s">
        <v>1168</v>
      </c>
      <c r="B158" s="471" t="s">
        <v>1169</v>
      </c>
      <c r="C158" s="472" t="s">
        <v>1507</v>
      </c>
      <c r="D158" s="473" t="s">
        <v>1508</v>
      </c>
      <c r="E158" s="471" t="s">
        <v>204</v>
      </c>
      <c r="F158" s="438">
        <v>0</v>
      </c>
      <c r="G158" s="474"/>
      <c r="H158" s="475">
        <f t="shared" si="25"/>
        <v>0</v>
      </c>
      <c r="I158" s="476">
        <v>0.01575</v>
      </c>
      <c r="J158" s="477">
        <f t="shared" si="26"/>
        <v>0</v>
      </c>
      <c r="K158" s="476">
        <v>0</v>
      </c>
      <c r="L158" s="477">
        <f t="shared" si="27"/>
        <v>0</v>
      </c>
      <c r="M158" s="478">
        <v>21</v>
      </c>
      <c r="N158" s="447">
        <v>32</v>
      </c>
      <c r="O158" s="448" t="s">
        <v>54</v>
      </c>
      <c r="P158" s="440">
        <f t="shared" si="24"/>
        <v>0</v>
      </c>
      <c r="U158" s="445"/>
      <c r="V158" s="445"/>
      <c r="W158" s="448"/>
      <c r="X158" s="448"/>
    </row>
    <row r="159" spans="1:24" s="369" customFormat="1" ht="11.25" customHeight="1" hidden="1">
      <c r="A159" s="435" t="s">
        <v>1098</v>
      </c>
      <c r="B159" s="435" t="s">
        <v>1497</v>
      </c>
      <c r="C159" s="436" t="s">
        <v>1509</v>
      </c>
      <c r="D159" s="470" t="s">
        <v>1510</v>
      </c>
      <c r="E159" s="435" t="s">
        <v>204</v>
      </c>
      <c r="F159" s="438">
        <v>0</v>
      </c>
      <c r="G159" s="439"/>
      <c r="H159" s="440">
        <f t="shared" si="25"/>
        <v>0</v>
      </c>
      <c r="I159" s="441">
        <v>0</v>
      </c>
      <c r="J159" s="438">
        <f t="shared" si="26"/>
        <v>0</v>
      </c>
      <c r="K159" s="441">
        <v>0.025</v>
      </c>
      <c r="L159" s="438">
        <f t="shared" si="27"/>
        <v>0</v>
      </c>
      <c r="M159" s="442">
        <v>21</v>
      </c>
      <c r="N159" s="443">
        <v>16</v>
      </c>
      <c r="O159" s="444" t="s">
        <v>54</v>
      </c>
      <c r="P159" s="440">
        <f t="shared" si="24"/>
        <v>0</v>
      </c>
      <c r="U159" s="445"/>
      <c r="V159" s="445"/>
      <c r="W159" s="444"/>
      <c r="X159" s="444"/>
    </row>
    <row r="160" spans="1:24" s="369" customFormat="1" ht="11.25" customHeight="1" hidden="1">
      <c r="A160" s="435" t="s">
        <v>1098</v>
      </c>
      <c r="B160" s="435" t="s">
        <v>1497</v>
      </c>
      <c r="C160" s="436" t="s">
        <v>1511</v>
      </c>
      <c r="D160" s="470" t="s">
        <v>1512</v>
      </c>
      <c r="E160" s="435" t="s">
        <v>204</v>
      </c>
      <c r="F160" s="438">
        <v>0</v>
      </c>
      <c r="G160" s="439"/>
      <c r="H160" s="440">
        <f t="shared" si="25"/>
        <v>0</v>
      </c>
      <c r="I160" s="441">
        <v>0</v>
      </c>
      <c r="J160" s="438">
        <f t="shared" si="26"/>
        <v>0</v>
      </c>
      <c r="K160" s="441">
        <v>0.015</v>
      </c>
      <c r="L160" s="438">
        <f t="shared" si="27"/>
        <v>0</v>
      </c>
      <c r="M160" s="442">
        <v>21</v>
      </c>
      <c r="N160" s="443">
        <v>16</v>
      </c>
      <c r="O160" s="444" t="s">
        <v>54</v>
      </c>
      <c r="P160" s="440">
        <f t="shared" si="24"/>
        <v>0</v>
      </c>
      <c r="U160" s="445"/>
      <c r="V160" s="445"/>
      <c r="W160" s="444"/>
      <c r="X160" s="444"/>
    </row>
    <row r="161" spans="1:24" s="369" customFormat="1" ht="11.25" customHeight="1" hidden="1">
      <c r="A161" s="435" t="s">
        <v>1098</v>
      </c>
      <c r="B161" s="435" t="s">
        <v>1497</v>
      </c>
      <c r="C161" s="436" t="s">
        <v>1513</v>
      </c>
      <c r="D161" s="470" t="s">
        <v>1514</v>
      </c>
      <c r="E161" s="435" t="s">
        <v>204</v>
      </c>
      <c r="F161" s="438">
        <v>0</v>
      </c>
      <c r="G161" s="439"/>
      <c r="H161" s="440">
        <f t="shared" si="25"/>
        <v>0</v>
      </c>
      <c r="I161" s="441">
        <v>0</v>
      </c>
      <c r="J161" s="438">
        <f t="shared" si="26"/>
        <v>0</v>
      </c>
      <c r="K161" s="441">
        <v>0.015</v>
      </c>
      <c r="L161" s="438">
        <f t="shared" si="27"/>
        <v>0</v>
      </c>
      <c r="M161" s="442">
        <v>21</v>
      </c>
      <c r="N161" s="443">
        <v>16</v>
      </c>
      <c r="O161" s="444" t="s">
        <v>54</v>
      </c>
      <c r="P161" s="440">
        <f t="shared" si="24"/>
        <v>0</v>
      </c>
      <c r="U161" s="445"/>
      <c r="V161" s="445"/>
      <c r="W161" s="444"/>
      <c r="X161" s="444"/>
    </row>
    <row r="162" spans="1:24" s="369" customFormat="1" ht="11.25" customHeight="1" hidden="1">
      <c r="A162" s="435" t="s">
        <v>1098</v>
      </c>
      <c r="B162" s="435" t="s">
        <v>1497</v>
      </c>
      <c r="C162" s="436" t="s">
        <v>1515</v>
      </c>
      <c r="D162" s="470" t="s">
        <v>1516</v>
      </c>
      <c r="E162" s="435" t="s">
        <v>204</v>
      </c>
      <c r="F162" s="438">
        <v>0</v>
      </c>
      <c r="G162" s="439"/>
      <c r="H162" s="440">
        <f t="shared" si="25"/>
        <v>0</v>
      </c>
      <c r="I162" s="441">
        <v>0</v>
      </c>
      <c r="J162" s="438">
        <f t="shared" si="26"/>
        <v>0</v>
      </c>
      <c r="K162" s="441">
        <v>0.015</v>
      </c>
      <c r="L162" s="438">
        <f t="shared" si="27"/>
        <v>0</v>
      </c>
      <c r="M162" s="442">
        <v>21</v>
      </c>
      <c r="N162" s="443">
        <v>16</v>
      </c>
      <c r="O162" s="444" t="s">
        <v>54</v>
      </c>
      <c r="P162" s="440">
        <f t="shared" si="24"/>
        <v>0</v>
      </c>
      <c r="U162" s="445"/>
      <c r="V162" s="445"/>
      <c r="W162" s="444"/>
      <c r="X162" s="444"/>
    </row>
    <row r="163" spans="1:24" s="369" customFormat="1" ht="11.25" customHeight="1" hidden="1">
      <c r="A163" s="435" t="s">
        <v>1098</v>
      </c>
      <c r="B163" s="435" t="s">
        <v>1497</v>
      </c>
      <c r="C163" s="436" t="s">
        <v>1517</v>
      </c>
      <c r="D163" s="470" t="s">
        <v>1518</v>
      </c>
      <c r="E163" s="435" t="s">
        <v>204</v>
      </c>
      <c r="F163" s="438">
        <v>0</v>
      </c>
      <c r="G163" s="439"/>
      <c r="H163" s="440">
        <f t="shared" si="25"/>
        <v>0</v>
      </c>
      <c r="I163" s="441">
        <v>0</v>
      </c>
      <c r="J163" s="438">
        <f t="shared" si="26"/>
        <v>0</v>
      </c>
      <c r="K163" s="441">
        <v>0.02</v>
      </c>
      <c r="L163" s="438">
        <f t="shared" si="27"/>
        <v>0</v>
      </c>
      <c r="M163" s="442">
        <v>21</v>
      </c>
      <c r="N163" s="443">
        <v>16</v>
      </c>
      <c r="O163" s="444" t="s">
        <v>54</v>
      </c>
      <c r="P163" s="440">
        <f t="shared" si="24"/>
        <v>0</v>
      </c>
      <c r="U163" s="445"/>
      <c r="V163" s="445"/>
      <c r="W163" s="444"/>
      <c r="X163" s="444"/>
    </row>
    <row r="164" spans="1:24" s="369" customFormat="1" ht="11.25" customHeight="1" hidden="1">
      <c r="A164" s="435" t="s">
        <v>1098</v>
      </c>
      <c r="B164" s="435" t="s">
        <v>1497</v>
      </c>
      <c r="C164" s="436" t="s">
        <v>1519</v>
      </c>
      <c r="D164" s="470" t="s">
        <v>1520</v>
      </c>
      <c r="E164" s="435" t="s">
        <v>204</v>
      </c>
      <c r="F164" s="438">
        <v>0</v>
      </c>
      <c r="G164" s="439"/>
      <c r="H164" s="440">
        <f t="shared" si="25"/>
        <v>0</v>
      </c>
      <c r="I164" s="441">
        <v>0</v>
      </c>
      <c r="J164" s="438">
        <f t="shared" si="26"/>
        <v>0</v>
      </c>
      <c r="K164" s="441">
        <v>0.02</v>
      </c>
      <c r="L164" s="438">
        <f t="shared" si="27"/>
        <v>0</v>
      </c>
      <c r="M164" s="442">
        <v>21</v>
      </c>
      <c r="N164" s="443">
        <v>16</v>
      </c>
      <c r="O164" s="444" t="s">
        <v>54</v>
      </c>
      <c r="P164" s="440">
        <f t="shared" si="24"/>
        <v>0</v>
      </c>
      <c r="U164" s="445"/>
      <c r="V164" s="445"/>
      <c r="W164" s="444"/>
      <c r="X164" s="444"/>
    </row>
    <row r="165" spans="1:24" s="369" customFormat="1" ht="22.5" customHeight="1" hidden="1">
      <c r="A165" s="435" t="s">
        <v>1098</v>
      </c>
      <c r="B165" s="435" t="s">
        <v>1497</v>
      </c>
      <c r="C165" s="436" t="s">
        <v>1521</v>
      </c>
      <c r="D165" s="470" t="s">
        <v>1522</v>
      </c>
      <c r="E165" s="435" t="s">
        <v>204</v>
      </c>
      <c r="F165" s="438">
        <v>0</v>
      </c>
      <c r="G165" s="439"/>
      <c r="H165" s="440">
        <f t="shared" si="25"/>
        <v>0</v>
      </c>
      <c r="I165" s="441">
        <v>0.01063</v>
      </c>
      <c r="J165" s="438">
        <f t="shared" si="26"/>
        <v>0</v>
      </c>
      <c r="K165" s="441">
        <v>0</v>
      </c>
      <c r="L165" s="438">
        <f t="shared" si="27"/>
        <v>0</v>
      </c>
      <c r="M165" s="442">
        <v>21</v>
      </c>
      <c r="N165" s="443">
        <v>16</v>
      </c>
      <c r="O165" s="444" t="s">
        <v>54</v>
      </c>
      <c r="P165" s="440">
        <f t="shared" si="24"/>
        <v>0</v>
      </c>
      <c r="U165" s="445"/>
      <c r="V165" s="445"/>
      <c r="W165" s="444"/>
      <c r="X165" s="444"/>
    </row>
    <row r="166" spans="1:24" s="369" customFormat="1" ht="22.5" customHeight="1" hidden="1">
      <c r="A166" s="435" t="s">
        <v>1098</v>
      </c>
      <c r="B166" s="435" t="s">
        <v>1497</v>
      </c>
      <c r="C166" s="436" t="s">
        <v>1523</v>
      </c>
      <c r="D166" s="470" t="s">
        <v>1524</v>
      </c>
      <c r="E166" s="435" t="s">
        <v>204</v>
      </c>
      <c r="F166" s="438">
        <v>0</v>
      </c>
      <c r="G166" s="439"/>
      <c r="H166" s="440">
        <f t="shared" si="25"/>
        <v>0</v>
      </c>
      <c r="I166" s="441">
        <v>0.00965</v>
      </c>
      <c r="J166" s="438">
        <f t="shared" si="26"/>
        <v>0</v>
      </c>
      <c r="K166" s="441">
        <v>0</v>
      </c>
      <c r="L166" s="438">
        <f t="shared" si="27"/>
        <v>0</v>
      </c>
      <c r="M166" s="442">
        <v>21</v>
      </c>
      <c r="N166" s="443">
        <v>16</v>
      </c>
      <c r="O166" s="444" t="s">
        <v>54</v>
      </c>
      <c r="P166" s="440">
        <f t="shared" si="24"/>
        <v>0</v>
      </c>
      <c r="U166" s="445"/>
      <c r="V166" s="445"/>
      <c r="W166" s="444"/>
      <c r="X166" s="444"/>
    </row>
    <row r="167" spans="1:24" s="369" customFormat="1" ht="22.5" customHeight="1" hidden="1">
      <c r="A167" s="435" t="s">
        <v>1098</v>
      </c>
      <c r="B167" s="435" t="s">
        <v>1497</v>
      </c>
      <c r="C167" s="436" t="s">
        <v>1525</v>
      </c>
      <c r="D167" s="470" t="s">
        <v>1526</v>
      </c>
      <c r="E167" s="435" t="s">
        <v>204</v>
      </c>
      <c r="F167" s="438">
        <v>0</v>
      </c>
      <c r="G167" s="439"/>
      <c r="H167" s="440">
        <f t="shared" si="25"/>
        <v>0</v>
      </c>
      <c r="I167" s="441">
        <v>0.00974</v>
      </c>
      <c r="J167" s="438">
        <f t="shared" si="26"/>
        <v>0</v>
      </c>
      <c r="K167" s="441">
        <v>0</v>
      </c>
      <c r="L167" s="438">
        <f t="shared" si="27"/>
        <v>0</v>
      </c>
      <c r="M167" s="442">
        <v>21</v>
      </c>
      <c r="N167" s="443">
        <v>16</v>
      </c>
      <c r="O167" s="444" t="s">
        <v>54</v>
      </c>
      <c r="P167" s="440">
        <f t="shared" si="24"/>
        <v>0</v>
      </c>
      <c r="U167" s="445"/>
      <c r="V167" s="445"/>
      <c r="W167" s="444"/>
      <c r="X167" s="444"/>
    </row>
    <row r="168" spans="1:24" s="374" customFormat="1" ht="11.25" customHeight="1" hidden="1">
      <c r="A168" s="471" t="s">
        <v>1168</v>
      </c>
      <c r="B168" s="471" t="s">
        <v>1169</v>
      </c>
      <c r="C168" s="472" t="s">
        <v>1527</v>
      </c>
      <c r="D168" s="473" t="s">
        <v>1528</v>
      </c>
      <c r="E168" s="471" t="s">
        <v>204</v>
      </c>
      <c r="F168" s="438">
        <v>0</v>
      </c>
      <c r="G168" s="474"/>
      <c r="H168" s="475">
        <f t="shared" si="25"/>
        <v>0</v>
      </c>
      <c r="I168" s="476">
        <v>0.006</v>
      </c>
      <c r="J168" s="477">
        <f t="shared" si="26"/>
        <v>0</v>
      </c>
      <c r="K168" s="476">
        <v>0</v>
      </c>
      <c r="L168" s="477">
        <f t="shared" si="27"/>
        <v>0</v>
      </c>
      <c r="M168" s="478">
        <v>21</v>
      </c>
      <c r="N168" s="447">
        <v>32</v>
      </c>
      <c r="O168" s="448" t="s">
        <v>54</v>
      </c>
      <c r="P168" s="440">
        <f t="shared" si="24"/>
        <v>0</v>
      </c>
      <c r="U168" s="445"/>
      <c r="V168" s="445"/>
      <c r="W168" s="448"/>
      <c r="X168" s="448"/>
    </row>
    <row r="169" spans="1:24" s="369" customFormat="1" ht="22.5" customHeight="1" hidden="1">
      <c r="A169" s="435" t="s">
        <v>1098</v>
      </c>
      <c r="B169" s="435" t="s">
        <v>1497</v>
      </c>
      <c r="C169" s="436" t="s">
        <v>1529</v>
      </c>
      <c r="D169" s="470" t="s">
        <v>1530</v>
      </c>
      <c r="E169" s="435" t="s">
        <v>204</v>
      </c>
      <c r="F169" s="438">
        <v>0</v>
      </c>
      <c r="G169" s="439"/>
      <c r="H169" s="440">
        <f t="shared" si="25"/>
        <v>0</v>
      </c>
      <c r="I169" s="441">
        <v>0.00013</v>
      </c>
      <c r="J169" s="438">
        <f t="shared" si="26"/>
        <v>0</v>
      </c>
      <c r="K169" s="441">
        <v>0</v>
      </c>
      <c r="L169" s="438">
        <f t="shared" si="27"/>
        <v>0</v>
      </c>
      <c r="M169" s="442">
        <v>21</v>
      </c>
      <c r="N169" s="443">
        <v>16</v>
      </c>
      <c r="O169" s="444" t="s">
        <v>54</v>
      </c>
      <c r="P169" s="440">
        <f t="shared" si="24"/>
        <v>0</v>
      </c>
      <c r="U169" s="445"/>
      <c r="V169" s="445"/>
      <c r="W169" s="444"/>
      <c r="X169" s="444"/>
    </row>
    <row r="170" spans="1:24" s="374" customFormat="1" ht="11.25" customHeight="1" hidden="1">
      <c r="A170" s="471" t="s">
        <v>1168</v>
      </c>
      <c r="B170" s="471" t="s">
        <v>1169</v>
      </c>
      <c r="C170" s="472" t="s">
        <v>1531</v>
      </c>
      <c r="D170" s="473" t="s">
        <v>1532</v>
      </c>
      <c r="E170" s="471" t="s">
        <v>204</v>
      </c>
      <c r="F170" s="438">
        <v>0</v>
      </c>
      <c r="G170" s="474"/>
      <c r="H170" s="475">
        <f t="shared" si="25"/>
        <v>0</v>
      </c>
      <c r="I170" s="476">
        <v>0.0083</v>
      </c>
      <c r="J170" s="477">
        <f t="shared" si="26"/>
        <v>0</v>
      </c>
      <c r="K170" s="476">
        <v>0</v>
      </c>
      <c r="L170" s="477">
        <f t="shared" si="27"/>
        <v>0</v>
      </c>
      <c r="M170" s="478">
        <v>21</v>
      </c>
      <c r="N170" s="447">
        <v>32</v>
      </c>
      <c r="O170" s="448" t="s">
        <v>54</v>
      </c>
      <c r="P170" s="440">
        <f t="shared" si="24"/>
        <v>0</v>
      </c>
      <c r="U170" s="445"/>
      <c r="V170" s="445"/>
      <c r="W170" s="448"/>
      <c r="X170" s="448"/>
    </row>
    <row r="171" spans="1:24" s="369" customFormat="1" ht="11.25" customHeight="1" hidden="1">
      <c r="A171" s="435" t="s">
        <v>1098</v>
      </c>
      <c r="B171" s="435" t="s">
        <v>1497</v>
      </c>
      <c r="C171" s="436" t="s">
        <v>1533</v>
      </c>
      <c r="D171" s="470" t="s">
        <v>1534</v>
      </c>
      <c r="E171" s="435" t="s">
        <v>204</v>
      </c>
      <c r="F171" s="438">
        <v>0</v>
      </c>
      <c r="G171" s="439"/>
      <c r="H171" s="440">
        <f t="shared" si="25"/>
        <v>0</v>
      </c>
      <c r="I171" s="441">
        <v>0</v>
      </c>
      <c r="J171" s="438">
        <f t="shared" si="26"/>
        <v>0</v>
      </c>
      <c r="K171" s="441">
        <v>0.0071</v>
      </c>
      <c r="L171" s="438">
        <f t="shared" si="27"/>
        <v>0</v>
      </c>
      <c r="M171" s="442">
        <v>21</v>
      </c>
      <c r="N171" s="443">
        <v>16</v>
      </c>
      <c r="O171" s="444" t="s">
        <v>54</v>
      </c>
      <c r="P171" s="440">
        <f t="shared" si="24"/>
        <v>0</v>
      </c>
      <c r="U171" s="445"/>
      <c r="V171" s="445"/>
      <c r="W171" s="444"/>
      <c r="X171" s="444"/>
    </row>
    <row r="172" spans="1:24" s="369" customFormat="1" ht="11.25" customHeight="1" hidden="1">
      <c r="A172" s="435" t="s">
        <v>1098</v>
      </c>
      <c r="B172" s="435" t="s">
        <v>1497</v>
      </c>
      <c r="C172" s="436" t="s">
        <v>1535</v>
      </c>
      <c r="D172" s="470" t="s">
        <v>1536</v>
      </c>
      <c r="E172" s="435" t="s">
        <v>204</v>
      </c>
      <c r="F172" s="438">
        <v>0</v>
      </c>
      <c r="G172" s="439"/>
      <c r="H172" s="440">
        <f t="shared" si="25"/>
        <v>0</v>
      </c>
      <c r="I172" s="441">
        <v>0</v>
      </c>
      <c r="J172" s="438">
        <f t="shared" si="26"/>
        <v>0</v>
      </c>
      <c r="K172" s="441">
        <v>0.007</v>
      </c>
      <c r="L172" s="438">
        <f t="shared" si="27"/>
        <v>0</v>
      </c>
      <c r="M172" s="442">
        <v>21</v>
      </c>
      <c r="N172" s="443">
        <v>16</v>
      </c>
      <c r="O172" s="444" t="s">
        <v>54</v>
      </c>
      <c r="P172" s="440">
        <f t="shared" si="24"/>
        <v>0</v>
      </c>
      <c r="U172" s="445"/>
      <c r="V172" s="445"/>
      <c r="W172" s="444"/>
      <c r="X172" s="444"/>
    </row>
    <row r="173" spans="1:24" s="369" customFormat="1" ht="22.5" customHeight="1" hidden="1">
      <c r="A173" s="435" t="s">
        <v>1098</v>
      </c>
      <c r="B173" s="435" t="s">
        <v>1497</v>
      </c>
      <c r="C173" s="436" t="s">
        <v>1537</v>
      </c>
      <c r="D173" s="470" t="s">
        <v>1538</v>
      </c>
      <c r="E173" s="435" t="s">
        <v>214</v>
      </c>
      <c r="F173" s="438">
        <v>0</v>
      </c>
      <c r="G173" s="439"/>
      <c r="H173" s="440">
        <f t="shared" si="25"/>
        <v>0</v>
      </c>
      <c r="I173" s="441">
        <v>5E-05</v>
      </c>
      <c r="J173" s="438">
        <f t="shared" si="26"/>
        <v>0</v>
      </c>
      <c r="K173" s="441">
        <v>0</v>
      </c>
      <c r="L173" s="438">
        <f t="shared" si="27"/>
        <v>0</v>
      </c>
      <c r="M173" s="442">
        <v>21</v>
      </c>
      <c r="N173" s="443">
        <v>16</v>
      </c>
      <c r="O173" s="444" t="s">
        <v>54</v>
      </c>
      <c r="P173" s="440">
        <f t="shared" si="24"/>
        <v>0</v>
      </c>
      <c r="U173" s="445"/>
      <c r="V173" s="445"/>
      <c r="W173" s="444"/>
      <c r="X173" s="444"/>
    </row>
    <row r="174" spans="1:24" s="369" customFormat="1" ht="11.25" customHeight="1" hidden="1">
      <c r="A174" s="435" t="s">
        <v>1098</v>
      </c>
      <c r="B174" s="435" t="s">
        <v>1497</v>
      </c>
      <c r="C174" s="436" t="s">
        <v>1539</v>
      </c>
      <c r="D174" s="470" t="s">
        <v>1540</v>
      </c>
      <c r="E174" s="435" t="s">
        <v>214</v>
      </c>
      <c r="F174" s="438">
        <v>0</v>
      </c>
      <c r="G174" s="439"/>
      <c r="H174" s="440">
        <f t="shared" si="25"/>
        <v>0</v>
      </c>
      <c r="I174" s="441">
        <v>5E-05</v>
      </c>
      <c r="J174" s="438">
        <f t="shared" si="26"/>
        <v>0</v>
      </c>
      <c r="K174" s="441">
        <v>0</v>
      </c>
      <c r="L174" s="438">
        <f t="shared" si="27"/>
        <v>0</v>
      </c>
      <c r="M174" s="442">
        <v>21</v>
      </c>
      <c r="N174" s="443">
        <v>16</v>
      </c>
      <c r="O174" s="444" t="s">
        <v>54</v>
      </c>
      <c r="P174" s="440">
        <f t="shared" si="24"/>
        <v>0</v>
      </c>
      <c r="U174" s="445"/>
      <c r="V174" s="445"/>
      <c r="W174" s="444"/>
      <c r="X174" s="444"/>
    </row>
    <row r="175" spans="1:24" s="369" customFormat="1" ht="11.25" customHeight="1" hidden="1">
      <c r="A175" s="435" t="s">
        <v>1098</v>
      </c>
      <c r="B175" s="435" t="s">
        <v>1497</v>
      </c>
      <c r="C175" s="436" t="s">
        <v>1541</v>
      </c>
      <c r="D175" s="470" t="s">
        <v>1542</v>
      </c>
      <c r="E175" s="435" t="s">
        <v>204</v>
      </c>
      <c r="F175" s="438">
        <v>0</v>
      </c>
      <c r="G175" s="439"/>
      <c r="H175" s="440">
        <f t="shared" si="25"/>
        <v>0</v>
      </c>
      <c r="I175" s="441">
        <v>1E-05</v>
      </c>
      <c r="J175" s="438">
        <f t="shared" si="26"/>
        <v>0</v>
      </c>
      <c r="K175" s="441">
        <v>0</v>
      </c>
      <c r="L175" s="438">
        <f t="shared" si="27"/>
        <v>0</v>
      </c>
      <c r="M175" s="442">
        <v>21</v>
      </c>
      <c r="N175" s="443">
        <v>16</v>
      </c>
      <c r="O175" s="444" t="s">
        <v>54</v>
      </c>
      <c r="P175" s="440">
        <f t="shared" si="24"/>
        <v>0</v>
      </c>
      <c r="U175" s="445"/>
      <c r="V175" s="445"/>
      <c r="W175" s="444"/>
      <c r="X175" s="444"/>
    </row>
    <row r="176" spans="1:24" s="369" customFormat="1" ht="11.25" customHeight="1" hidden="1">
      <c r="A176" s="435" t="s">
        <v>1098</v>
      </c>
      <c r="B176" s="435" t="s">
        <v>1497</v>
      </c>
      <c r="C176" s="436" t="s">
        <v>1543</v>
      </c>
      <c r="D176" s="470" t="s">
        <v>1544</v>
      </c>
      <c r="E176" s="435" t="s">
        <v>204</v>
      </c>
      <c r="F176" s="438">
        <v>0</v>
      </c>
      <c r="G176" s="439"/>
      <c r="H176" s="440">
        <f t="shared" si="25"/>
        <v>0</v>
      </c>
      <c r="I176" s="441">
        <v>1E-05</v>
      </c>
      <c r="J176" s="438">
        <f t="shared" si="26"/>
        <v>0</v>
      </c>
      <c r="K176" s="441">
        <v>0</v>
      </c>
      <c r="L176" s="438">
        <f t="shared" si="27"/>
        <v>0</v>
      </c>
      <c r="M176" s="442">
        <v>21</v>
      </c>
      <c r="N176" s="443">
        <v>16</v>
      </c>
      <c r="O176" s="444" t="s">
        <v>54</v>
      </c>
      <c r="P176" s="440">
        <f t="shared" si="24"/>
        <v>0</v>
      </c>
      <c r="U176" s="445"/>
      <c r="V176" s="445"/>
      <c r="W176" s="444"/>
      <c r="X176" s="444"/>
    </row>
    <row r="177" spans="1:24" s="369" customFormat="1" ht="11.25" customHeight="1" hidden="1">
      <c r="A177" s="435" t="s">
        <v>1098</v>
      </c>
      <c r="B177" s="435" t="s">
        <v>1497</v>
      </c>
      <c r="C177" s="436" t="s">
        <v>1545</v>
      </c>
      <c r="D177" s="470" t="s">
        <v>1546</v>
      </c>
      <c r="E177" s="435" t="s">
        <v>204</v>
      </c>
      <c r="F177" s="438">
        <v>0</v>
      </c>
      <c r="G177" s="439"/>
      <c r="H177" s="440">
        <f t="shared" si="25"/>
        <v>0</v>
      </c>
      <c r="I177" s="441">
        <v>0.00018</v>
      </c>
      <c r="J177" s="438">
        <f t="shared" si="26"/>
        <v>0</v>
      </c>
      <c r="K177" s="441">
        <v>0</v>
      </c>
      <c r="L177" s="438">
        <f t="shared" si="27"/>
        <v>0</v>
      </c>
      <c r="M177" s="442">
        <v>21</v>
      </c>
      <c r="N177" s="443">
        <v>16</v>
      </c>
      <c r="O177" s="444" t="s">
        <v>54</v>
      </c>
      <c r="P177" s="440">
        <f t="shared" si="24"/>
        <v>0</v>
      </c>
      <c r="U177" s="445"/>
      <c r="V177" s="445"/>
      <c r="W177" s="444"/>
      <c r="X177" s="444"/>
    </row>
    <row r="178" spans="1:24" s="369" customFormat="1" ht="11.25" customHeight="1" hidden="1">
      <c r="A178" s="435" t="s">
        <v>1098</v>
      </c>
      <c r="B178" s="435" t="s">
        <v>1497</v>
      </c>
      <c r="C178" s="436" t="s">
        <v>1547</v>
      </c>
      <c r="D178" s="470" t="s">
        <v>1548</v>
      </c>
      <c r="E178" s="435" t="s">
        <v>204</v>
      </c>
      <c r="F178" s="438">
        <v>0</v>
      </c>
      <c r="G178" s="439"/>
      <c r="H178" s="440">
        <f t="shared" si="25"/>
        <v>0</v>
      </c>
      <c r="I178" s="441">
        <v>0</v>
      </c>
      <c r="J178" s="438">
        <f t="shared" si="26"/>
        <v>0</v>
      </c>
      <c r="K178" s="441">
        <v>0</v>
      </c>
      <c r="L178" s="438">
        <f t="shared" si="27"/>
        <v>0</v>
      </c>
      <c r="M178" s="442">
        <v>21</v>
      </c>
      <c r="N178" s="443">
        <v>16</v>
      </c>
      <c r="O178" s="444" t="s">
        <v>54</v>
      </c>
      <c r="P178" s="440">
        <f t="shared" si="24"/>
        <v>0</v>
      </c>
      <c r="U178" s="445"/>
      <c r="V178" s="445"/>
      <c r="W178" s="444"/>
      <c r="X178" s="444"/>
    </row>
    <row r="179" spans="1:24" s="369" customFormat="1" ht="11.25" customHeight="1" hidden="1">
      <c r="A179" s="435" t="s">
        <v>1098</v>
      </c>
      <c r="B179" s="435" t="s">
        <v>1497</v>
      </c>
      <c r="C179" s="436" t="s">
        <v>1549</v>
      </c>
      <c r="D179" s="470" t="s">
        <v>1550</v>
      </c>
      <c r="E179" s="435" t="s">
        <v>204</v>
      </c>
      <c r="F179" s="438">
        <v>0</v>
      </c>
      <c r="G179" s="439"/>
      <c r="H179" s="440">
        <f t="shared" si="25"/>
        <v>0</v>
      </c>
      <c r="I179" s="441">
        <v>0.00026</v>
      </c>
      <c r="J179" s="438">
        <f t="shared" si="26"/>
        <v>0</v>
      </c>
      <c r="K179" s="441">
        <v>0</v>
      </c>
      <c r="L179" s="438">
        <f t="shared" si="27"/>
        <v>0</v>
      </c>
      <c r="M179" s="442">
        <v>21</v>
      </c>
      <c r="N179" s="443">
        <v>16</v>
      </c>
      <c r="O179" s="444" t="s">
        <v>54</v>
      </c>
      <c r="P179" s="440">
        <f t="shared" si="24"/>
        <v>0</v>
      </c>
      <c r="U179" s="445"/>
      <c r="V179" s="445"/>
      <c r="W179" s="444"/>
      <c r="X179" s="444"/>
    </row>
    <row r="180" spans="1:24" s="369" customFormat="1" ht="11.25" customHeight="1" hidden="1">
      <c r="A180" s="435" t="s">
        <v>1098</v>
      </c>
      <c r="B180" s="435" t="s">
        <v>1497</v>
      </c>
      <c r="C180" s="436" t="s">
        <v>1551</v>
      </c>
      <c r="D180" s="470" t="s">
        <v>1552</v>
      </c>
      <c r="E180" s="435" t="s">
        <v>204</v>
      </c>
      <c r="F180" s="438">
        <v>0</v>
      </c>
      <c r="G180" s="439"/>
      <c r="H180" s="440">
        <f t="shared" si="25"/>
        <v>0</v>
      </c>
      <c r="I180" s="441">
        <v>0.00024</v>
      </c>
      <c r="J180" s="438">
        <f t="shared" si="26"/>
        <v>0</v>
      </c>
      <c r="K180" s="441">
        <v>0</v>
      </c>
      <c r="L180" s="438">
        <f t="shared" si="27"/>
        <v>0</v>
      </c>
      <c r="M180" s="442">
        <v>21</v>
      </c>
      <c r="N180" s="443">
        <v>16</v>
      </c>
      <c r="O180" s="444" t="s">
        <v>54</v>
      </c>
      <c r="P180" s="440">
        <f t="shared" si="24"/>
        <v>0</v>
      </c>
      <c r="U180" s="445"/>
      <c r="V180" s="445"/>
      <c r="W180" s="444"/>
      <c r="X180" s="444"/>
    </row>
    <row r="181" spans="1:24" s="369" customFormat="1" ht="11.25" customHeight="1" hidden="1">
      <c r="A181" s="435" t="s">
        <v>1098</v>
      </c>
      <c r="B181" s="435" t="s">
        <v>1497</v>
      </c>
      <c r="C181" s="436" t="s">
        <v>1553</v>
      </c>
      <c r="D181" s="470" t="s">
        <v>1554</v>
      </c>
      <c r="E181" s="435" t="s">
        <v>204</v>
      </c>
      <c r="F181" s="438">
        <v>0</v>
      </c>
      <c r="G181" s="439"/>
      <c r="H181" s="440">
        <f t="shared" si="25"/>
        <v>0</v>
      </c>
      <c r="I181" s="441">
        <v>1E-05</v>
      </c>
      <c r="J181" s="438">
        <f t="shared" si="26"/>
        <v>0</v>
      </c>
      <c r="K181" s="441">
        <v>0</v>
      </c>
      <c r="L181" s="438">
        <f t="shared" si="27"/>
        <v>0</v>
      </c>
      <c r="M181" s="442">
        <v>21</v>
      </c>
      <c r="N181" s="443">
        <v>16</v>
      </c>
      <c r="O181" s="444" t="s">
        <v>54</v>
      </c>
      <c r="P181" s="440">
        <f t="shared" si="24"/>
        <v>0</v>
      </c>
      <c r="U181" s="445"/>
      <c r="V181" s="445"/>
      <c r="W181" s="444"/>
      <c r="X181" s="444"/>
    </row>
    <row r="182" spans="1:24" s="369" customFormat="1" ht="11.25" customHeight="1" hidden="1">
      <c r="A182" s="435" t="s">
        <v>1098</v>
      </c>
      <c r="B182" s="435" t="s">
        <v>1497</v>
      </c>
      <c r="C182" s="436" t="s">
        <v>1555</v>
      </c>
      <c r="D182" s="470" t="s">
        <v>1556</v>
      </c>
      <c r="E182" s="435" t="s">
        <v>204</v>
      </c>
      <c r="F182" s="438">
        <v>0</v>
      </c>
      <c r="G182" s="439"/>
      <c r="H182" s="440">
        <f t="shared" si="25"/>
        <v>0</v>
      </c>
      <c r="I182" s="441">
        <v>0.00048</v>
      </c>
      <c r="J182" s="438">
        <f t="shared" si="26"/>
        <v>0</v>
      </c>
      <c r="K182" s="441">
        <v>0</v>
      </c>
      <c r="L182" s="438">
        <f t="shared" si="27"/>
        <v>0</v>
      </c>
      <c r="M182" s="442">
        <v>21</v>
      </c>
      <c r="N182" s="443">
        <v>16</v>
      </c>
      <c r="O182" s="444" t="s">
        <v>54</v>
      </c>
      <c r="P182" s="440">
        <f t="shared" si="24"/>
        <v>0</v>
      </c>
      <c r="U182" s="445"/>
      <c r="V182" s="445"/>
      <c r="W182" s="444"/>
      <c r="X182" s="444"/>
    </row>
    <row r="183" spans="1:24" s="369" customFormat="1" ht="11.25" customHeight="1" hidden="1">
      <c r="A183" s="435" t="s">
        <v>1098</v>
      </c>
      <c r="B183" s="435" t="s">
        <v>1497</v>
      </c>
      <c r="C183" s="436" t="s">
        <v>1557</v>
      </c>
      <c r="D183" s="470" t="s">
        <v>1558</v>
      </c>
      <c r="E183" s="435" t="s">
        <v>204</v>
      </c>
      <c r="F183" s="438">
        <v>0</v>
      </c>
      <c r="G183" s="439"/>
      <c r="H183" s="440">
        <f t="shared" si="25"/>
        <v>0</v>
      </c>
      <c r="I183" s="441">
        <v>5E-05</v>
      </c>
      <c r="J183" s="438">
        <f t="shared" si="26"/>
        <v>0</v>
      </c>
      <c r="K183" s="441">
        <v>0</v>
      </c>
      <c r="L183" s="438">
        <f t="shared" si="27"/>
        <v>0</v>
      </c>
      <c r="M183" s="442">
        <v>21</v>
      </c>
      <c r="N183" s="443">
        <v>16</v>
      </c>
      <c r="O183" s="444" t="s">
        <v>54</v>
      </c>
      <c r="P183" s="440">
        <f t="shared" si="24"/>
        <v>0</v>
      </c>
      <c r="U183" s="445"/>
      <c r="V183" s="445"/>
      <c r="W183" s="444"/>
      <c r="X183" s="444"/>
    </row>
    <row r="184" spans="1:24" s="369" customFormat="1" ht="11.25" customHeight="1" hidden="1">
      <c r="A184" s="435" t="s">
        <v>1098</v>
      </c>
      <c r="B184" s="435" t="s">
        <v>1497</v>
      </c>
      <c r="C184" s="436" t="s">
        <v>1559</v>
      </c>
      <c r="D184" s="470" t="s">
        <v>1560</v>
      </c>
      <c r="E184" s="435" t="s">
        <v>204</v>
      </c>
      <c r="F184" s="438">
        <v>0</v>
      </c>
      <c r="G184" s="439"/>
      <c r="H184" s="440">
        <f t="shared" si="25"/>
        <v>0</v>
      </c>
      <c r="I184" s="441">
        <v>4E-05</v>
      </c>
      <c r="J184" s="438">
        <f t="shared" si="26"/>
        <v>0</v>
      </c>
      <c r="K184" s="441">
        <v>0</v>
      </c>
      <c r="L184" s="438">
        <f t="shared" si="27"/>
        <v>0</v>
      </c>
      <c r="M184" s="442">
        <v>21</v>
      </c>
      <c r="N184" s="443">
        <v>16</v>
      </c>
      <c r="O184" s="444" t="s">
        <v>54</v>
      </c>
      <c r="P184" s="440">
        <f t="shared" si="24"/>
        <v>0</v>
      </c>
      <c r="U184" s="445"/>
      <c r="V184" s="445"/>
      <c r="W184" s="444"/>
      <c r="X184" s="444"/>
    </row>
    <row r="185" spans="1:24" s="369" customFormat="1" ht="11.25" customHeight="1" hidden="1">
      <c r="A185" s="435" t="s">
        <v>1098</v>
      </c>
      <c r="B185" s="435" t="s">
        <v>1497</v>
      </c>
      <c r="C185" s="436" t="s">
        <v>1561</v>
      </c>
      <c r="D185" s="470" t="s">
        <v>1562</v>
      </c>
      <c r="E185" s="435" t="s">
        <v>29</v>
      </c>
      <c r="F185" s="438">
        <v>0</v>
      </c>
      <c r="G185" s="439"/>
      <c r="H185" s="440">
        <f t="shared" si="25"/>
        <v>0</v>
      </c>
      <c r="I185" s="441">
        <v>0</v>
      </c>
      <c r="J185" s="438">
        <f t="shared" si="26"/>
        <v>0</v>
      </c>
      <c r="K185" s="441">
        <v>0</v>
      </c>
      <c r="L185" s="438">
        <f t="shared" si="27"/>
        <v>0</v>
      </c>
      <c r="M185" s="442">
        <v>21</v>
      </c>
      <c r="N185" s="443">
        <v>16</v>
      </c>
      <c r="O185" s="444" t="s">
        <v>54</v>
      </c>
      <c r="P185" s="440">
        <f t="shared" si="24"/>
        <v>0</v>
      </c>
      <c r="U185" s="445"/>
      <c r="V185" s="445"/>
      <c r="W185" s="444"/>
      <c r="X185" s="444"/>
    </row>
    <row r="186" spans="1:24" s="369" customFormat="1" ht="11.25" customHeight="1" hidden="1">
      <c r="A186" s="435" t="s">
        <v>1098</v>
      </c>
      <c r="B186" s="435" t="s">
        <v>1497</v>
      </c>
      <c r="C186" s="436" t="s">
        <v>1563</v>
      </c>
      <c r="D186" s="470" t="s">
        <v>1564</v>
      </c>
      <c r="E186" s="435" t="s">
        <v>29</v>
      </c>
      <c r="F186" s="438">
        <v>0</v>
      </c>
      <c r="G186" s="439"/>
      <c r="H186" s="440">
        <f t="shared" si="25"/>
        <v>0</v>
      </c>
      <c r="I186" s="441">
        <v>0</v>
      </c>
      <c r="J186" s="438">
        <f t="shared" si="26"/>
        <v>0</v>
      </c>
      <c r="K186" s="441">
        <v>0</v>
      </c>
      <c r="L186" s="438">
        <f t="shared" si="27"/>
        <v>0</v>
      </c>
      <c r="M186" s="442">
        <v>21</v>
      </c>
      <c r="N186" s="443">
        <v>16</v>
      </c>
      <c r="O186" s="444" t="s">
        <v>54</v>
      </c>
      <c r="P186" s="440">
        <f t="shared" si="24"/>
        <v>0</v>
      </c>
      <c r="U186" s="445"/>
      <c r="V186" s="445"/>
      <c r="W186" s="444"/>
      <c r="X186" s="444"/>
    </row>
    <row r="187" spans="1:24" s="369" customFormat="1" ht="11.25" customHeight="1" hidden="1">
      <c r="A187" s="435" t="s">
        <v>1098</v>
      </c>
      <c r="B187" s="435" t="s">
        <v>1497</v>
      </c>
      <c r="C187" s="436" t="s">
        <v>1565</v>
      </c>
      <c r="D187" s="470" t="s">
        <v>1566</v>
      </c>
      <c r="E187" s="435" t="s">
        <v>29</v>
      </c>
      <c r="F187" s="438">
        <v>0</v>
      </c>
      <c r="G187" s="439"/>
      <c r="H187" s="440">
        <f t="shared" si="25"/>
        <v>0</v>
      </c>
      <c r="I187" s="441">
        <v>0</v>
      </c>
      <c r="J187" s="438">
        <f t="shared" si="26"/>
        <v>0</v>
      </c>
      <c r="K187" s="441">
        <v>0</v>
      </c>
      <c r="L187" s="438">
        <f t="shared" si="27"/>
        <v>0</v>
      </c>
      <c r="M187" s="442">
        <v>21</v>
      </c>
      <c r="N187" s="443">
        <v>16</v>
      </c>
      <c r="O187" s="444" t="s">
        <v>54</v>
      </c>
      <c r="P187" s="440">
        <f t="shared" si="24"/>
        <v>0</v>
      </c>
      <c r="U187" s="445"/>
      <c r="V187" s="445"/>
      <c r="W187" s="444"/>
      <c r="X187" s="444"/>
    </row>
    <row r="188" spans="1:24" s="369" customFormat="1" ht="11.25" customHeight="1" hidden="1">
      <c r="A188" s="435" t="s">
        <v>1098</v>
      </c>
      <c r="B188" s="435" t="s">
        <v>1497</v>
      </c>
      <c r="C188" s="436" t="s">
        <v>1567</v>
      </c>
      <c r="D188" s="470" t="s">
        <v>1568</v>
      </c>
      <c r="E188" s="435" t="s">
        <v>29</v>
      </c>
      <c r="F188" s="438">
        <v>0</v>
      </c>
      <c r="G188" s="439"/>
      <c r="H188" s="440">
        <f t="shared" si="25"/>
        <v>0</v>
      </c>
      <c r="I188" s="441">
        <v>0</v>
      </c>
      <c r="J188" s="438">
        <f t="shared" si="26"/>
        <v>0</v>
      </c>
      <c r="K188" s="441">
        <v>0</v>
      </c>
      <c r="L188" s="438">
        <f t="shared" si="27"/>
        <v>0</v>
      </c>
      <c r="M188" s="442">
        <v>21</v>
      </c>
      <c r="N188" s="443">
        <v>16</v>
      </c>
      <c r="O188" s="444" t="s">
        <v>54</v>
      </c>
      <c r="P188" s="440">
        <f t="shared" si="24"/>
        <v>0</v>
      </c>
      <c r="U188" s="445"/>
      <c r="V188" s="445"/>
      <c r="W188" s="444"/>
      <c r="X188" s="444"/>
    </row>
    <row r="189" spans="1:24" s="356" customFormat="1" ht="18" customHeight="1">
      <c r="A189" s="429" t="s">
        <v>1093</v>
      </c>
      <c r="B189" s="430"/>
      <c r="C189" s="431" t="s">
        <v>102</v>
      </c>
      <c r="D189" s="469" t="s">
        <v>103</v>
      </c>
      <c r="E189" s="430"/>
      <c r="F189" s="430"/>
      <c r="G189" s="432"/>
      <c r="H189" s="433">
        <f>SUM(H190:H238)</f>
        <v>0</v>
      </c>
      <c r="I189" s="430"/>
      <c r="J189" s="434">
        <f>SUM(J190:J238)</f>
        <v>3.2634600000000007</v>
      </c>
      <c r="K189" s="430"/>
      <c r="L189" s="434">
        <f>SUM(L190:L238)</f>
        <v>1.4122999999999999</v>
      </c>
      <c r="M189" s="430"/>
      <c r="N189" s="430"/>
      <c r="O189" s="430" t="s">
        <v>52</v>
      </c>
      <c r="P189" s="440"/>
      <c r="U189" s="428"/>
      <c r="V189" s="428"/>
      <c r="W189" s="430"/>
      <c r="X189" s="430"/>
    </row>
    <row r="190" spans="1:24" s="369" customFormat="1" ht="11.25" customHeight="1">
      <c r="A190" s="435" t="s">
        <v>1098</v>
      </c>
      <c r="B190" s="435" t="s">
        <v>102</v>
      </c>
      <c r="C190" s="436" t="s">
        <v>1154</v>
      </c>
      <c r="D190" s="470" t="s">
        <v>1155</v>
      </c>
      <c r="E190" s="435" t="s">
        <v>204</v>
      </c>
      <c r="F190" s="438">
        <v>50</v>
      </c>
      <c r="G190" s="439"/>
      <c r="H190" s="440">
        <f aca="true" t="shared" si="28" ref="H190:H238">ROUND(F190*G190,2)</f>
        <v>0</v>
      </c>
      <c r="I190" s="441">
        <v>0</v>
      </c>
      <c r="J190" s="438">
        <f aca="true" t="shared" si="29" ref="J190:J238">F190*I190</f>
        <v>0</v>
      </c>
      <c r="K190" s="441">
        <v>0</v>
      </c>
      <c r="L190" s="438">
        <f aca="true" t="shared" si="30" ref="L190:L238">F190*K190</f>
        <v>0</v>
      </c>
      <c r="M190" s="442">
        <v>21</v>
      </c>
      <c r="N190" s="443">
        <v>16</v>
      </c>
      <c r="O190" s="444" t="s">
        <v>54</v>
      </c>
      <c r="P190" s="440">
        <f aca="true" t="shared" si="31" ref="P190:P238">H190+((H190/100)*M190)</f>
        <v>0</v>
      </c>
      <c r="U190" s="445"/>
      <c r="V190" s="445"/>
      <c r="W190" s="444"/>
      <c r="X190" s="444"/>
    </row>
    <row r="191" spans="1:24" s="369" customFormat="1" ht="11.25" customHeight="1">
      <c r="A191" s="435" t="s">
        <v>1098</v>
      </c>
      <c r="B191" s="435" t="s">
        <v>102</v>
      </c>
      <c r="C191" s="436" t="s">
        <v>1156</v>
      </c>
      <c r="D191" s="470" t="s">
        <v>1157</v>
      </c>
      <c r="E191" s="435" t="s">
        <v>204</v>
      </c>
      <c r="F191" s="438">
        <v>50</v>
      </c>
      <c r="G191" s="439"/>
      <c r="H191" s="440">
        <f t="shared" si="28"/>
        <v>0</v>
      </c>
      <c r="I191" s="441">
        <v>0</v>
      </c>
      <c r="J191" s="438">
        <f t="shared" si="29"/>
        <v>0</v>
      </c>
      <c r="K191" s="441">
        <v>0</v>
      </c>
      <c r="L191" s="438">
        <f t="shared" si="30"/>
        <v>0</v>
      </c>
      <c r="M191" s="442">
        <v>21</v>
      </c>
      <c r="N191" s="443">
        <v>16</v>
      </c>
      <c r="O191" s="444" t="s">
        <v>54</v>
      </c>
      <c r="P191" s="440">
        <f t="shared" si="31"/>
        <v>0</v>
      </c>
      <c r="U191" s="445"/>
      <c r="V191" s="445"/>
      <c r="W191" s="444"/>
      <c r="X191" s="444"/>
    </row>
    <row r="192" spans="1:24" s="369" customFormat="1" ht="11.25" customHeight="1" hidden="1">
      <c r="A192" s="435" t="s">
        <v>1098</v>
      </c>
      <c r="B192" s="435" t="s">
        <v>102</v>
      </c>
      <c r="C192" s="436" t="s">
        <v>1569</v>
      </c>
      <c r="D192" s="470" t="s">
        <v>1570</v>
      </c>
      <c r="E192" s="435" t="s">
        <v>204</v>
      </c>
      <c r="F192" s="438">
        <v>50</v>
      </c>
      <c r="G192" s="439"/>
      <c r="H192" s="440">
        <f t="shared" si="28"/>
        <v>0</v>
      </c>
      <c r="I192" s="441">
        <v>0</v>
      </c>
      <c r="J192" s="438">
        <f t="shared" si="29"/>
        <v>0</v>
      </c>
      <c r="K192" s="441">
        <v>0</v>
      </c>
      <c r="L192" s="438">
        <f t="shared" si="30"/>
        <v>0</v>
      </c>
      <c r="M192" s="442">
        <v>21</v>
      </c>
      <c r="N192" s="443">
        <v>16</v>
      </c>
      <c r="O192" s="444" t="s">
        <v>54</v>
      </c>
      <c r="P192" s="440">
        <f t="shared" si="31"/>
        <v>0</v>
      </c>
      <c r="U192" s="445"/>
      <c r="V192" s="445"/>
      <c r="W192" s="444"/>
      <c r="X192" s="444"/>
    </row>
    <row r="193" spans="1:24" s="369" customFormat="1" ht="11.25" customHeight="1">
      <c r="A193" s="435" t="s">
        <v>1098</v>
      </c>
      <c r="B193" s="435" t="s">
        <v>102</v>
      </c>
      <c r="C193" s="436" t="s">
        <v>1158</v>
      </c>
      <c r="D193" s="470" t="s">
        <v>1159</v>
      </c>
      <c r="E193" s="435" t="s">
        <v>204</v>
      </c>
      <c r="F193" s="438">
        <v>50</v>
      </c>
      <c r="G193" s="439"/>
      <c r="H193" s="440">
        <f t="shared" si="28"/>
        <v>0</v>
      </c>
      <c r="I193" s="441">
        <v>0</v>
      </c>
      <c r="J193" s="438">
        <f t="shared" si="29"/>
        <v>0</v>
      </c>
      <c r="K193" s="441">
        <v>0</v>
      </c>
      <c r="L193" s="438">
        <f t="shared" si="30"/>
        <v>0</v>
      </c>
      <c r="M193" s="442">
        <v>21</v>
      </c>
      <c r="N193" s="443">
        <v>16</v>
      </c>
      <c r="O193" s="444" t="s">
        <v>54</v>
      </c>
      <c r="P193" s="440">
        <f t="shared" si="31"/>
        <v>0</v>
      </c>
      <c r="U193" s="445"/>
      <c r="V193" s="445"/>
      <c r="W193" s="444"/>
      <c r="X193" s="444"/>
    </row>
    <row r="194" spans="1:24" s="369" customFormat="1" ht="22.5" customHeight="1" hidden="1">
      <c r="A194" s="435" t="s">
        <v>1098</v>
      </c>
      <c r="B194" s="435" t="s">
        <v>102</v>
      </c>
      <c r="C194" s="436" t="s">
        <v>1571</v>
      </c>
      <c r="D194" s="470" t="s">
        <v>1572</v>
      </c>
      <c r="E194" s="435" t="s">
        <v>204</v>
      </c>
      <c r="F194" s="438">
        <v>50</v>
      </c>
      <c r="G194" s="439"/>
      <c r="H194" s="440">
        <f t="shared" si="28"/>
        <v>0</v>
      </c>
      <c r="I194" s="441">
        <v>3E-05</v>
      </c>
      <c r="J194" s="438">
        <f t="shared" si="29"/>
        <v>0.0015</v>
      </c>
      <c r="K194" s="441">
        <v>0</v>
      </c>
      <c r="L194" s="438">
        <f t="shared" si="30"/>
        <v>0</v>
      </c>
      <c r="M194" s="442">
        <v>21</v>
      </c>
      <c r="N194" s="443">
        <v>16</v>
      </c>
      <c r="O194" s="444" t="s">
        <v>54</v>
      </c>
      <c r="P194" s="440">
        <f t="shared" si="31"/>
        <v>0</v>
      </c>
      <c r="U194" s="445"/>
      <c r="V194" s="445"/>
      <c r="W194" s="444"/>
      <c r="X194" s="444"/>
    </row>
    <row r="195" spans="1:24" s="369" customFormat="1" ht="11.25" customHeight="1" hidden="1">
      <c r="A195" s="435" t="s">
        <v>1098</v>
      </c>
      <c r="B195" s="435" t="s">
        <v>102</v>
      </c>
      <c r="C195" s="436" t="s">
        <v>1573</v>
      </c>
      <c r="D195" s="470" t="s">
        <v>1574</v>
      </c>
      <c r="E195" s="435" t="s">
        <v>204</v>
      </c>
      <c r="F195" s="438">
        <v>50</v>
      </c>
      <c r="G195" s="439"/>
      <c r="H195" s="440">
        <f t="shared" si="28"/>
        <v>0</v>
      </c>
      <c r="I195" s="441">
        <v>0.0002</v>
      </c>
      <c r="J195" s="438">
        <f t="shared" si="29"/>
        <v>0.01</v>
      </c>
      <c r="K195" s="441">
        <v>0</v>
      </c>
      <c r="L195" s="438">
        <f t="shared" si="30"/>
        <v>0</v>
      </c>
      <c r="M195" s="442">
        <v>21</v>
      </c>
      <c r="N195" s="443">
        <v>16</v>
      </c>
      <c r="O195" s="444" t="s">
        <v>54</v>
      </c>
      <c r="P195" s="440">
        <f t="shared" si="31"/>
        <v>0</v>
      </c>
      <c r="U195" s="445"/>
      <c r="V195" s="445"/>
      <c r="W195" s="444"/>
      <c r="X195" s="444"/>
    </row>
    <row r="196" spans="1:24" s="369" customFormat="1" ht="11.25" customHeight="1">
      <c r="A196" s="435" t="s">
        <v>1098</v>
      </c>
      <c r="B196" s="435" t="s">
        <v>102</v>
      </c>
      <c r="C196" s="436" t="s">
        <v>1160</v>
      </c>
      <c r="D196" s="470" t="s">
        <v>1161</v>
      </c>
      <c r="E196" s="435" t="s">
        <v>204</v>
      </c>
      <c r="F196" s="438">
        <v>50</v>
      </c>
      <c r="G196" s="439"/>
      <c r="H196" s="440">
        <f t="shared" si="28"/>
        <v>0</v>
      </c>
      <c r="I196" s="441">
        <v>0.0005</v>
      </c>
      <c r="J196" s="438">
        <f t="shared" si="29"/>
        <v>0.025</v>
      </c>
      <c r="K196" s="441">
        <v>0</v>
      </c>
      <c r="L196" s="438">
        <f t="shared" si="30"/>
        <v>0</v>
      </c>
      <c r="M196" s="442">
        <v>21</v>
      </c>
      <c r="N196" s="443">
        <v>16</v>
      </c>
      <c r="O196" s="444" t="s">
        <v>54</v>
      </c>
      <c r="P196" s="440">
        <f t="shared" si="31"/>
        <v>0</v>
      </c>
      <c r="U196" s="445"/>
      <c r="V196" s="445"/>
      <c r="W196" s="444"/>
      <c r="X196" s="444"/>
    </row>
    <row r="197" spans="1:24" s="369" customFormat="1" ht="11.25" customHeight="1" hidden="1">
      <c r="A197" s="435" t="s">
        <v>1098</v>
      </c>
      <c r="B197" s="435" t="s">
        <v>102</v>
      </c>
      <c r="C197" s="436" t="s">
        <v>1575</v>
      </c>
      <c r="D197" s="470" t="s">
        <v>1576</v>
      </c>
      <c r="E197" s="435" t="s">
        <v>204</v>
      </c>
      <c r="F197" s="438">
        <v>50</v>
      </c>
      <c r="G197" s="439"/>
      <c r="H197" s="440">
        <f t="shared" si="28"/>
        <v>0</v>
      </c>
      <c r="I197" s="441">
        <v>0.00315</v>
      </c>
      <c r="J197" s="438">
        <f t="shared" si="29"/>
        <v>0.1575</v>
      </c>
      <c r="K197" s="441">
        <v>0</v>
      </c>
      <c r="L197" s="438">
        <f t="shared" si="30"/>
        <v>0</v>
      </c>
      <c r="M197" s="442">
        <v>21</v>
      </c>
      <c r="N197" s="443">
        <v>16</v>
      </c>
      <c r="O197" s="444" t="s">
        <v>54</v>
      </c>
      <c r="P197" s="440">
        <f t="shared" si="31"/>
        <v>0</v>
      </c>
      <c r="U197" s="445"/>
      <c r="V197" s="445"/>
      <c r="W197" s="444"/>
      <c r="X197" s="444"/>
    </row>
    <row r="198" spans="1:24" s="369" customFormat="1" ht="11.25" customHeight="1">
      <c r="A198" s="435" t="s">
        <v>1098</v>
      </c>
      <c r="B198" s="435" t="s">
        <v>102</v>
      </c>
      <c r="C198" s="436" t="s">
        <v>1162</v>
      </c>
      <c r="D198" s="470" t="s">
        <v>1163</v>
      </c>
      <c r="E198" s="435" t="s">
        <v>204</v>
      </c>
      <c r="F198" s="438">
        <v>50</v>
      </c>
      <c r="G198" s="439"/>
      <c r="H198" s="440">
        <f t="shared" si="28"/>
        <v>0</v>
      </c>
      <c r="I198" s="441">
        <v>0.00455</v>
      </c>
      <c r="J198" s="438">
        <f t="shared" si="29"/>
        <v>0.2275</v>
      </c>
      <c r="K198" s="441">
        <v>0</v>
      </c>
      <c r="L198" s="438">
        <f t="shared" si="30"/>
        <v>0</v>
      </c>
      <c r="M198" s="442">
        <v>21</v>
      </c>
      <c r="N198" s="443">
        <v>16</v>
      </c>
      <c r="O198" s="444" t="s">
        <v>54</v>
      </c>
      <c r="P198" s="440">
        <f t="shared" si="31"/>
        <v>0</v>
      </c>
      <c r="U198" s="445"/>
      <c r="V198" s="445"/>
      <c r="W198" s="444"/>
      <c r="X198" s="444"/>
    </row>
    <row r="199" spans="1:24" s="369" customFormat="1" ht="11.25" customHeight="1" hidden="1">
      <c r="A199" s="435" t="s">
        <v>1098</v>
      </c>
      <c r="B199" s="435" t="s">
        <v>102</v>
      </c>
      <c r="C199" s="436" t="s">
        <v>1577</v>
      </c>
      <c r="D199" s="470" t="s">
        <v>1578</v>
      </c>
      <c r="E199" s="435" t="s">
        <v>204</v>
      </c>
      <c r="F199" s="438">
        <v>50</v>
      </c>
      <c r="G199" s="439"/>
      <c r="H199" s="440">
        <f t="shared" si="28"/>
        <v>0</v>
      </c>
      <c r="I199" s="441">
        <v>0.012</v>
      </c>
      <c r="J199" s="438">
        <f t="shared" si="29"/>
        <v>0.6</v>
      </c>
      <c r="K199" s="441">
        <v>0</v>
      </c>
      <c r="L199" s="438">
        <f t="shared" si="30"/>
        <v>0</v>
      </c>
      <c r="M199" s="442">
        <v>21</v>
      </c>
      <c r="N199" s="443">
        <v>16</v>
      </c>
      <c r="O199" s="444" t="s">
        <v>54</v>
      </c>
      <c r="P199" s="440">
        <f t="shared" si="31"/>
        <v>0</v>
      </c>
      <c r="U199" s="445"/>
      <c r="V199" s="445"/>
      <c r="W199" s="444"/>
      <c r="X199" s="444"/>
    </row>
    <row r="200" spans="1:24" s="369" customFormat="1" ht="11.25" customHeight="1" hidden="1">
      <c r="A200" s="435" t="s">
        <v>1098</v>
      </c>
      <c r="B200" s="435" t="s">
        <v>102</v>
      </c>
      <c r="C200" s="436" t="s">
        <v>1579</v>
      </c>
      <c r="D200" s="470" t="s">
        <v>1580</v>
      </c>
      <c r="E200" s="435" t="s">
        <v>204</v>
      </c>
      <c r="F200" s="438">
        <v>50</v>
      </c>
      <c r="G200" s="439"/>
      <c r="H200" s="440">
        <f t="shared" si="28"/>
        <v>0</v>
      </c>
      <c r="I200" s="441">
        <v>0.0045</v>
      </c>
      <c r="J200" s="438">
        <f t="shared" si="29"/>
        <v>0.22499999999999998</v>
      </c>
      <c r="K200" s="441">
        <v>0</v>
      </c>
      <c r="L200" s="438">
        <f t="shared" si="30"/>
        <v>0</v>
      </c>
      <c r="M200" s="442">
        <v>21</v>
      </c>
      <c r="N200" s="443">
        <v>16</v>
      </c>
      <c r="O200" s="444" t="s">
        <v>54</v>
      </c>
      <c r="P200" s="440">
        <f t="shared" si="31"/>
        <v>0</v>
      </c>
      <c r="U200" s="445"/>
      <c r="V200" s="445"/>
      <c r="W200" s="444"/>
      <c r="X200" s="444"/>
    </row>
    <row r="201" spans="1:24" s="369" customFormat="1" ht="11.25" customHeight="1" hidden="1">
      <c r="A201" s="435" t="s">
        <v>1098</v>
      </c>
      <c r="B201" s="435" t="s">
        <v>102</v>
      </c>
      <c r="C201" s="436" t="s">
        <v>1581</v>
      </c>
      <c r="D201" s="470" t="s">
        <v>1582</v>
      </c>
      <c r="E201" s="435" t="s">
        <v>204</v>
      </c>
      <c r="F201" s="438">
        <v>50</v>
      </c>
      <c r="G201" s="439"/>
      <c r="H201" s="440">
        <f t="shared" si="28"/>
        <v>0</v>
      </c>
      <c r="I201" s="441">
        <v>0.0075</v>
      </c>
      <c r="J201" s="438">
        <f t="shared" si="29"/>
        <v>0.375</v>
      </c>
      <c r="K201" s="441">
        <v>0</v>
      </c>
      <c r="L201" s="438">
        <f t="shared" si="30"/>
        <v>0</v>
      </c>
      <c r="M201" s="442">
        <v>21</v>
      </c>
      <c r="N201" s="443">
        <v>16</v>
      </c>
      <c r="O201" s="444" t="s">
        <v>54</v>
      </c>
      <c r="P201" s="440">
        <f t="shared" si="31"/>
        <v>0</v>
      </c>
      <c r="U201" s="445"/>
      <c r="V201" s="445"/>
      <c r="W201" s="444"/>
      <c r="X201" s="444"/>
    </row>
    <row r="202" spans="1:24" s="369" customFormat="1" ht="11.25" customHeight="1" hidden="1">
      <c r="A202" s="435" t="s">
        <v>1098</v>
      </c>
      <c r="B202" s="435" t="s">
        <v>102</v>
      </c>
      <c r="C202" s="436" t="s">
        <v>1583</v>
      </c>
      <c r="D202" s="470" t="s">
        <v>1584</v>
      </c>
      <c r="E202" s="435" t="s">
        <v>204</v>
      </c>
      <c r="F202" s="438">
        <v>50</v>
      </c>
      <c r="G202" s="439"/>
      <c r="H202" s="440">
        <f t="shared" si="28"/>
        <v>0</v>
      </c>
      <c r="I202" s="441">
        <v>0.012</v>
      </c>
      <c r="J202" s="438">
        <f t="shared" si="29"/>
        <v>0.6</v>
      </c>
      <c r="K202" s="441">
        <v>0</v>
      </c>
      <c r="L202" s="438">
        <f t="shared" si="30"/>
        <v>0</v>
      </c>
      <c r="M202" s="442">
        <v>21</v>
      </c>
      <c r="N202" s="443">
        <v>16</v>
      </c>
      <c r="O202" s="444" t="s">
        <v>54</v>
      </c>
      <c r="P202" s="440">
        <f t="shared" si="31"/>
        <v>0</v>
      </c>
      <c r="U202" s="445"/>
      <c r="V202" s="445"/>
      <c r="W202" s="444"/>
      <c r="X202" s="444"/>
    </row>
    <row r="203" spans="1:24" s="369" customFormat="1" ht="11.25" customHeight="1" hidden="1">
      <c r="A203" s="435" t="s">
        <v>1098</v>
      </c>
      <c r="B203" s="435" t="s">
        <v>102</v>
      </c>
      <c r="C203" s="436" t="s">
        <v>1585</v>
      </c>
      <c r="D203" s="470" t="s">
        <v>1586</v>
      </c>
      <c r="E203" s="435" t="s">
        <v>204</v>
      </c>
      <c r="F203" s="438">
        <v>50</v>
      </c>
      <c r="G203" s="439"/>
      <c r="H203" s="440">
        <f t="shared" si="28"/>
        <v>0</v>
      </c>
      <c r="I203" s="441">
        <v>0.015</v>
      </c>
      <c r="J203" s="438">
        <f t="shared" si="29"/>
        <v>0.75</v>
      </c>
      <c r="K203" s="441">
        <v>0</v>
      </c>
      <c r="L203" s="438">
        <f t="shared" si="30"/>
        <v>0</v>
      </c>
      <c r="M203" s="442">
        <v>21</v>
      </c>
      <c r="N203" s="443">
        <v>16</v>
      </c>
      <c r="O203" s="444" t="s">
        <v>54</v>
      </c>
      <c r="P203" s="440">
        <f t="shared" si="31"/>
        <v>0</v>
      </c>
      <c r="U203" s="445"/>
      <c r="V203" s="445"/>
      <c r="W203" s="444"/>
      <c r="X203" s="444"/>
    </row>
    <row r="204" spans="1:24" s="369" customFormat="1" ht="11.25" customHeight="1">
      <c r="A204" s="435" t="s">
        <v>1098</v>
      </c>
      <c r="B204" s="435" t="s">
        <v>102</v>
      </c>
      <c r="C204" s="436" t="s">
        <v>1164</v>
      </c>
      <c r="D204" s="470" t="s">
        <v>1165</v>
      </c>
      <c r="E204" s="435" t="s">
        <v>204</v>
      </c>
      <c r="F204" s="438">
        <v>50</v>
      </c>
      <c r="G204" s="439"/>
      <c r="H204" s="440">
        <f t="shared" si="28"/>
        <v>0</v>
      </c>
      <c r="I204" s="441">
        <v>0</v>
      </c>
      <c r="J204" s="438">
        <f t="shared" si="29"/>
        <v>0</v>
      </c>
      <c r="K204" s="441">
        <v>0.0025</v>
      </c>
      <c r="L204" s="438">
        <f t="shared" si="30"/>
        <v>0.125</v>
      </c>
      <c r="M204" s="442">
        <v>21</v>
      </c>
      <c r="N204" s="443">
        <v>16</v>
      </c>
      <c r="O204" s="444" t="s">
        <v>54</v>
      </c>
      <c r="P204" s="440">
        <f t="shared" si="31"/>
        <v>0</v>
      </c>
      <c r="U204" s="445"/>
      <c r="V204" s="445"/>
      <c r="W204" s="444"/>
      <c r="X204" s="444"/>
    </row>
    <row r="205" spans="1:24" s="369" customFormat="1" ht="11.25" customHeight="1" hidden="1">
      <c r="A205" s="435" t="s">
        <v>1098</v>
      </c>
      <c r="B205" s="435" t="s">
        <v>102</v>
      </c>
      <c r="C205" s="436" t="s">
        <v>1587</v>
      </c>
      <c r="D205" s="470" t="s">
        <v>1588</v>
      </c>
      <c r="E205" s="435" t="s">
        <v>204</v>
      </c>
      <c r="F205" s="438">
        <v>50</v>
      </c>
      <c r="G205" s="439"/>
      <c r="H205" s="440">
        <f t="shared" si="28"/>
        <v>0</v>
      </c>
      <c r="I205" s="441">
        <v>0</v>
      </c>
      <c r="J205" s="438">
        <f t="shared" si="29"/>
        <v>0</v>
      </c>
      <c r="K205" s="441">
        <v>0.003</v>
      </c>
      <c r="L205" s="438">
        <f t="shared" si="30"/>
        <v>0.15</v>
      </c>
      <c r="M205" s="442">
        <v>21</v>
      </c>
      <c r="N205" s="443">
        <v>16</v>
      </c>
      <c r="O205" s="444" t="s">
        <v>54</v>
      </c>
      <c r="P205" s="440">
        <f t="shared" si="31"/>
        <v>0</v>
      </c>
      <c r="U205" s="445"/>
      <c r="V205" s="445"/>
      <c r="W205" s="444"/>
      <c r="X205" s="444"/>
    </row>
    <row r="206" spans="1:24" s="369" customFormat="1" ht="11.25" customHeight="1" hidden="1">
      <c r="A206" s="435" t="s">
        <v>1098</v>
      </c>
      <c r="B206" s="435" t="s">
        <v>102</v>
      </c>
      <c r="C206" s="436" t="s">
        <v>1589</v>
      </c>
      <c r="D206" s="470" t="s">
        <v>1590</v>
      </c>
      <c r="E206" s="435" t="s">
        <v>204</v>
      </c>
      <c r="F206" s="438">
        <v>50</v>
      </c>
      <c r="G206" s="439"/>
      <c r="H206" s="440">
        <f t="shared" si="28"/>
        <v>0</v>
      </c>
      <c r="I206" s="441">
        <v>0</v>
      </c>
      <c r="J206" s="438">
        <f t="shared" si="29"/>
        <v>0</v>
      </c>
      <c r="K206" s="441">
        <v>0.003</v>
      </c>
      <c r="L206" s="438">
        <f t="shared" si="30"/>
        <v>0.15</v>
      </c>
      <c r="M206" s="442">
        <v>21</v>
      </c>
      <c r="N206" s="443">
        <v>16</v>
      </c>
      <c r="O206" s="444" t="s">
        <v>54</v>
      </c>
      <c r="P206" s="440">
        <f t="shared" si="31"/>
        <v>0</v>
      </c>
      <c r="U206" s="445"/>
      <c r="V206" s="445"/>
      <c r="W206" s="444"/>
      <c r="X206" s="444"/>
    </row>
    <row r="207" spans="1:24" s="369" customFormat="1" ht="11.25" customHeight="1" hidden="1">
      <c r="A207" s="435" t="s">
        <v>1098</v>
      </c>
      <c r="B207" s="435" t="s">
        <v>102</v>
      </c>
      <c r="C207" s="436" t="s">
        <v>1591</v>
      </c>
      <c r="D207" s="470" t="s">
        <v>1592</v>
      </c>
      <c r="E207" s="435" t="s">
        <v>214</v>
      </c>
      <c r="F207" s="438">
        <v>50</v>
      </c>
      <c r="G207" s="439"/>
      <c r="H207" s="440">
        <f t="shared" si="28"/>
        <v>0</v>
      </c>
      <c r="I207" s="441">
        <v>0.00017</v>
      </c>
      <c r="J207" s="438">
        <f t="shared" si="29"/>
        <v>0.0085</v>
      </c>
      <c r="K207" s="441">
        <v>0.0015</v>
      </c>
      <c r="L207" s="438">
        <f t="shared" si="30"/>
        <v>0.075</v>
      </c>
      <c r="M207" s="442">
        <v>21</v>
      </c>
      <c r="N207" s="443">
        <v>16</v>
      </c>
      <c r="O207" s="444" t="s">
        <v>54</v>
      </c>
      <c r="P207" s="440">
        <f t="shared" si="31"/>
        <v>0</v>
      </c>
      <c r="U207" s="445"/>
      <c r="V207" s="445"/>
      <c r="W207" s="444"/>
      <c r="X207" s="444"/>
    </row>
    <row r="208" spans="1:24" s="369" customFormat="1" ht="11.25" customHeight="1" hidden="1">
      <c r="A208" s="435" t="s">
        <v>1098</v>
      </c>
      <c r="B208" s="435" t="s">
        <v>102</v>
      </c>
      <c r="C208" s="436" t="s">
        <v>1593</v>
      </c>
      <c r="D208" s="470" t="s">
        <v>1594</v>
      </c>
      <c r="E208" s="435" t="s">
        <v>214</v>
      </c>
      <c r="F208" s="438">
        <v>50</v>
      </c>
      <c r="G208" s="439"/>
      <c r="H208" s="440">
        <f t="shared" si="28"/>
        <v>0</v>
      </c>
      <c r="I208" s="441">
        <v>0.00035</v>
      </c>
      <c r="J208" s="438">
        <f t="shared" si="29"/>
        <v>0.017499999999999998</v>
      </c>
      <c r="K208" s="441">
        <v>0.003</v>
      </c>
      <c r="L208" s="438">
        <f t="shared" si="30"/>
        <v>0.15</v>
      </c>
      <c r="M208" s="442">
        <v>21</v>
      </c>
      <c r="N208" s="443">
        <v>16</v>
      </c>
      <c r="O208" s="444" t="s">
        <v>54</v>
      </c>
      <c r="P208" s="440">
        <f t="shared" si="31"/>
        <v>0</v>
      </c>
      <c r="U208" s="445"/>
      <c r="V208" s="445"/>
      <c r="W208" s="444"/>
      <c r="X208" s="444"/>
    </row>
    <row r="209" spans="1:24" s="369" customFormat="1" ht="11.25" customHeight="1" hidden="1">
      <c r="A209" s="435" t="s">
        <v>1098</v>
      </c>
      <c r="B209" s="435" t="s">
        <v>102</v>
      </c>
      <c r="C209" s="436" t="s">
        <v>1595</v>
      </c>
      <c r="D209" s="470" t="s">
        <v>1596</v>
      </c>
      <c r="E209" s="435" t="s">
        <v>214</v>
      </c>
      <c r="F209" s="438">
        <v>50</v>
      </c>
      <c r="G209" s="439"/>
      <c r="H209" s="440">
        <f t="shared" si="28"/>
        <v>0</v>
      </c>
      <c r="I209" s="441">
        <v>0.0007</v>
      </c>
      <c r="J209" s="438">
        <f t="shared" si="29"/>
        <v>0.034999999999999996</v>
      </c>
      <c r="K209" s="441">
        <v>0.005</v>
      </c>
      <c r="L209" s="438">
        <f t="shared" si="30"/>
        <v>0.25</v>
      </c>
      <c r="M209" s="442">
        <v>21</v>
      </c>
      <c r="N209" s="443">
        <v>16</v>
      </c>
      <c r="O209" s="444" t="s">
        <v>54</v>
      </c>
      <c r="P209" s="440">
        <f t="shared" si="31"/>
        <v>0</v>
      </c>
      <c r="U209" s="445"/>
      <c r="V209" s="445"/>
      <c r="W209" s="444"/>
      <c r="X209" s="444"/>
    </row>
    <row r="210" spans="1:24" s="369" customFormat="1" ht="11.25" customHeight="1" hidden="1">
      <c r="A210" s="435" t="s">
        <v>1098</v>
      </c>
      <c r="B210" s="435" t="s">
        <v>102</v>
      </c>
      <c r="C210" s="436" t="s">
        <v>1597</v>
      </c>
      <c r="D210" s="470" t="s">
        <v>1598</v>
      </c>
      <c r="E210" s="435" t="s">
        <v>214</v>
      </c>
      <c r="F210" s="438">
        <v>50</v>
      </c>
      <c r="G210" s="439"/>
      <c r="H210" s="440">
        <f t="shared" si="28"/>
        <v>0</v>
      </c>
      <c r="I210" s="441">
        <v>0.00139</v>
      </c>
      <c r="J210" s="438">
        <f t="shared" si="29"/>
        <v>0.06949999999999999</v>
      </c>
      <c r="K210" s="441">
        <v>0.01</v>
      </c>
      <c r="L210" s="438">
        <f t="shared" si="30"/>
        <v>0.5</v>
      </c>
      <c r="M210" s="442">
        <v>21</v>
      </c>
      <c r="N210" s="443">
        <v>16</v>
      </c>
      <c r="O210" s="444" t="s">
        <v>54</v>
      </c>
      <c r="P210" s="440">
        <f t="shared" si="31"/>
        <v>0</v>
      </c>
      <c r="U210" s="445"/>
      <c r="V210" s="445"/>
      <c r="W210" s="444"/>
      <c r="X210" s="444"/>
    </row>
    <row r="211" spans="1:24" s="369" customFormat="1" ht="11.25" customHeight="1">
      <c r="A211" s="435" t="s">
        <v>1098</v>
      </c>
      <c r="B211" s="435" t="s">
        <v>102</v>
      </c>
      <c r="C211" s="436" t="s">
        <v>1166</v>
      </c>
      <c r="D211" s="470" t="s">
        <v>1167</v>
      </c>
      <c r="E211" s="435" t="s">
        <v>204</v>
      </c>
      <c r="F211" s="438">
        <v>50</v>
      </c>
      <c r="G211" s="439"/>
      <c r="H211" s="440">
        <f t="shared" si="28"/>
        <v>0</v>
      </c>
      <c r="I211" s="441">
        <v>0.0003</v>
      </c>
      <c r="J211" s="438">
        <f t="shared" si="29"/>
        <v>0.015</v>
      </c>
      <c r="K211" s="441">
        <v>0</v>
      </c>
      <c r="L211" s="438">
        <f t="shared" si="30"/>
        <v>0</v>
      </c>
      <c r="M211" s="442">
        <v>21</v>
      </c>
      <c r="N211" s="443">
        <v>16</v>
      </c>
      <c r="O211" s="444" t="s">
        <v>54</v>
      </c>
      <c r="P211" s="440">
        <f t="shared" si="31"/>
        <v>0</v>
      </c>
      <c r="U211" s="445"/>
      <c r="V211" s="445"/>
      <c r="W211" s="444"/>
      <c r="X211" s="444"/>
    </row>
    <row r="212" spans="1:24" s="374" customFormat="1" ht="81.75" customHeight="1">
      <c r="A212" s="435" t="s">
        <v>1168</v>
      </c>
      <c r="B212" s="435" t="s">
        <v>1169</v>
      </c>
      <c r="C212" s="436" t="s">
        <v>1170</v>
      </c>
      <c r="D212" s="470" t="s">
        <v>1171</v>
      </c>
      <c r="E212" s="435" t="s">
        <v>204</v>
      </c>
      <c r="F212" s="438">
        <v>50</v>
      </c>
      <c r="G212" s="439"/>
      <c r="H212" s="440">
        <f t="shared" si="28"/>
        <v>0</v>
      </c>
      <c r="I212" s="441">
        <v>0.00287</v>
      </c>
      <c r="J212" s="438">
        <f t="shared" si="29"/>
        <v>0.14350000000000002</v>
      </c>
      <c r="K212" s="441">
        <v>0</v>
      </c>
      <c r="L212" s="438">
        <f t="shared" si="30"/>
        <v>0</v>
      </c>
      <c r="M212" s="442">
        <v>21</v>
      </c>
      <c r="N212" s="447">
        <v>32</v>
      </c>
      <c r="O212" s="448" t="s">
        <v>54</v>
      </c>
      <c r="P212" s="440">
        <f t="shared" si="31"/>
        <v>0</v>
      </c>
      <c r="U212" s="445"/>
      <c r="V212" s="445"/>
      <c r="W212" s="448"/>
      <c r="X212" s="448"/>
    </row>
    <row r="213" spans="1:24" s="369" customFormat="1" ht="11.25" customHeight="1" hidden="1">
      <c r="A213" s="435" t="s">
        <v>1098</v>
      </c>
      <c r="B213" s="435" t="s">
        <v>102</v>
      </c>
      <c r="C213" s="436" t="s">
        <v>1599</v>
      </c>
      <c r="D213" s="470" t="s">
        <v>1600</v>
      </c>
      <c r="E213" s="435" t="s">
        <v>204</v>
      </c>
      <c r="F213" s="438">
        <v>0</v>
      </c>
      <c r="G213" s="439"/>
      <c r="H213" s="440">
        <f t="shared" si="28"/>
        <v>0</v>
      </c>
      <c r="I213" s="441">
        <v>0.0004</v>
      </c>
      <c r="J213" s="438">
        <f t="shared" si="29"/>
        <v>0</v>
      </c>
      <c r="K213" s="441">
        <v>0</v>
      </c>
      <c r="L213" s="438">
        <f t="shared" si="30"/>
        <v>0</v>
      </c>
      <c r="M213" s="442">
        <v>21</v>
      </c>
      <c r="N213" s="443">
        <v>16</v>
      </c>
      <c r="O213" s="444" t="s">
        <v>54</v>
      </c>
      <c r="P213" s="440">
        <f t="shared" si="31"/>
        <v>0</v>
      </c>
      <c r="U213" s="445"/>
      <c r="V213" s="445"/>
      <c r="W213" s="444"/>
      <c r="X213" s="444"/>
    </row>
    <row r="214" spans="1:24" s="374" customFormat="1" ht="11.25" customHeight="1" hidden="1">
      <c r="A214" s="435" t="s">
        <v>1168</v>
      </c>
      <c r="B214" s="435" t="s">
        <v>1169</v>
      </c>
      <c r="C214" s="436" t="s">
        <v>1601</v>
      </c>
      <c r="D214" s="470" t="s">
        <v>1602</v>
      </c>
      <c r="E214" s="435" t="s">
        <v>204</v>
      </c>
      <c r="F214" s="438">
        <v>0</v>
      </c>
      <c r="G214" s="439"/>
      <c r="H214" s="440">
        <f t="shared" si="28"/>
        <v>0</v>
      </c>
      <c r="I214" s="441">
        <v>0.0029</v>
      </c>
      <c r="J214" s="438">
        <f t="shared" si="29"/>
        <v>0</v>
      </c>
      <c r="K214" s="441">
        <v>0</v>
      </c>
      <c r="L214" s="438">
        <f t="shared" si="30"/>
        <v>0</v>
      </c>
      <c r="M214" s="442">
        <v>21</v>
      </c>
      <c r="N214" s="447">
        <v>32</v>
      </c>
      <c r="O214" s="448" t="s">
        <v>54</v>
      </c>
      <c r="P214" s="440">
        <f t="shared" si="31"/>
        <v>0</v>
      </c>
      <c r="U214" s="445"/>
      <c r="V214" s="445"/>
      <c r="W214" s="448"/>
      <c r="X214" s="448"/>
    </row>
    <row r="215" spans="1:24" s="369" customFormat="1" ht="11.25" customHeight="1" hidden="1">
      <c r="A215" s="435" t="s">
        <v>1098</v>
      </c>
      <c r="B215" s="435" t="s">
        <v>102</v>
      </c>
      <c r="C215" s="436" t="s">
        <v>1603</v>
      </c>
      <c r="D215" s="470" t="s">
        <v>1604</v>
      </c>
      <c r="E215" s="435" t="s">
        <v>226</v>
      </c>
      <c r="F215" s="438">
        <v>0</v>
      </c>
      <c r="G215" s="439"/>
      <c r="H215" s="440">
        <f t="shared" si="28"/>
        <v>0</v>
      </c>
      <c r="I215" s="441">
        <v>2E-05</v>
      </c>
      <c r="J215" s="438">
        <f t="shared" si="29"/>
        <v>0</v>
      </c>
      <c r="K215" s="441">
        <v>0</v>
      </c>
      <c r="L215" s="438">
        <f t="shared" si="30"/>
        <v>0</v>
      </c>
      <c r="M215" s="442">
        <v>21</v>
      </c>
      <c r="N215" s="443">
        <v>16</v>
      </c>
      <c r="O215" s="444" t="s">
        <v>54</v>
      </c>
      <c r="P215" s="440">
        <f t="shared" si="31"/>
        <v>0</v>
      </c>
      <c r="U215" s="445"/>
      <c r="V215" s="445"/>
      <c r="W215" s="444"/>
      <c r="X215" s="444"/>
    </row>
    <row r="216" spans="1:24" s="369" customFormat="1" ht="11.25" customHeight="1">
      <c r="A216" s="435" t="s">
        <v>1098</v>
      </c>
      <c r="B216" s="435" t="s">
        <v>102</v>
      </c>
      <c r="C216" s="436" t="s">
        <v>1172</v>
      </c>
      <c r="D216" s="470" t="s">
        <v>1173</v>
      </c>
      <c r="E216" s="435" t="s">
        <v>226</v>
      </c>
      <c r="F216" s="438">
        <v>30</v>
      </c>
      <c r="G216" s="439"/>
      <c r="H216" s="440">
        <f t="shared" si="28"/>
        <v>0</v>
      </c>
      <c r="I216" s="441">
        <v>0</v>
      </c>
      <c r="J216" s="438">
        <f t="shared" si="29"/>
        <v>0</v>
      </c>
      <c r="K216" s="441">
        <v>0</v>
      </c>
      <c r="L216" s="438">
        <f t="shared" si="30"/>
        <v>0</v>
      </c>
      <c r="M216" s="442">
        <v>21</v>
      </c>
      <c r="N216" s="443">
        <v>16</v>
      </c>
      <c r="O216" s="444" t="s">
        <v>54</v>
      </c>
      <c r="P216" s="440">
        <f t="shared" si="31"/>
        <v>0</v>
      </c>
      <c r="U216" s="445"/>
      <c r="V216" s="445"/>
      <c r="W216" s="444"/>
      <c r="X216" s="444"/>
    </row>
    <row r="217" spans="1:24" s="369" customFormat="1" ht="11.25" customHeight="1" hidden="1">
      <c r="A217" s="435" t="s">
        <v>1098</v>
      </c>
      <c r="B217" s="435" t="s">
        <v>102</v>
      </c>
      <c r="C217" s="436" t="s">
        <v>1605</v>
      </c>
      <c r="D217" s="470" t="s">
        <v>1606</v>
      </c>
      <c r="E217" s="435" t="s">
        <v>204</v>
      </c>
      <c r="F217" s="438">
        <v>0</v>
      </c>
      <c r="G217" s="439"/>
      <c r="H217" s="440">
        <f t="shared" si="28"/>
        <v>0</v>
      </c>
      <c r="I217" s="441">
        <v>0.0003</v>
      </c>
      <c r="J217" s="438">
        <f t="shared" si="29"/>
        <v>0</v>
      </c>
      <c r="K217" s="441">
        <v>0</v>
      </c>
      <c r="L217" s="438">
        <f t="shared" si="30"/>
        <v>0</v>
      </c>
      <c r="M217" s="442">
        <v>21</v>
      </c>
      <c r="N217" s="443">
        <v>16</v>
      </c>
      <c r="O217" s="444" t="s">
        <v>54</v>
      </c>
      <c r="P217" s="440">
        <f t="shared" si="31"/>
        <v>0</v>
      </c>
      <c r="U217" s="445"/>
      <c r="V217" s="445"/>
      <c r="W217" s="444"/>
      <c r="X217" s="444"/>
    </row>
    <row r="218" spans="1:24" s="374" customFormat="1" ht="11.25" customHeight="1" hidden="1">
      <c r="A218" s="435" t="s">
        <v>1168</v>
      </c>
      <c r="B218" s="435" t="s">
        <v>1169</v>
      </c>
      <c r="C218" s="436" t="s">
        <v>1607</v>
      </c>
      <c r="D218" s="470" t="s">
        <v>1608</v>
      </c>
      <c r="E218" s="435" t="s">
        <v>204</v>
      </c>
      <c r="F218" s="438">
        <v>0</v>
      </c>
      <c r="G218" s="439"/>
      <c r="H218" s="440">
        <f t="shared" si="28"/>
        <v>0</v>
      </c>
      <c r="I218" s="441">
        <v>0.00368</v>
      </c>
      <c r="J218" s="438">
        <f t="shared" si="29"/>
        <v>0</v>
      </c>
      <c r="K218" s="441">
        <v>0</v>
      </c>
      <c r="L218" s="438">
        <f t="shared" si="30"/>
        <v>0</v>
      </c>
      <c r="M218" s="442">
        <v>21</v>
      </c>
      <c r="N218" s="447">
        <v>32</v>
      </c>
      <c r="O218" s="448" t="s">
        <v>54</v>
      </c>
      <c r="P218" s="440">
        <f t="shared" si="31"/>
        <v>0</v>
      </c>
      <c r="U218" s="445"/>
      <c r="V218" s="445"/>
      <c r="W218" s="448"/>
      <c r="X218" s="448"/>
    </row>
    <row r="219" spans="1:24" s="369" customFormat="1" ht="11.25" customHeight="1" hidden="1">
      <c r="A219" s="435" t="s">
        <v>1098</v>
      </c>
      <c r="B219" s="435" t="s">
        <v>102</v>
      </c>
      <c r="C219" s="436" t="s">
        <v>1609</v>
      </c>
      <c r="D219" s="470" t="s">
        <v>1610</v>
      </c>
      <c r="E219" s="435" t="s">
        <v>204</v>
      </c>
      <c r="F219" s="438">
        <v>0</v>
      </c>
      <c r="G219" s="439"/>
      <c r="H219" s="440">
        <f t="shared" si="28"/>
        <v>0</v>
      </c>
      <c r="I219" s="441">
        <v>0.0007</v>
      </c>
      <c r="J219" s="438">
        <f t="shared" si="29"/>
        <v>0</v>
      </c>
      <c r="K219" s="441">
        <v>0</v>
      </c>
      <c r="L219" s="438">
        <f t="shared" si="30"/>
        <v>0</v>
      </c>
      <c r="M219" s="442">
        <v>21</v>
      </c>
      <c r="N219" s="443">
        <v>16</v>
      </c>
      <c r="O219" s="444" t="s">
        <v>54</v>
      </c>
      <c r="P219" s="440">
        <f t="shared" si="31"/>
        <v>0</v>
      </c>
      <c r="U219" s="445"/>
      <c r="V219" s="445"/>
      <c r="W219" s="444"/>
      <c r="X219" s="444"/>
    </row>
    <row r="220" spans="1:24" s="374" customFormat="1" ht="11.25" customHeight="1" hidden="1">
      <c r="A220" s="435" t="s">
        <v>1168</v>
      </c>
      <c r="B220" s="435" t="s">
        <v>1169</v>
      </c>
      <c r="C220" s="436" t="s">
        <v>1607</v>
      </c>
      <c r="D220" s="470" t="s">
        <v>1608</v>
      </c>
      <c r="E220" s="435" t="s">
        <v>204</v>
      </c>
      <c r="F220" s="438">
        <v>0</v>
      </c>
      <c r="G220" s="439"/>
      <c r="H220" s="440">
        <f t="shared" si="28"/>
        <v>0</v>
      </c>
      <c r="I220" s="441">
        <v>0.00368</v>
      </c>
      <c r="J220" s="438">
        <f t="shared" si="29"/>
        <v>0</v>
      </c>
      <c r="K220" s="441">
        <v>0</v>
      </c>
      <c r="L220" s="438">
        <f t="shared" si="30"/>
        <v>0</v>
      </c>
      <c r="M220" s="442">
        <v>21</v>
      </c>
      <c r="N220" s="447">
        <v>32</v>
      </c>
      <c r="O220" s="448" t="s">
        <v>54</v>
      </c>
      <c r="P220" s="440">
        <f t="shared" si="31"/>
        <v>0</v>
      </c>
      <c r="U220" s="445"/>
      <c r="V220" s="445"/>
      <c r="W220" s="448"/>
      <c r="X220" s="448"/>
    </row>
    <row r="221" spans="1:24" s="369" customFormat="1" ht="11.25" customHeight="1">
      <c r="A221" s="435" t="s">
        <v>1098</v>
      </c>
      <c r="B221" s="435" t="s">
        <v>102</v>
      </c>
      <c r="C221" s="436" t="s">
        <v>1174</v>
      </c>
      <c r="D221" s="470" t="s">
        <v>1175</v>
      </c>
      <c r="E221" s="435" t="s">
        <v>226</v>
      </c>
      <c r="F221" s="438">
        <v>41</v>
      </c>
      <c r="G221" s="439"/>
      <c r="H221" s="440">
        <f t="shared" si="28"/>
        <v>0</v>
      </c>
      <c r="I221" s="441">
        <v>0</v>
      </c>
      <c r="J221" s="438">
        <f t="shared" si="29"/>
        <v>0</v>
      </c>
      <c r="K221" s="441">
        <v>0.0003</v>
      </c>
      <c r="L221" s="438">
        <f t="shared" si="30"/>
        <v>0.012299999999999998</v>
      </c>
      <c r="M221" s="442">
        <v>21</v>
      </c>
      <c r="N221" s="443">
        <v>16</v>
      </c>
      <c r="O221" s="444" t="s">
        <v>54</v>
      </c>
      <c r="P221" s="440">
        <f t="shared" si="31"/>
        <v>0</v>
      </c>
      <c r="U221" s="445"/>
      <c r="V221" s="445"/>
      <c r="W221" s="444"/>
      <c r="X221" s="444"/>
    </row>
    <row r="222" spans="1:24" s="369" customFormat="1" ht="11.25" customHeight="1" hidden="1">
      <c r="A222" s="435" t="s">
        <v>1098</v>
      </c>
      <c r="B222" s="435" t="s">
        <v>102</v>
      </c>
      <c r="C222" s="436" t="s">
        <v>1611</v>
      </c>
      <c r="D222" s="470" t="s">
        <v>1612</v>
      </c>
      <c r="E222" s="435" t="s">
        <v>226</v>
      </c>
      <c r="F222" s="438">
        <v>0</v>
      </c>
      <c r="G222" s="439"/>
      <c r="H222" s="440">
        <f t="shared" si="28"/>
        <v>0</v>
      </c>
      <c r="I222" s="441">
        <v>2E-05</v>
      </c>
      <c r="J222" s="438">
        <f t="shared" si="29"/>
        <v>0</v>
      </c>
      <c r="K222" s="441">
        <v>0</v>
      </c>
      <c r="L222" s="438">
        <f t="shared" si="30"/>
        <v>0</v>
      </c>
      <c r="M222" s="442">
        <v>21</v>
      </c>
      <c r="N222" s="443">
        <v>16</v>
      </c>
      <c r="O222" s="444" t="s">
        <v>54</v>
      </c>
      <c r="P222" s="440">
        <f t="shared" si="31"/>
        <v>0</v>
      </c>
      <c r="U222" s="445"/>
      <c r="V222" s="445"/>
      <c r="W222" s="444"/>
      <c r="X222" s="444"/>
    </row>
    <row r="223" spans="1:24" s="374" customFormat="1" ht="24.75" customHeight="1">
      <c r="A223" s="435" t="s">
        <v>1168</v>
      </c>
      <c r="B223" s="435" t="s">
        <v>1169</v>
      </c>
      <c r="C223" s="436" t="s">
        <v>1176</v>
      </c>
      <c r="D223" s="470" t="s">
        <v>1177</v>
      </c>
      <c r="E223" s="435" t="s">
        <v>214</v>
      </c>
      <c r="F223" s="438">
        <v>17</v>
      </c>
      <c r="G223" s="439"/>
      <c r="H223" s="440">
        <f t="shared" si="28"/>
        <v>0</v>
      </c>
      <c r="I223" s="441">
        <v>0.00015</v>
      </c>
      <c r="J223" s="438">
        <f t="shared" si="29"/>
        <v>0.0025499999999999997</v>
      </c>
      <c r="K223" s="441">
        <v>0</v>
      </c>
      <c r="L223" s="438">
        <f t="shared" si="30"/>
        <v>0</v>
      </c>
      <c r="M223" s="442">
        <v>21</v>
      </c>
      <c r="N223" s="447">
        <v>32</v>
      </c>
      <c r="O223" s="448" t="s">
        <v>54</v>
      </c>
      <c r="P223" s="440">
        <f t="shared" si="31"/>
        <v>0</v>
      </c>
      <c r="U223" s="445"/>
      <c r="V223" s="445"/>
      <c r="W223" s="448"/>
      <c r="X223" s="448"/>
    </row>
    <row r="224" spans="1:24" s="369" customFormat="1" ht="11.25" customHeight="1" hidden="1">
      <c r="A224" s="435" t="s">
        <v>1098</v>
      </c>
      <c r="B224" s="435" t="s">
        <v>102</v>
      </c>
      <c r="C224" s="436" t="s">
        <v>1613</v>
      </c>
      <c r="D224" s="470" t="s">
        <v>1614</v>
      </c>
      <c r="E224" s="435" t="s">
        <v>226</v>
      </c>
      <c r="F224" s="438">
        <v>0</v>
      </c>
      <c r="G224" s="439"/>
      <c r="H224" s="440">
        <f t="shared" si="28"/>
        <v>0</v>
      </c>
      <c r="I224" s="441">
        <v>3E-05</v>
      </c>
      <c r="J224" s="438">
        <f t="shared" si="29"/>
        <v>0</v>
      </c>
      <c r="K224" s="441">
        <v>0</v>
      </c>
      <c r="L224" s="438">
        <f t="shared" si="30"/>
        <v>0</v>
      </c>
      <c r="M224" s="442">
        <v>21</v>
      </c>
      <c r="N224" s="443">
        <v>16</v>
      </c>
      <c r="O224" s="444" t="s">
        <v>54</v>
      </c>
      <c r="P224" s="440">
        <f t="shared" si="31"/>
        <v>0</v>
      </c>
      <c r="U224" s="445"/>
      <c r="V224" s="445"/>
      <c r="W224" s="444"/>
      <c r="X224" s="444"/>
    </row>
    <row r="225" spans="1:24" s="374" customFormat="1" ht="11.25" customHeight="1" hidden="1">
      <c r="A225" s="471" t="s">
        <v>1168</v>
      </c>
      <c r="B225" s="471" t="s">
        <v>1169</v>
      </c>
      <c r="C225" s="472" t="s">
        <v>1176</v>
      </c>
      <c r="D225" s="470" t="s">
        <v>1615</v>
      </c>
      <c r="E225" s="435" t="s">
        <v>214</v>
      </c>
      <c r="F225" s="438">
        <v>0</v>
      </c>
      <c r="G225" s="439"/>
      <c r="H225" s="440">
        <f t="shared" si="28"/>
        <v>0</v>
      </c>
      <c r="I225" s="476">
        <v>0.00015</v>
      </c>
      <c r="J225" s="477">
        <f t="shared" si="29"/>
        <v>0</v>
      </c>
      <c r="K225" s="476">
        <v>0</v>
      </c>
      <c r="L225" s="477">
        <f t="shared" si="30"/>
        <v>0</v>
      </c>
      <c r="M225" s="478">
        <v>21</v>
      </c>
      <c r="N225" s="447">
        <v>32</v>
      </c>
      <c r="O225" s="448" t="s">
        <v>54</v>
      </c>
      <c r="P225" s="440">
        <f t="shared" si="31"/>
        <v>0</v>
      </c>
      <c r="U225" s="445"/>
      <c r="V225" s="445"/>
      <c r="W225" s="448"/>
      <c r="X225" s="448"/>
    </row>
    <row r="226" spans="1:24" s="369" customFormat="1" ht="11.25" customHeight="1">
      <c r="A226" s="435" t="s">
        <v>1098</v>
      </c>
      <c r="B226" s="435" t="s">
        <v>102</v>
      </c>
      <c r="C226" s="436" t="s">
        <v>1178</v>
      </c>
      <c r="D226" s="470" t="s">
        <v>1179</v>
      </c>
      <c r="E226" s="435" t="s">
        <v>226</v>
      </c>
      <c r="F226" s="438">
        <v>41</v>
      </c>
      <c r="G226" s="439"/>
      <c r="H226" s="440">
        <f t="shared" si="28"/>
        <v>0</v>
      </c>
      <c r="I226" s="441">
        <v>1E-05</v>
      </c>
      <c r="J226" s="438">
        <f t="shared" si="29"/>
        <v>0.00041000000000000005</v>
      </c>
      <c r="K226" s="441">
        <v>0</v>
      </c>
      <c r="L226" s="438">
        <f t="shared" si="30"/>
        <v>0</v>
      </c>
      <c r="M226" s="442">
        <v>21</v>
      </c>
      <c r="N226" s="443">
        <v>16</v>
      </c>
      <c r="O226" s="444" t="s">
        <v>54</v>
      </c>
      <c r="P226" s="440">
        <f t="shared" si="31"/>
        <v>0</v>
      </c>
      <c r="U226" s="445"/>
      <c r="V226" s="445"/>
      <c r="W226" s="444"/>
      <c r="X226" s="444"/>
    </row>
    <row r="227" spans="1:24" s="374" customFormat="1" ht="11.25" customHeight="1" hidden="1">
      <c r="A227" s="471" t="s">
        <v>1168</v>
      </c>
      <c r="B227" s="471" t="s">
        <v>1169</v>
      </c>
      <c r="C227" s="472" t="s">
        <v>1176</v>
      </c>
      <c r="D227" s="470" t="s">
        <v>1615</v>
      </c>
      <c r="E227" s="435" t="s">
        <v>214</v>
      </c>
      <c r="F227" s="438">
        <v>0</v>
      </c>
      <c r="G227" s="439"/>
      <c r="H227" s="440">
        <f t="shared" si="28"/>
        <v>0</v>
      </c>
      <c r="I227" s="476">
        <v>0.00015</v>
      </c>
      <c r="J227" s="477">
        <f t="shared" si="29"/>
        <v>0</v>
      </c>
      <c r="K227" s="476">
        <v>0</v>
      </c>
      <c r="L227" s="477">
        <f t="shared" si="30"/>
        <v>0</v>
      </c>
      <c r="M227" s="478">
        <v>21</v>
      </c>
      <c r="N227" s="447">
        <v>32</v>
      </c>
      <c r="O227" s="448" t="s">
        <v>54</v>
      </c>
      <c r="P227" s="440">
        <f t="shared" si="31"/>
        <v>0</v>
      </c>
      <c r="U227" s="445"/>
      <c r="V227" s="445"/>
      <c r="W227" s="448"/>
      <c r="X227" s="448"/>
    </row>
    <row r="228" spans="1:24" s="369" customFormat="1" ht="11.25" customHeight="1">
      <c r="A228" s="435" t="s">
        <v>1098</v>
      </c>
      <c r="B228" s="435" t="s">
        <v>102</v>
      </c>
      <c r="C228" s="436" t="s">
        <v>1180</v>
      </c>
      <c r="D228" s="470" t="s">
        <v>1181</v>
      </c>
      <c r="E228" s="435" t="s">
        <v>204</v>
      </c>
      <c r="F228" s="438">
        <f>F212</f>
        <v>50</v>
      </c>
      <c r="G228" s="439"/>
      <c r="H228" s="440">
        <f t="shared" si="28"/>
        <v>0</v>
      </c>
      <c r="I228" s="441">
        <v>0</v>
      </c>
      <c r="J228" s="438">
        <f t="shared" si="29"/>
        <v>0</v>
      </c>
      <c r="K228" s="441">
        <v>0</v>
      </c>
      <c r="L228" s="438">
        <f t="shared" si="30"/>
        <v>0</v>
      </c>
      <c r="M228" s="442">
        <v>21</v>
      </c>
      <c r="N228" s="443">
        <v>16</v>
      </c>
      <c r="O228" s="444" t="s">
        <v>54</v>
      </c>
      <c r="P228" s="440">
        <f t="shared" si="31"/>
        <v>0</v>
      </c>
      <c r="U228" s="445"/>
      <c r="V228" s="445"/>
      <c r="W228" s="444"/>
      <c r="X228" s="444"/>
    </row>
    <row r="229" spans="1:24" s="369" customFormat="1" ht="22.5" customHeight="1" hidden="1">
      <c r="A229" s="435" t="s">
        <v>1098</v>
      </c>
      <c r="B229" s="435" t="s">
        <v>102</v>
      </c>
      <c r="C229" s="436" t="s">
        <v>1616</v>
      </c>
      <c r="D229" s="470" t="s">
        <v>1617</v>
      </c>
      <c r="E229" s="435" t="s">
        <v>204</v>
      </c>
      <c r="F229" s="438">
        <v>0</v>
      </c>
      <c r="G229" s="439"/>
      <c r="H229" s="440">
        <f t="shared" si="28"/>
        <v>0</v>
      </c>
      <c r="I229" s="441">
        <v>5E-05</v>
      </c>
      <c r="J229" s="438">
        <f t="shared" si="29"/>
        <v>0</v>
      </c>
      <c r="K229" s="441">
        <v>0</v>
      </c>
      <c r="L229" s="438">
        <f t="shared" si="30"/>
        <v>0</v>
      </c>
      <c r="M229" s="442">
        <v>21</v>
      </c>
      <c r="N229" s="443">
        <v>16</v>
      </c>
      <c r="O229" s="444" t="s">
        <v>54</v>
      </c>
      <c r="P229" s="440">
        <f t="shared" si="31"/>
        <v>0</v>
      </c>
      <c r="U229" s="445"/>
      <c r="V229" s="445"/>
      <c r="W229" s="444"/>
      <c r="X229" s="444"/>
    </row>
    <row r="230" spans="1:24" s="369" customFormat="1" ht="22.5" customHeight="1" hidden="1">
      <c r="A230" s="435" t="s">
        <v>1098</v>
      </c>
      <c r="B230" s="435" t="s">
        <v>102</v>
      </c>
      <c r="C230" s="436" t="s">
        <v>1618</v>
      </c>
      <c r="D230" s="470" t="s">
        <v>1619</v>
      </c>
      <c r="E230" s="435" t="s">
        <v>204</v>
      </c>
      <c r="F230" s="438">
        <v>0</v>
      </c>
      <c r="G230" s="439"/>
      <c r="H230" s="440">
        <f t="shared" si="28"/>
        <v>0</v>
      </c>
      <c r="I230" s="441">
        <v>0.0001</v>
      </c>
      <c r="J230" s="438">
        <f t="shared" si="29"/>
        <v>0</v>
      </c>
      <c r="K230" s="441">
        <v>0</v>
      </c>
      <c r="L230" s="438">
        <f t="shared" si="30"/>
        <v>0</v>
      </c>
      <c r="M230" s="442">
        <v>21</v>
      </c>
      <c r="N230" s="443">
        <v>16</v>
      </c>
      <c r="O230" s="444" t="s">
        <v>54</v>
      </c>
      <c r="P230" s="440">
        <f t="shared" si="31"/>
        <v>0</v>
      </c>
      <c r="U230" s="445"/>
      <c r="V230" s="445"/>
      <c r="W230" s="444"/>
      <c r="X230" s="444"/>
    </row>
    <row r="231" spans="1:24" s="369" customFormat="1" ht="11.25" customHeight="1" hidden="1">
      <c r="A231" s="435" t="s">
        <v>1098</v>
      </c>
      <c r="B231" s="435" t="s">
        <v>102</v>
      </c>
      <c r="C231" s="436" t="s">
        <v>1620</v>
      </c>
      <c r="D231" s="470" t="s">
        <v>1621</v>
      </c>
      <c r="E231" s="435" t="s">
        <v>204</v>
      </c>
      <c r="F231" s="438">
        <v>0</v>
      </c>
      <c r="G231" s="439"/>
      <c r="H231" s="440">
        <f t="shared" si="28"/>
        <v>0</v>
      </c>
      <c r="I231" s="441">
        <v>3E-05</v>
      </c>
      <c r="J231" s="438">
        <f t="shared" si="29"/>
        <v>0</v>
      </c>
      <c r="K231" s="441">
        <v>0</v>
      </c>
      <c r="L231" s="438">
        <f t="shared" si="30"/>
        <v>0</v>
      </c>
      <c r="M231" s="442">
        <v>21</v>
      </c>
      <c r="N231" s="443">
        <v>16</v>
      </c>
      <c r="O231" s="444" t="s">
        <v>54</v>
      </c>
      <c r="P231" s="440">
        <f t="shared" si="31"/>
        <v>0</v>
      </c>
      <c r="U231" s="445"/>
      <c r="V231" s="445"/>
      <c r="W231" s="444"/>
      <c r="X231" s="444"/>
    </row>
    <row r="232" spans="1:24" s="369" customFormat="1" ht="22.5" customHeight="1" hidden="1">
      <c r="A232" s="435" t="s">
        <v>1098</v>
      </c>
      <c r="B232" s="435" t="s">
        <v>102</v>
      </c>
      <c r="C232" s="436" t="s">
        <v>1622</v>
      </c>
      <c r="D232" s="470" t="s">
        <v>1623</v>
      </c>
      <c r="E232" s="435" t="s">
        <v>204</v>
      </c>
      <c r="F232" s="438">
        <v>0</v>
      </c>
      <c r="G232" s="439"/>
      <c r="H232" s="440">
        <f t="shared" si="28"/>
        <v>0</v>
      </c>
      <c r="I232" s="441">
        <v>3E-05</v>
      </c>
      <c r="J232" s="438">
        <f t="shared" si="29"/>
        <v>0</v>
      </c>
      <c r="K232" s="441">
        <v>0</v>
      </c>
      <c r="L232" s="438">
        <f t="shared" si="30"/>
        <v>0</v>
      </c>
      <c r="M232" s="442">
        <v>21</v>
      </c>
      <c r="N232" s="443">
        <v>16</v>
      </c>
      <c r="O232" s="444" t="s">
        <v>54</v>
      </c>
      <c r="P232" s="440">
        <f t="shared" si="31"/>
        <v>0</v>
      </c>
      <c r="U232" s="445"/>
      <c r="V232" s="445"/>
      <c r="W232" s="444"/>
      <c r="X232" s="444"/>
    </row>
    <row r="233" spans="1:24" s="369" customFormat="1" ht="22.5" customHeight="1" hidden="1">
      <c r="A233" s="435" t="s">
        <v>1098</v>
      </c>
      <c r="B233" s="435" t="s">
        <v>102</v>
      </c>
      <c r="C233" s="436" t="s">
        <v>1624</v>
      </c>
      <c r="D233" s="470" t="s">
        <v>1625</v>
      </c>
      <c r="E233" s="435" t="s">
        <v>204</v>
      </c>
      <c r="F233" s="438">
        <v>0</v>
      </c>
      <c r="G233" s="439"/>
      <c r="H233" s="440">
        <f t="shared" si="28"/>
        <v>0</v>
      </c>
      <c r="I233" s="441">
        <v>5E-05</v>
      </c>
      <c r="J233" s="438">
        <f t="shared" si="29"/>
        <v>0</v>
      </c>
      <c r="K233" s="441">
        <v>0</v>
      </c>
      <c r="L233" s="438">
        <f t="shared" si="30"/>
        <v>0</v>
      </c>
      <c r="M233" s="442">
        <v>21</v>
      </c>
      <c r="N233" s="443">
        <v>16</v>
      </c>
      <c r="O233" s="444" t="s">
        <v>54</v>
      </c>
      <c r="P233" s="440">
        <f t="shared" si="31"/>
        <v>0</v>
      </c>
      <c r="U233" s="445"/>
      <c r="V233" s="445"/>
      <c r="W233" s="444"/>
      <c r="X233" s="444"/>
    </row>
    <row r="234" spans="1:24" s="369" customFormat="1" ht="11.25" customHeight="1" hidden="1">
      <c r="A234" s="435" t="s">
        <v>1098</v>
      </c>
      <c r="B234" s="435" t="s">
        <v>102</v>
      </c>
      <c r="C234" s="436" t="s">
        <v>1626</v>
      </c>
      <c r="D234" s="470" t="s">
        <v>1627</v>
      </c>
      <c r="E234" s="435" t="s">
        <v>226</v>
      </c>
      <c r="F234" s="438">
        <v>0</v>
      </c>
      <c r="G234" s="439"/>
      <c r="H234" s="440">
        <f t="shared" si="28"/>
        <v>0</v>
      </c>
      <c r="I234" s="441">
        <v>0</v>
      </c>
      <c r="J234" s="438">
        <f t="shared" si="29"/>
        <v>0</v>
      </c>
      <c r="K234" s="441">
        <v>0</v>
      </c>
      <c r="L234" s="438">
        <f t="shared" si="30"/>
        <v>0</v>
      </c>
      <c r="M234" s="442">
        <v>21</v>
      </c>
      <c r="N234" s="443">
        <v>16</v>
      </c>
      <c r="O234" s="444" t="s">
        <v>54</v>
      </c>
      <c r="P234" s="440">
        <f t="shared" si="31"/>
        <v>0</v>
      </c>
      <c r="U234" s="445"/>
      <c r="V234" s="445"/>
      <c r="W234" s="444"/>
      <c r="X234" s="444"/>
    </row>
    <row r="235" spans="1:24" s="369" customFormat="1" ht="11.25" customHeight="1">
      <c r="A235" s="435" t="s">
        <v>1098</v>
      </c>
      <c r="B235" s="435" t="s">
        <v>102</v>
      </c>
      <c r="C235" s="436" t="s">
        <v>1182</v>
      </c>
      <c r="D235" s="470" t="s">
        <v>1183</v>
      </c>
      <c r="E235" s="435" t="s">
        <v>204</v>
      </c>
      <c r="F235" s="438">
        <v>1</v>
      </c>
      <c r="G235" s="439"/>
      <c r="H235" s="440">
        <f t="shared" si="28"/>
        <v>0</v>
      </c>
      <c r="I235" s="441">
        <v>0</v>
      </c>
      <c r="J235" s="438">
        <f t="shared" si="29"/>
        <v>0</v>
      </c>
      <c r="K235" s="441">
        <v>0</v>
      </c>
      <c r="L235" s="438">
        <f t="shared" si="30"/>
        <v>0</v>
      </c>
      <c r="M235" s="442">
        <v>21</v>
      </c>
      <c r="N235" s="443">
        <v>16</v>
      </c>
      <c r="O235" s="444" t="s">
        <v>54</v>
      </c>
      <c r="P235" s="440">
        <f t="shared" si="31"/>
        <v>0</v>
      </c>
      <c r="U235" s="445"/>
      <c r="V235" s="445"/>
      <c r="W235" s="444"/>
      <c r="X235" s="444"/>
    </row>
    <row r="236" spans="1:24" s="369" customFormat="1" ht="11.25" customHeight="1" hidden="1">
      <c r="A236" s="435" t="s">
        <v>1098</v>
      </c>
      <c r="B236" s="435" t="s">
        <v>102</v>
      </c>
      <c r="C236" s="436" t="s">
        <v>1628</v>
      </c>
      <c r="D236" s="470" t="s">
        <v>1629</v>
      </c>
      <c r="E236" s="435" t="s">
        <v>29</v>
      </c>
      <c r="F236" s="438">
        <v>0</v>
      </c>
      <c r="G236" s="439"/>
      <c r="H236" s="440">
        <f t="shared" si="28"/>
        <v>0</v>
      </c>
      <c r="I236" s="441">
        <v>0</v>
      </c>
      <c r="J236" s="438">
        <f t="shared" si="29"/>
        <v>0</v>
      </c>
      <c r="K236" s="441">
        <v>0</v>
      </c>
      <c r="L236" s="438">
        <f t="shared" si="30"/>
        <v>0</v>
      </c>
      <c r="M236" s="442">
        <v>21</v>
      </c>
      <c r="N236" s="443">
        <v>16</v>
      </c>
      <c r="O236" s="444" t="s">
        <v>54</v>
      </c>
      <c r="P236" s="440">
        <f t="shared" si="31"/>
        <v>0</v>
      </c>
      <c r="U236" s="445"/>
      <c r="V236" s="445"/>
      <c r="W236" s="444"/>
      <c r="X236" s="444"/>
    </row>
    <row r="237" spans="1:24" s="369" customFormat="1" ht="11.25" customHeight="1">
      <c r="A237" s="435" t="s">
        <v>1098</v>
      </c>
      <c r="B237" s="435" t="s">
        <v>102</v>
      </c>
      <c r="C237" s="436" t="s">
        <v>1184</v>
      </c>
      <c r="D237" s="470" t="s">
        <v>1185</v>
      </c>
      <c r="E237" s="435" t="s">
        <v>29</v>
      </c>
      <c r="F237" s="438">
        <v>3000</v>
      </c>
      <c r="G237" s="439"/>
      <c r="H237" s="440">
        <f t="shared" si="28"/>
        <v>0</v>
      </c>
      <c r="I237" s="441">
        <v>0</v>
      </c>
      <c r="J237" s="438">
        <f t="shared" si="29"/>
        <v>0</v>
      </c>
      <c r="K237" s="441">
        <v>0</v>
      </c>
      <c r="L237" s="438">
        <f t="shared" si="30"/>
        <v>0</v>
      </c>
      <c r="M237" s="442">
        <v>21</v>
      </c>
      <c r="N237" s="443">
        <v>16</v>
      </c>
      <c r="O237" s="444" t="s">
        <v>54</v>
      </c>
      <c r="P237" s="440">
        <f t="shared" si="31"/>
        <v>0</v>
      </c>
      <c r="U237" s="445"/>
      <c r="V237" s="445"/>
      <c r="W237" s="444"/>
      <c r="X237" s="444"/>
    </row>
    <row r="238" spans="1:24" s="369" customFormat="1" ht="11.25" customHeight="1" hidden="1">
      <c r="A238" s="435" t="s">
        <v>1098</v>
      </c>
      <c r="B238" s="435" t="s">
        <v>102</v>
      </c>
      <c r="C238" s="436" t="s">
        <v>1630</v>
      </c>
      <c r="D238" s="470" t="s">
        <v>1631</v>
      </c>
      <c r="E238" s="435" t="s">
        <v>29</v>
      </c>
      <c r="F238" s="438">
        <v>0</v>
      </c>
      <c r="G238" s="439"/>
      <c r="H238" s="440">
        <f t="shared" si="28"/>
        <v>0</v>
      </c>
      <c r="I238" s="441">
        <v>0</v>
      </c>
      <c r="J238" s="438">
        <f t="shared" si="29"/>
        <v>0</v>
      </c>
      <c r="K238" s="441">
        <v>0</v>
      </c>
      <c r="L238" s="438">
        <f t="shared" si="30"/>
        <v>0</v>
      </c>
      <c r="M238" s="442">
        <v>21</v>
      </c>
      <c r="N238" s="443">
        <v>16</v>
      </c>
      <c r="O238" s="444" t="s">
        <v>54</v>
      </c>
      <c r="P238" s="440">
        <f t="shared" si="31"/>
        <v>0</v>
      </c>
      <c r="U238" s="445"/>
      <c r="V238" s="445"/>
      <c r="W238" s="444"/>
      <c r="X238" s="444"/>
    </row>
    <row r="239" spans="1:24" s="356" customFormat="1" ht="18" customHeight="1">
      <c r="A239" s="429" t="s">
        <v>1093</v>
      </c>
      <c r="B239" s="430"/>
      <c r="C239" s="431" t="s">
        <v>104</v>
      </c>
      <c r="D239" s="469" t="s">
        <v>1632</v>
      </c>
      <c r="E239" s="430"/>
      <c r="F239" s="430"/>
      <c r="G239" s="432"/>
      <c r="H239" s="433">
        <f>SUM(H240:H265)</f>
        <v>0</v>
      </c>
      <c r="I239" s="430"/>
      <c r="J239" s="434">
        <f>SUM(J240:J265)</f>
        <v>0.04716000000000001</v>
      </c>
      <c r="K239" s="430"/>
      <c r="L239" s="434">
        <f>SUM(L240:L265)</f>
        <v>0.24526</v>
      </c>
      <c r="M239" s="430"/>
      <c r="N239" s="430"/>
      <c r="O239" s="430" t="s">
        <v>52</v>
      </c>
      <c r="P239" s="440"/>
      <c r="U239" s="428"/>
      <c r="V239" s="428"/>
      <c r="W239" s="430"/>
      <c r="X239" s="430"/>
    </row>
    <row r="240" spans="1:24" s="369" customFormat="1" ht="11.25" customHeight="1">
      <c r="A240" s="435" t="s">
        <v>1098</v>
      </c>
      <c r="B240" s="435" t="s">
        <v>104</v>
      </c>
      <c r="C240" s="436" t="s">
        <v>1633</v>
      </c>
      <c r="D240" s="470" t="s">
        <v>1634</v>
      </c>
      <c r="E240" s="435" t="s">
        <v>204</v>
      </c>
      <c r="F240" s="438">
        <v>3</v>
      </c>
      <c r="G240" s="439"/>
      <c r="H240" s="440">
        <f aca="true" t="shared" si="32" ref="H240:H265">ROUND(F240*G240,2)</f>
        <v>0</v>
      </c>
      <c r="I240" s="441">
        <v>0</v>
      </c>
      <c r="J240" s="438">
        <f aca="true" t="shared" si="33" ref="J240:J265">F240*I240</f>
        <v>0</v>
      </c>
      <c r="K240" s="441">
        <v>0.0815</v>
      </c>
      <c r="L240" s="438">
        <f aca="true" t="shared" si="34" ref="L240:L265">F240*K240</f>
        <v>0.2445</v>
      </c>
      <c r="M240" s="442">
        <v>21</v>
      </c>
      <c r="N240" s="443">
        <v>16</v>
      </c>
      <c r="O240" s="444" t="s">
        <v>54</v>
      </c>
      <c r="P240" s="440">
        <f aca="true" t="shared" si="35" ref="P240:P265">H240+((H240/100)*M240)</f>
        <v>0</v>
      </c>
      <c r="U240" s="445"/>
      <c r="V240" s="445"/>
      <c r="W240" s="444"/>
      <c r="X240" s="444"/>
    </row>
    <row r="241" spans="1:24" s="369" customFormat="1" ht="11.25" customHeight="1" hidden="1">
      <c r="A241" s="435" t="s">
        <v>1098</v>
      </c>
      <c r="B241" s="435" t="s">
        <v>104</v>
      </c>
      <c r="C241" s="436" t="s">
        <v>1635</v>
      </c>
      <c r="D241" s="470" t="s">
        <v>1636</v>
      </c>
      <c r="E241" s="435" t="s">
        <v>204</v>
      </c>
      <c r="F241" s="438">
        <v>0</v>
      </c>
      <c r="G241" s="439"/>
      <c r="H241" s="440">
        <f t="shared" si="32"/>
        <v>0</v>
      </c>
      <c r="I241" s="441">
        <v>0</v>
      </c>
      <c r="J241" s="438">
        <f t="shared" si="33"/>
        <v>0</v>
      </c>
      <c r="K241" s="441">
        <v>0.0272</v>
      </c>
      <c r="L241" s="438">
        <f t="shared" si="34"/>
        <v>0</v>
      </c>
      <c r="M241" s="442">
        <v>21</v>
      </c>
      <c r="N241" s="443">
        <v>16</v>
      </c>
      <c r="O241" s="444" t="s">
        <v>54</v>
      </c>
      <c r="P241" s="440">
        <f t="shared" si="35"/>
        <v>0</v>
      </c>
      <c r="U241" s="445"/>
      <c r="V241" s="445"/>
      <c r="W241" s="444"/>
      <c r="X241" s="444"/>
    </row>
    <row r="242" spans="1:24" s="369" customFormat="1" ht="22.5" customHeight="1" hidden="1">
      <c r="A242" s="435" t="s">
        <v>1098</v>
      </c>
      <c r="B242" s="435" t="s">
        <v>104</v>
      </c>
      <c r="C242" s="436" t="s">
        <v>1637</v>
      </c>
      <c r="D242" s="470" t="s">
        <v>1638</v>
      </c>
      <c r="E242" s="435" t="s">
        <v>204</v>
      </c>
      <c r="F242" s="438">
        <v>0</v>
      </c>
      <c r="G242" s="439"/>
      <c r="H242" s="440">
        <f t="shared" si="32"/>
        <v>0</v>
      </c>
      <c r="I242" s="441">
        <v>0.00295</v>
      </c>
      <c r="J242" s="438">
        <f t="shared" si="33"/>
        <v>0</v>
      </c>
      <c r="K242" s="441">
        <v>0</v>
      </c>
      <c r="L242" s="438">
        <f t="shared" si="34"/>
        <v>0</v>
      </c>
      <c r="M242" s="442">
        <v>21</v>
      </c>
      <c r="N242" s="443">
        <v>16</v>
      </c>
      <c r="O242" s="444" t="s">
        <v>54</v>
      </c>
      <c r="P242" s="440">
        <f t="shared" si="35"/>
        <v>0</v>
      </c>
      <c r="U242" s="445"/>
      <c r="V242" s="445"/>
      <c r="W242" s="444"/>
      <c r="X242" s="444"/>
    </row>
    <row r="243" spans="1:24" s="369" customFormat="1" ht="22.5" customHeight="1" hidden="1">
      <c r="A243" s="435" t="s">
        <v>1098</v>
      </c>
      <c r="B243" s="435" t="s">
        <v>104</v>
      </c>
      <c r="C243" s="436" t="s">
        <v>1639</v>
      </c>
      <c r="D243" s="470" t="s">
        <v>1640</v>
      </c>
      <c r="E243" s="435" t="s">
        <v>204</v>
      </c>
      <c r="F243" s="438">
        <v>0</v>
      </c>
      <c r="G243" s="439"/>
      <c r="H243" s="440">
        <f t="shared" si="32"/>
        <v>0</v>
      </c>
      <c r="I243" s="441">
        <v>0.0029</v>
      </c>
      <c r="J243" s="438">
        <f t="shared" si="33"/>
        <v>0</v>
      </c>
      <c r="K243" s="441">
        <v>0</v>
      </c>
      <c r="L243" s="438">
        <f t="shared" si="34"/>
        <v>0</v>
      </c>
      <c r="M243" s="442">
        <v>21</v>
      </c>
      <c r="N243" s="443">
        <v>16</v>
      </c>
      <c r="O243" s="444" t="s">
        <v>54</v>
      </c>
      <c r="P243" s="440">
        <f t="shared" si="35"/>
        <v>0</v>
      </c>
      <c r="U243" s="445"/>
      <c r="V243" s="445"/>
      <c r="W243" s="444"/>
      <c r="X243" s="444"/>
    </row>
    <row r="244" spans="1:24" s="369" customFormat="1" ht="22.5" customHeight="1" hidden="1">
      <c r="A244" s="435" t="s">
        <v>1098</v>
      </c>
      <c r="B244" s="435" t="s">
        <v>104</v>
      </c>
      <c r="C244" s="436" t="s">
        <v>1639</v>
      </c>
      <c r="D244" s="470" t="s">
        <v>1640</v>
      </c>
      <c r="E244" s="435" t="s">
        <v>204</v>
      </c>
      <c r="F244" s="438">
        <v>0</v>
      </c>
      <c r="G244" s="439"/>
      <c r="H244" s="440">
        <f t="shared" si="32"/>
        <v>0</v>
      </c>
      <c r="I244" s="441">
        <v>0.0029</v>
      </c>
      <c r="J244" s="438">
        <f t="shared" si="33"/>
        <v>0</v>
      </c>
      <c r="K244" s="441">
        <v>0</v>
      </c>
      <c r="L244" s="438">
        <f t="shared" si="34"/>
        <v>0</v>
      </c>
      <c r="M244" s="442">
        <v>21</v>
      </c>
      <c r="N244" s="443">
        <v>16</v>
      </c>
      <c r="O244" s="444" t="s">
        <v>54</v>
      </c>
      <c r="P244" s="440">
        <f t="shared" si="35"/>
        <v>0</v>
      </c>
      <c r="U244" s="445"/>
      <c r="V244" s="445"/>
      <c r="W244" s="444"/>
      <c r="X244" s="444"/>
    </row>
    <row r="245" spans="1:24" s="369" customFormat="1" ht="22.5" customHeight="1" hidden="1">
      <c r="A245" s="435" t="s">
        <v>1098</v>
      </c>
      <c r="B245" s="435" t="s">
        <v>104</v>
      </c>
      <c r="C245" s="436" t="s">
        <v>1641</v>
      </c>
      <c r="D245" s="470" t="s">
        <v>1642</v>
      </c>
      <c r="E245" s="435" t="s">
        <v>204</v>
      </c>
      <c r="F245" s="438">
        <v>0</v>
      </c>
      <c r="G245" s="439"/>
      <c r="H245" s="440">
        <f t="shared" si="32"/>
        <v>0</v>
      </c>
      <c r="I245" s="441">
        <v>0.003</v>
      </c>
      <c r="J245" s="438">
        <f t="shared" si="33"/>
        <v>0</v>
      </c>
      <c r="K245" s="441">
        <v>0</v>
      </c>
      <c r="L245" s="438">
        <f t="shared" si="34"/>
        <v>0</v>
      </c>
      <c r="M245" s="442">
        <v>21</v>
      </c>
      <c r="N245" s="443">
        <v>16</v>
      </c>
      <c r="O245" s="444" t="s">
        <v>54</v>
      </c>
      <c r="P245" s="440">
        <f t="shared" si="35"/>
        <v>0</v>
      </c>
      <c r="U245" s="445"/>
      <c r="V245" s="445"/>
      <c r="W245" s="444"/>
      <c r="X245" s="444"/>
    </row>
    <row r="246" spans="1:24" s="369" customFormat="1" ht="22.5" customHeight="1" hidden="1">
      <c r="A246" s="435" t="s">
        <v>1098</v>
      </c>
      <c r="B246" s="435" t="s">
        <v>104</v>
      </c>
      <c r="C246" s="436" t="s">
        <v>1643</v>
      </c>
      <c r="D246" s="470" t="s">
        <v>1644</v>
      </c>
      <c r="E246" s="435" t="s">
        <v>204</v>
      </c>
      <c r="F246" s="438">
        <v>0</v>
      </c>
      <c r="G246" s="439"/>
      <c r="H246" s="440">
        <f t="shared" si="32"/>
        <v>0</v>
      </c>
      <c r="I246" s="441">
        <v>0.003</v>
      </c>
      <c r="J246" s="438">
        <f t="shared" si="33"/>
        <v>0</v>
      </c>
      <c r="K246" s="441">
        <v>0</v>
      </c>
      <c r="L246" s="438">
        <f t="shared" si="34"/>
        <v>0</v>
      </c>
      <c r="M246" s="442">
        <v>21</v>
      </c>
      <c r="N246" s="443">
        <v>16</v>
      </c>
      <c r="O246" s="444" t="s">
        <v>54</v>
      </c>
      <c r="P246" s="440">
        <f t="shared" si="35"/>
        <v>0</v>
      </c>
      <c r="U246" s="445"/>
      <c r="V246" s="445"/>
      <c r="W246" s="444"/>
      <c r="X246" s="444"/>
    </row>
    <row r="247" spans="1:24" s="369" customFormat="1" ht="22.5" customHeight="1">
      <c r="A247" s="435" t="s">
        <v>1098</v>
      </c>
      <c r="B247" s="435" t="s">
        <v>104</v>
      </c>
      <c r="C247" s="436" t="s">
        <v>1645</v>
      </c>
      <c r="D247" s="470" t="s">
        <v>1646</v>
      </c>
      <c r="E247" s="435" t="s">
        <v>204</v>
      </c>
      <c r="F247" s="438">
        <v>3</v>
      </c>
      <c r="G247" s="439"/>
      <c r="H247" s="440">
        <f t="shared" si="32"/>
        <v>0</v>
      </c>
      <c r="I247" s="441">
        <v>0.0031</v>
      </c>
      <c r="J247" s="438">
        <f t="shared" si="33"/>
        <v>0.0093</v>
      </c>
      <c r="K247" s="441">
        <v>0</v>
      </c>
      <c r="L247" s="438">
        <f t="shared" si="34"/>
        <v>0</v>
      </c>
      <c r="M247" s="442">
        <v>21</v>
      </c>
      <c r="N247" s="443">
        <v>16</v>
      </c>
      <c r="O247" s="444" t="s">
        <v>54</v>
      </c>
      <c r="P247" s="440">
        <f t="shared" si="35"/>
        <v>0</v>
      </c>
      <c r="U247" s="445"/>
      <c r="V247" s="445"/>
      <c r="W247" s="444"/>
      <c r="X247" s="444"/>
    </row>
    <row r="248" spans="1:24" s="369" customFormat="1" ht="22.5" customHeight="1" hidden="1">
      <c r="A248" s="435" t="s">
        <v>1098</v>
      </c>
      <c r="B248" s="435" t="s">
        <v>104</v>
      </c>
      <c r="C248" s="436" t="s">
        <v>1647</v>
      </c>
      <c r="D248" s="470" t="s">
        <v>1648</v>
      </c>
      <c r="E248" s="435" t="s">
        <v>204</v>
      </c>
      <c r="F248" s="438">
        <v>0</v>
      </c>
      <c r="G248" s="439"/>
      <c r="H248" s="440">
        <f t="shared" si="32"/>
        <v>0</v>
      </c>
      <c r="I248" s="441">
        <v>0.0032</v>
      </c>
      <c r="J248" s="438">
        <f t="shared" si="33"/>
        <v>0</v>
      </c>
      <c r="K248" s="441">
        <v>0</v>
      </c>
      <c r="L248" s="438">
        <f t="shared" si="34"/>
        <v>0</v>
      </c>
      <c r="M248" s="442">
        <v>21</v>
      </c>
      <c r="N248" s="443">
        <v>16</v>
      </c>
      <c r="O248" s="444" t="s">
        <v>54</v>
      </c>
      <c r="P248" s="440">
        <f t="shared" si="35"/>
        <v>0</v>
      </c>
      <c r="U248" s="445"/>
      <c r="V248" s="445"/>
      <c r="W248" s="444"/>
      <c r="X248" s="444"/>
    </row>
    <row r="249" spans="1:24" s="369" customFormat="1" ht="22.5" customHeight="1" hidden="1">
      <c r="A249" s="435" t="s">
        <v>1098</v>
      </c>
      <c r="B249" s="435" t="s">
        <v>104</v>
      </c>
      <c r="C249" s="436" t="s">
        <v>1649</v>
      </c>
      <c r="D249" s="470" t="s">
        <v>1650</v>
      </c>
      <c r="E249" s="435" t="s">
        <v>204</v>
      </c>
      <c r="F249" s="438">
        <v>0</v>
      </c>
      <c r="G249" s="439"/>
      <c r="H249" s="440">
        <f t="shared" si="32"/>
        <v>0</v>
      </c>
      <c r="I249" s="441">
        <v>0.00325</v>
      </c>
      <c r="J249" s="438">
        <f t="shared" si="33"/>
        <v>0</v>
      </c>
      <c r="K249" s="441">
        <v>0</v>
      </c>
      <c r="L249" s="438">
        <f t="shared" si="34"/>
        <v>0</v>
      </c>
      <c r="M249" s="442">
        <v>21</v>
      </c>
      <c r="N249" s="443">
        <v>16</v>
      </c>
      <c r="O249" s="444" t="s">
        <v>54</v>
      </c>
      <c r="P249" s="440">
        <f t="shared" si="35"/>
        <v>0</v>
      </c>
      <c r="U249" s="445"/>
      <c r="V249" s="445"/>
      <c r="W249" s="444"/>
      <c r="X249" s="444"/>
    </row>
    <row r="250" spans="1:24" s="374" customFormat="1" ht="11.25" customHeight="1">
      <c r="A250" s="435" t="s">
        <v>1168</v>
      </c>
      <c r="B250" s="435" t="s">
        <v>1169</v>
      </c>
      <c r="C250" s="436" t="s">
        <v>1651</v>
      </c>
      <c r="D250" s="470" t="s">
        <v>1652</v>
      </c>
      <c r="E250" s="435" t="s">
        <v>204</v>
      </c>
      <c r="F250" s="438">
        <v>3</v>
      </c>
      <c r="G250" s="439"/>
      <c r="H250" s="440">
        <f t="shared" si="32"/>
        <v>0</v>
      </c>
      <c r="I250" s="441">
        <v>0.0118</v>
      </c>
      <c r="J250" s="438">
        <f t="shared" si="33"/>
        <v>0.0354</v>
      </c>
      <c r="K250" s="441">
        <v>0</v>
      </c>
      <c r="L250" s="438">
        <f t="shared" si="34"/>
        <v>0</v>
      </c>
      <c r="M250" s="442">
        <v>21</v>
      </c>
      <c r="N250" s="447">
        <v>32</v>
      </c>
      <c r="O250" s="448" t="s">
        <v>54</v>
      </c>
      <c r="P250" s="440">
        <f t="shared" si="35"/>
        <v>0</v>
      </c>
      <c r="U250" s="445"/>
      <c r="V250" s="445"/>
      <c r="W250" s="448"/>
      <c r="X250" s="448"/>
    </row>
    <row r="251" spans="1:24" s="369" customFormat="1" ht="11.25" customHeight="1">
      <c r="A251" s="435" t="s">
        <v>1098</v>
      </c>
      <c r="B251" s="435" t="s">
        <v>104</v>
      </c>
      <c r="C251" s="436" t="s">
        <v>1653</v>
      </c>
      <c r="D251" s="470" t="s">
        <v>1654</v>
      </c>
      <c r="E251" s="435" t="s">
        <v>204</v>
      </c>
      <c r="F251" s="438">
        <v>3</v>
      </c>
      <c r="G251" s="439"/>
      <c r="H251" s="440">
        <f t="shared" si="32"/>
        <v>0</v>
      </c>
      <c r="I251" s="441">
        <v>0</v>
      </c>
      <c r="J251" s="438">
        <f t="shared" si="33"/>
        <v>0</v>
      </c>
      <c r="K251" s="441">
        <v>0</v>
      </c>
      <c r="L251" s="438">
        <f t="shared" si="34"/>
        <v>0</v>
      </c>
      <c r="M251" s="442">
        <v>21</v>
      </c>
      <c r="N251" s="443">
        <v>16</v>
      </c>
      <c r="O251" s="444" t="s">
        <v>54</v>
      </c>
      <c r="P251" s="440">
        <f t="shared" si="35"/>
        <v>0</v>
      </c>
      <c r="U251" s="445"/>
      <c r="V251" s="445"/>
      <c r="W251" s="444"/>
      <c r="X251" s="444"/>
    </row>
    <row r="252" spans="1:24" s="369" customFormat="1" ht="11.25" customHeight="1" hidden="1">
      <c r="A252" s="435" t="s">
        <v>1098</v>
      </c>
      <c r="B252" s="435" t="s">
        <v>104</v>
      </c>
      <c r="C252" s="436" t="s">
        <v>1655</v>
      </c>
      <c r="D252" s="470" t="s">
        <v>1656</v>
      </c>
      <c r="E252" s="435" t="s">
        <v>204</v>
      </c>
      <c r="F252" s="438">
        <v>0</v>
      </c>
      <c r="G252" s="439"/>
      <c r="H252" s="440">
        <f t="shared" si="32"/>
        <v>0</v>
      </c>
      <c r="I252" s="441">
        <v>0</v>
      </c>
      <c r="J252" s="438">
        <f t="shared" si="33"/>
        <v>0</v>
      </c>
      <c r="K252" s="441">
        <v>0</v>
      </c>
      <c r="L252" s="438">
        <f t="shared" si="34"/>
        <v>0</v>
      </c>
      <c r="M252" s="442">
        <v>21</v>
      </c>
      <c r="N252" s="443">
        <v>16</v>
      </c>
      <c r="O252" s="444" t="s">
        <v>54</v>
      </c>
      <c r="P252" s="440">
        <f t="shared" si="35"/>
        <v>0</v>
      </c>
      <c r="U252" s="445"/>
      <c r="V252" s="445"/>
      <c r="W252" s="444"/>
      <c r="X252" s="444"/>
    </row>
    <row r="253" spans="1:24" s="369" customFormat="1" ht="22.5" customHeight="1" hidden="1">
      <c r="A253" s="435" t="s">
        <v>1098</v>
      </c>
      <c r="B253" s="435" t="s">
        <v>104</v>
      </c>
      <c r="C253" s="436" t="s">
        <v>1657</v>
      </c>
      <c r="D253" s="470" t="s">
        <v>1658</v>
      </c>
      <c r="E253" s="435" t="s">
        <v>204</v>
      </c>
      <c r="F253" s="438">
        <v>0</v>
      </c>
      <c r="G253" s="439"/>
      <c r="H253" s="440">
        <f t="shared" si="32"/>
        <v>0</v>
      </c>
      <c r="I253" s="441">
        <v>0.00093</v>
      </c>
      <c r="J253" s="438">
        <f t="shared" si="33"/>
        <v>0</v>
      </c>
      <c r="K253" s="441">
        <v>0</v>
      </c>
      <c r="L253" s="438">
        <f t="shared" si="34"/>
        <v>0</v>
      </c>
      <c r="M253" s="442">
        <v>21</v>
      </c>
      <c r="N253" s="443">
        <v>16</v>
      </c>
      <c r="O253" s="444" t="s">
        <v>54</v>
      </c>
      <c r="P253" s="440">
        <f t="shared" si="35"/>
        <v>0</v>
      </c>
      <c r="U253" s="445"/>
      <c r="V253" s="445"/>
      <c r="W253" s="444"/>
      <c r="X253" s="444"/>
    </row>
    <row r="254" spans="1:24" s="369" customFormat="1" ht="22.5" customHeight="1">
      <c r="A254" s="435" t="s">
        <v>1098</v>
      </c>
      <c r="B254" s="435" t="s">
        <v>104</v>
      </c>
      <c r="C254" s="436" t="s">
        <v>1659</v>
      </c>
      <c r="D254" s="470" t="s">
        <v>1660</v>
      </c>
      <c r="E254" s="435" t="s">
        <v>204</v>
      </c>
      <c r="F254" s="438">
        <v>3</v>
      </c>
      <c r="G254" s="439"/>
      <c r="H254" s="440">
        <f t="shared" si="32"/>
        <v>0</v>
      </c>
      <c r="I254" s="441">
        <v>0</v>
      </c>
      <c r="J254" s="438">
        <f t="shared" si="33"/>
        <v>0</v>
      </c>
      <c r="K254" s="441">
        <v>0</v>
      </c>
      <c r="L254" s="438">
        <f t="shared" si="34"/>
        <v>0</v>
      </c>
      <c r="M254" s="442">
        <v>21</v>
      </c>
      <c r="N254" s="443">
        <v>16</v>
      </c>
      <c r="O254" s="444" t="s">
        <v>54</v>
      </c>
      <c r="P254" s="440">
        <f t="shared" si="35"/>
        <v>0</v>
      </c>
      <c r="U254" s="445"/>
      <c r="V254" s="445"/>
      <c r="W254" s="444"/>
      <c r="X254" s="444"/>
    </row>
    <row r="255" spans="1:24" s="369" customFormat="1" ht="22.5" customHeight="1" hidden="1">
      <c r="A255" s="435" t="s">
        <v>1098</v>
      </c>
      <c r="B255" s="435" t="s">
        <v>104</v>
      </c>
      <c r="C255" s="436" t="s">
        <v>1661</v>
      </c>
      <c r="D255" s="470" t="s">
        <v>1662</v>
      </c>
      <c r="E255" s="435" t="s">
        <v>204</v>
      </c>
      <c r="F255" s="438">
        <v>0</v>
      </c>
      <c r="G255" s="439"/>
      <c r="H255" s="440">
        <f t="shared" si="32"/>
        <v>0</v>
      </c>
      <c r="I255" s="441">
        <v>0</v>
      </c>
      <c r="J255" s="438">
        <f t="shared" si="33"/>
        <v>0</v>
      </c>
      <c r="K255" s="441">
        <v>0</v>
      </c>
      <c r="L255" s="438">
        <f t="shared" si="34"/>
        <v>0</v>
      </c>
      <c r="M255" s="442">
        <v>21</v>
      </c>
      <c r="N255" s="443">
        <v>16</v>
      </c>
      <c r="O255" s="444" t="s">
        <v>54</v>
      </c>
      <c r="P255" s="440">
        <f t="shared" si="35"/>
        <v>0</v>
      </c>
      <c r="U255" s="445"/>
      <c r="V255" s="445"/>
      <c r="W255" s="444"/>
      <c r="X255" s="444"/>
    </row>
    <row r="256" spans="1:24" s="369" customFormat="1" ht="11.25" customHeight="1">
      <c r="A256" s="435" t="s">
        <v>1098</v>
      </c>
      <c r="B256" s="435" t="s">
        <v>104</v>
      </c>
      <c r="C256" s="436" t="s">
        <v>1663</v>
      </c>
      <c r="D256" s="470" t="s">
        <v>1664</v>
      </c>
      <c r="E256" s="435" t="s">
        <v>226</v>
      </c>
      <c r="F256" s="438">
        <v>4</v>
      </c>
      <c r="G256" s="439"/>
      <c r="H256" s="440">
        <f t="shared" si="32"/>
        <v>0</v>
      </c>
      <c r="I256" s="441">
        <v>0</v>
      </c>
      <c r="J256" s="438">
        <f t="shared" si="33"/>
        <v>0</v>
      </c>
      <c r="K256" s="441">
        <v>0.00019</v>
      </c>
      <c r="L256" s="438">
        <f t="shared" si="34"/>
        <v>0.00076</v>
      </c>
      <c r="M256" s="442">
        <v>21</v>
      </c>
      <c r="N256" s="443">
        <v>16</v>
      </c>
      <c r="O256" s="444" t="s">
        <v>54</v>
      </c>
      <c r="P256" s="440">
        <f t="shared" si="35"/>
        <v>0</v>
      </c>
      <c r="U256" s="445"/>
      <c r="V256" s="445"/>
      <c r="W256" s="444"/>
      <c r="X256" s="444"/>
    </row>
    <row r="257" spans="1:24" s="369" customFormat="1" ht="11.25" customHeight="1" hidden="1">
      <c r="A257" s="435" t="s">
        <v>1098</v>
      </c>
      <c r="B257" s="435" t="s">
        <v>104</v>
      </c>
      <c r="C257" s="436" t="s">
        <v>1665</v>
      </c>
      <c r="D257" s="470" t="s">
        <v>1666</v>
      </c>
      <c r="E257" s="435" t="s">
        <v>226</v>
      </c>
      <c r="F257" s="438">
        <v>0</v>
      </c>
      <c r="G257" s="439"/>
      <c r="H257" s="440">
        <f t="shared" si="32"/>
        <v>0</v>
      </c>
      <c r="I257" s="441">
        <v>0.00031</v>
      </c>
      <c r="J257" s="438">
        <f t="shared" si="33"/>
        <v>0</v>
      </c>
      <c r="K257" s="441">
        <v>0</v>
      </c>
      <c r="L257" s="438">
        <f t="shared" si="34"/>
        <v>0</v>
      </c>
      <c r="M257" s="442">
        <v>21</v>
      </c>
      <c r="N257" s="443">
        <v>16</v>
      </c>
      <c r="O257" s="444" t="s">
        <v>54</v>
      </c>
      <c r="P257" s="440">
        <f t="shared" si="35"/>
        <v>0</v>
      </c>
      <c r="U257" s="445"/>
      <c r="V257" s="445"/>
      <c r="W257" s="444"/>
      <c r="X257" s="444"/>
    </row>
    <row r="258" spans="1:24" s="369" customFormat="1" ht="11.25" customHeight="1" hidden="1">
      <c r="A258" s="435" t="s">
        <v>1098</v>
      </c>
      <c r="B258" s="435" t="s">
        <v>104</v>
      </c>
      <c r="C258" s="436" t="s">
        <v>1667</v>
      </c>
      <c r="D258" s="470" t="s">
        <v>1668</v>
      </c>
      <c r="E258" s="435" t="s">
        <v>226</v>
      </c>
      <c r="F258" s="438">
        <v>0</v>
      </c>
      <c r="G258" s="439"/>
      <c r="H258" s="440">
        <f t="shared" si="32"/>
        <v>0</v>
      </c>
      <c r="I258" s="441">
        <v>0.00026</v>
      </c>
      <c r="J258" s="438">
        <f t="shared" si="33"/>
        <v>0</v>
      </c>
      <c r="K258" s="441">
        <v>0</v>
      </c>
      <c r="L258" s="438">
        <f t="shared" si="34"/>
        <v>0</v>
      </c>
      <c r="M258" s="442">
        <v>21</v>
      </c>
      <c r="N258" s="443">
        <v>16</v>
      </c>
      <c r="O258" s="444" t="s">
        <v>54</v>
      </c>
      <c r="P258" s="440">
        <f t="shared" si="35"/>
        <v>0</v>
      </c>
      <c r="U258" s="445"/>
      <c r="V258" s="445"/>
      <c r="W258" s="444"/>
      <c r="X258" s="444"/>
    </row>
    <row r="259" spans="1:24" s="369" customFormat="1" ht="11.25" customHeight="1">
      <c r="A259" s="435" t="s">
        <v>1098</v>
      </c>
      <c r="B259" s="435" t="s">
        <v>104</v>
      </c>
      <c r="C259" s="436" t="s">
        <v>1669</v>
      </c>
      <c r="D259" s="470" t="s">
        <v>1670</v>
      </c>
      <c r="E259" s="435" t="s">
        <v>226</v>
      </c>
      <c r="F259" s="438">
        <v>2</v>
      </c>
      <c r="G259" s="439"/>
      <c r="H259" s="440">
        <f t="shared" si="32"/>
        <v>0</v>
      </c>
      <c r="I259" s="441">
        <v>0.00031</v>
      </c>
      <c r="J259" s="438">
        <f t="shared" si="33"/>
        <v>0.00062</v>
      </c>
      <c r="K259" s="441">
        <v>0</v>
      </c>
      <c r="L259" s="438">
        <f t="shared" si="34"/>
        <v>0</v>
      </c>
      <c r="M259" s="442">
        <v>21</v>
      </c>
      <c r="N259" s="443">
        <v>16</v>
      </c>
      <c r="O259" s="444" t="s">
        <v>54</v>
      </c>
      <c r="P259" s="440">
        <f t="shared" si="35"/>
        <v>0</v>
      </c>
      <c r="U259" s="445"/>
      <c r="V259" s="445"/>
      <c r="W259" s="444"/>
      <c r="X259" s="444"/>
    </row>
    <row r="260" spans="1:24" s="369" customFormat="1" ht="11.25" customHeight="1">
      <c r="A260" s="435" t="s">
        <v>1098</v>
      </c>
      <c r="B260" s="435" t="s">
        <v>104</v>
      </c>
      <c r="C260" s="436" t="s">
        <v>1671</v>
      </c>
      <c r="D260" s="470" t="s">
        <v>1672</v>
      </c>
      <c r="E260" s="435" t="s">
        <v>226</v>
      </c>
      <c r="F260" s="438">
        <v>5</v>
      </c>
      <c r="G260" s="439"/>
      <c r="H260" s="440">
        <f t="shared" si="32"/>
        <v>0</v>
      </c>
      <c r="I260" s="441">
        <v>0.00026</v>
      </c>
      <c r="J260" s="438">
        <f t="shared" si="33"/>
        <v>0.0013</v>
      </c>
      <c r="K260" s="441">
        <v>0</v>
      </c>
      <c r="L260" s="438">
        <f t="shared" si="34"/>
        <v>0</v>
      </c>
      <c r="M260" s="442">
        <v>21</v>
      </c>
      <c r="N260" s="443">
        <v>16</v>
      </c>
      <c r="O260" s="444" t="s">
        <v>54</v>
      </c>
      <c r="P260" s="440">
        <f t="shared" si="35"/>
        <v>0</v>
      </c>
      <c r="U260" s="445"/>
      <c r="V260" s="445"/>
      <c r="W260" s="444"/>
      <c r="X260" s="444"/>
    </row>
    <row r="261" spans="1:24" s="369" customFormat="1" ht="11.25" customHeight="1">
      <c r="A261" s="435" t="s">
        <v>1098</v>
      </c>
      <c r="B261" s="435" t="s">
        <v>104</v>
      </c>
      <c r="C261" s="436" t="s">
        <v>1673</v>
      </c>
      <c r="D261" s="470" t="s">
        <v>1674</v>
      </c>
      <c r="E261" s="435" t="s">
        <v>226</v>
      </c>
      <c r="F261" s="438">
        <v>18</v>
      </c>
      <c r="G261" s="439"/>
      <c r="H261" s="440">
        <f t="shared" si="32"/>
        <v>0</v>
      </c>
      <c r="I261" s="441">
        <v>3E-05</v>
      </c>
      <c r="J261" s="438">
        <f t="shared" si="33"/>
        <v>0.00054</v>
      </c>
      <c r="K261" s="441">
        <v>0</v>
      </c>
      <c r="L261" s="438">
        <f t="shared" si="34"/>
        <v>0</v>
      </c>
      <c r="M261" s="442">
        <v>21</v>
      </c>
      <c r="N261" s="443">
        <v>16</v>
      </c>
      <c r="O261" s="444" t="s">
        <v>54</v>
      </c>
      <c r="P261" s="440">
        <f t="shared" si="35"/>
        <v>0</v>
      </c>
      <c r="U261" s="445"/>
      <c r="V261" s="445"/>
      <c r="W261" s="444"/>
      <c r="X261" s="444"/>
    </row>
    <row r="262" spans="1:24" s="369" customFormat="1" ht="11.25" customHeight="1" hidden="1">
      <c r="A262" s="435" t="s">
        <v>1098</v>
      </c>
      <c r="B262" s="435" t="s">
        <v>104</v>
      </c>
      <c r="C262" s="436" t="s">
        <v>1675</v>
      </c>
      <c r="D262" s="470" t="s">
        <v>1676</v>
      </c>
      <c r="E262" s="435" t="s">
        <v>226</v>
      </c>
      <c r="F262" s="438">
        <v>0</v>
      </c>
      <c r="G262" s="439"/>
      <c r="H262" s="440">
        <f t="shared" si="32"/>
        <v>0</v>
      </c>
      <c r="I262" s="441">
        <v>5E-05</v>
      </c>
      <c r="J262" s="438">
        <f t="shared" si="33"/>
        <v>0</v>
      </c>
      <c r="K262" s="441">
        <v>0</v>
      </c>
      <c r="L262" s="438">
        <f t="shared" si="34"/>
        <v>0</v>
      </c>
      <c r="M262" s="442">
        <v>21</v>
      </c>
      <c r="N262" s="443">
        <v>16</v>
      </c>
      <c r="O262" s="444" t="s">
        <v>54</v>
      </c>
      <c r="P262" s="440">
        <f t="shared" si="35"/>
        <v>0</v>
      </c>
      <c r="U262" s="445"/>
      <c r="V262" s="445"/>
      <c r="W262" s="444"/>
      <c r="X262" s="444"/>
    </row>
    <row r="263" spans="1:24" s="369" customFormat="1" ht="11.25" customHeight="1" hidden="1">
      <c r="A263" s="435" t="s">
        <v>1098</v>
      </c>
      <c r="B263" s="435" t="s">
        <v>104</v>
      </c>
      <c r="C263" s="436" t="s">
        <v>1677</v>
      </c>
      <c r="D263" s="470" t="s">
        <v>1678</v>
      </c>
      <c r="E263" s="435" t="s">
        <v>29</v>
      </c>
      <c r="F263" s="438">
        <v>0</v>
      </c>
      <c r="G263" s="439"/>
      <c r="H263" s="440">
        <f t="shared" si="32"/>
        <v>0</v>
      </c>
      <c r="I263" s="441">
        <v>0</v>
      </c>
      <c r="J263" s="438">
        <f t="shared" si="33"/>
        <v>0</v>
      </c>
      <c r="K263" s="441">
        <v>0</v>
      </c>
      <c r="L263" s="438">
        <f t="shared" si="34"/>
        <v>0</v>
      </c>
      <c r="M263" s="442">
        <v>21</v>
      </c>
      <c r="N263" s="443">
        <v>16</v>
      </c>
      <c r="O263" s="444" t="s">
        <v>54</v>
      </c>
      <c r="P263" s="440">
        <f t="shared" si="35"/>
        <v>0</v>
      </c>
      <c r="U263" s="445"/>
      <c r="V263" s="445"/>
      <c r="W263" s="444"/>
      <c r="X263" s="444"/>
    </row>
    <row r="264" spans="1:24" s="369" customFormat="1" ht="11.25" customHeight="1">
      <c r="A264" s="435" t="s">
        <v>1098</v>
      </c>
      <c r="B264" s="435" t="s">
        <v>104</v>
      </c>
      <c r="C264" s="436" t="s">
        <v>1679</v>
      </c>
      <c r="D264" s="470" t="s">
        <v>1680</v>
      </c>
      <c r="E264" s="435" t="s">
        <v>29</v>
      </c>
      <c r="F264" s="438">
        <v>100</v>
      </c>
      <c r="G264" s="439"/>
      <c r="H264" s="440">
        <f t="shared" si="32"/>
        <v>0</v>
      </c>
      <c r="I264" s="441">
        <v>0</v>
      </c>
      <c r="J264" s="438">
        <f t="shared" si="33"/>
        <v>0</v>
      </c>
      <c r="K264" s="441">
        <v>0</v>
      </c>
      <c r="L264" s="438">
        <f t="shared" si="34"/>
        <v>0</v>
      </c>
      <c r="M264" s="442">
        <v>21</v>
      </c>
      <c r="N264" s="443">
        <v>16</v>
      </c>
      <c r="O264" s="444" t="s">
        <v>54</v>
      </c>
      <c r="P264" s="440">
        <f t="shared" si="35"/>
        <v>0</v>
      </c>
      <c r="U264" s="445"/>
      <c r="V264" s="445"/>
      <c r="W264" s="444"/>
      <c r="X264" s="444"/>
    </row>
    <row r="265" spans="1:24" s="369" customFormat="1" ht="11.25" customHeight="1" hidden="1">
      <c r="A265" s="435" t="s">
        <v>1098</v>
      </c>
      <c r="B265" s="435" t="s">
        <v>104</v>
      </c>
      <c r="C265" s="436" t="s">
        <v>1681</v>
      </c>
      <c r="D265" s="470" t="s">
        <v>1682</v>
      </c>
      <c r="E265" s="435" t="s">
        <v>29</v>
      </c>
      <c r="F265" s="438">
        <v>0</v>
      </c>
      <c r="G265" s="439"/>
      <c r="H265" s="440">
        <f t="shared" si="32"/>
        <v>0</v>
      </c>
      <c r="I265" s="441">
        <v>0</v>
      </c>
      <c r="J265" s="438">
        <f t="shared" si="33"/>
        <v>0</v>
      </c>
      <c r="K265" s="441">
        <v>0</v>
      </c>
      <c r="L265" s="438">
        <f t="shared" si="34"/>
        <v>0</v>
      </c>
      <c r="M265" s="442">
        <v>21</v>
      </c>
      <c r="N265" s="443">
        <v>16</v>
      </c>
      <c r="O265" s="444" t="s">
        <v>54</v>
      </c>
      <c r="P265" s="440">
        <f t="shared" si="35"/>
        <v>0</v>
      </c>
      <c r="U265" s="445"/>
      <c r="V265" s="445"/>
      <c r="W265" s="444"/>
      <c r="X265" s="444"/>
    </row>
    <row r="266" spans="1:24" s="356" customFormat="1" ht="18" customHeight="1">
      <c r="A266" s="429" t="s">
        <v>1093</v>
      </c>
      <c r="B266" s="430"/>
      <c r="C266" s="431" t="s">
        <v>108</v>
      </c>
      <c r="D266" s="469" t="s">
        <v>1186</v>
      </c>
      <c r="E266" s="430"/>
      <c r="F266" s="430"/>
      <c r="G266" s="432"/>
      <c r="H266" s="433">
        <f>SUM(H267:H307)</f>
        <v>0</v>
      </c>
      <c r="I266" s="430"/>
      <c r="J266" s="434">
        <f>SUM(J267:J307)</f>
        <v>0.18613000000000002</v>
      </c>
      <c r="K266" s="430"/>
      <c r="L266" s="434">
        <f>SUM(L267:L307)</f>
        <v>0.031</v>
      </c>
      <c r="M266" s="430"/>
      <c r="N266" s="430"/>
      <c r="O266" s="430" t="s">
        <v>52</v>
      </c>
      <c r="P266" s="440"/>
      <c r="U266" s="428"/>
      <c r="V266" s="428"/>
      <c r="W266" s="430"/>
      <c r="X266" s="430"/>
    </row>
    <row r="267" spans="1:24" s="369" customFormat="1" ht="11.25" customHeight="1">
      <c r="A267" s="435" t="s">
        <v>1098</v>
      </c>
      <c r="B267" s="435" t="s">
        <v>108</v>
      </c>
      <c r="C267" s="436" t="s">
        <v>1187</v>
      </c>
      <c r="D267" s="470" t="s">
        <v>1188</v>
      </c>
      <c r="E267" s="435" t="s">
        <v>204</v>
      </c>
      <c r="F267" s="438">
        <v>100</v>
      </c>
      <c r="G267" s="439"/>
      <c r="H267" s="440">
        <f aca="true" t="shared" si="36" ref="H267:H306">ROUND(F267*G267,2)</f>
        <v>0</v>
      </c>
      <c r="I267" s="441">
        <v>0</v>
      </c>
      <c r="J267" s="438">
        <f aca="true" t="shared" si="37" ref="J267:J307">F267*I267</f>
        <v>0</v>
      </c>
      <c r="K267" s="441">
        <v>0</v>
      </c>
      <c r="L267" s="438">
        <f aca="true" t="shared" si="38" ref="L267:L307">F267*K267</f>
        <v>0</v>
      </c>
      <c r="M267" s="442">
        <v>21</v>
      </c>
      <c r="N267" s="443">
        <v>16</v>
      </c>
      <c r="O267" s="444" t="s">
        <v>54</v>
      </c>
      <c r="P267" s="440">
        <f aca="true" t="shared" si="39" ref="P267:P307">H267+((H267/100)*M267)</f>
        <v>0</v>
      </c>
      <c r="U267" s="445"/>
      <c r="V267" s="445"/>
      <c r="W267" s="444"/>
      <c r="X267" s="444"/>
    </row>
    <row r="268" spans="1:24" s="369" customFormat="1" ht="11.25" customHeight="1" hidden="1">
      <c r="A268" s="435" t="s">
        <v>1098</v>
      </c>
      <c r="B268" s="435" t="s">
        <v>108</v>
      </c>
      <c r="C268" s="436" t="s">
        <v>1683</v>
      </c>
      <c r="D268" s="470" t="s">
        <v>1684</v>
      </c>
      <c r="E268" s="435" t="s">
        <v>204</v>
      </c>
      <c r="F268" s="438">
        <v>0</v>
      </c>
      <c r="G268" s="439"/>
      <c r="H268" s="440">
        <f t="shared" si="36"/>
        <v>0</v>
      </c>
      <c r="I268" s="441">
        <v>0</v>
      </c>
      <c r="J268" s="438">
        <f t="shared" si="37"/>
        <v>0</v>
      </c>
      <c r="K268" s="441">
        <v>0</v>
      </c>
      <c r="L268" s="438">
        <f t="shared" si="38"/>
        <v>0</v>
      </c>
      <c r="M268" s="442">
        <v>21</v>
      </c>
      <c r="N268" s="443">
        <v>16</v>
      </c>
      <c r="O268" s="444" t="s">
        <v>54</v>
      </c>
      <c r="P268" s="440">
        <f t="shared" si="39"/>
        <v>0</v>
      </c>
      <c r="U268" s="445"/>
      <c r="V268" s="445"/>
      <c r="W268" s="444"/>
      <c r="X268" s="444"/>
    </row>
    <row r="269" spans="1:24" s="369" customFormat="1" ht="11.25" customHeight="1">
      <c r="A269" s="435" t="s">
        <v>1098</v>
      </c>
      <c r="B269" s="435" t="s">
        <v>108</v>
      </c>
      <c r="C269" s="436" t="s">
        <v>1189</v>
      </c>
      <c r="D269" s="470" t="s">
        <v>1190</v>
      </c>
      <c r="E269" s="435" t="s">
        <v>204</v>
      </c>
      <c r="F269" s="438">
        <v>100</v>
      </c>
      <c r="G269" s="439"/>
      <c r="H269" s="440">
        <f t="shared" si="36"/>
        <v>0</v>
      </c>
      <c r="I269" s="441">
        <v>0.001</v>
      </c>
      <c r="J269" s="438">
        <f t="shared" si="37"/>
        <v>0.1</v>
      </c>
      <c r="K269" s="441">
        <v>0.00031</v>
      </c>
      <c r="L269" s="438">
        <f t="shared" si="38"/>
        <v>0.031</v>
      </c>
      <c r="M269" s="442">
        <v>21</v>
      </c>
      <c r="N269" s="443">
        <v>16</v>
      </c>
      <c r="O269" s="444" t="s">
        <v>54</v>
      </c>
      <c r="P269" s="440">
        <f t="shared" si="39"/>
        <v>0</v>
      </c>
      <c r="U269" s="445"/>
      <c r="V269" s="445"/>
      <c r="W269" s="444"/>
      <c r="X269" s="444"/>
    </row>
    <row r="270" spans="1:24" s="369" customFormat="1" ht="11.25" customHeight="1" hidden="1">
      <c r="A270" s="435" t="s">
        <v>1098</v>
      </c>
      <c r="B270" s="435" t="s">
        <v>108</v>
      </c>
      <c r="C270" s="436" t="s">
        <v>1685</v>
      </c>
      <c r="D270" s="470" t="s">
        <v>1686</v>
      </c>
      <c r="E270" s="435" t="s">
        <v>204</v>
      </c>
      <c r="F270" s="438">
        <v>0</v>
      </c>
      <c r="G270" s="439"/>
      <c r="H270" s="440">
        <f t="shared" si="36"/>
        <v>0</v>
      </c>
      <c r="I270" s="441">
        <v>0.001</v>
      </c>
      <c r="J270" s="438">
        <f t="shared" si="37"/>
        <v>0</v>
      </c>
      <c r="K270" s="441">
        <v>0.00031</v>
      </c>
      <c r="L270" s="438">
        <f t="shared" si="38"/>
        <v>0</v>
      </c>
      <c r="M270" s="442">
        <v>21</v>
      </c>
      <c r="N270" s="443">
        <v>16</v>
      </c>
      <c r="O270" s="444" t="s">
        <v>54</v>
      </c>
      <c r="P270" s="440">
        <f t="shared" si="39"/>
        <v>0</v>
      </c>
      <c r="U270" s="445"/>
      <c r="V270" s="445"/>
      <c r="W270" s="444"/>
      <c r="X270" s="444"/>
    </row>
    <row r="271" spans="1:24" s="369" customFormat="1" ht="22.5" customHeight="1" hidden="1">
      <c r="A271" s="435" t="s">
        <v>1098</v>
      </c>
      <c r="B271" s="435" t="s">
        <v>108</v>
      </c>
      <c r="C271" s="436" t="s">
        <v>1687</v>
      </c>
      <c r="D271" s="470" t="s">
        <v>1688</v>
      </c>
      <c r="E271" s="435" t="s">
        <v>204</v>
      </c>
      <c r="F271" s="438">
        <v>0</v>
      </c>
      <c r="G271" s="439"/>
      <c r="H271" s="440">
        <f t="shared" si="36"/>
        <v>0</v>
      </c>
      <c r="I271" s="441">
        <v>0</v>
      </c>
      <c r="J271" s="438">
        <f t="shared" si="37"/>
        <v>0</v>
      </c>
      <c r="K271" s="441">
        <v>0.00025</v>
      </c>
      <c r="L271" s="438">
        <f t="shared" si="38"/>
        <v>0</v>
      </c>
      <c r="M271" s="442">
        <v>21</v>
      </c>
      <c r="N271" s="443">
        <v>16</v>
      </c>
      <c r="O271" s="444" t="s">
        <v>54</v>
      </c>
      <c r="P271" s="440">
        <f t="shared" si="39"/>
        <v>0</v>
      </c>
      <c r="U271" s="445"/>
      <c r="V271" s="445"/>
      <c r="W271" s="444"/>
      <c r="X271" s="444"/>
    </row>
    <row r="272" spans="1:24" s="369" customFormat="1" ht="11.25" customHeight="1" hidden="1">
      <c r="A272" s="435" t="s">
        <v>1098</v>
      </c>
      <c r="B272" s="435" t="s">
        <v>108</v>
      </c>
      <c r="C272" s="436" t="s">
        <v>1689</v>
      </c>
      <c r="D272" s="470" t="s">
        <v>1690</v>
      </c>
      <c r="E272" s="435" t="s">
        <v>204</v>
      </c>
      <c r="F272" s="438">
        <v>0</v>
      </c>
      <c r="G272" s="439"/>
      <c r="H272" s="440">
        <f t="shared" si="36"/>
        <v>0</v>
      </c>
      <c r="I272" s="441">
        <v>0</v>
      </c>
      <c r="J272" s="438">
        <f t="shared" si="37"/>
        <v>0</v>
      </c>
      <c r="K272" s="441">
        <v>0.00025</v>
      </c>
      <c r="L272" s="438">
        <f t="shared" si="38"/>
        <v>0</v>
      </c>
      <c r="M272" s="442">
        <v>21</v>
      </c>
      <c r="N272" s="443">
        <v>16</v>
      </c>
      <c r="O272" s="444" t="s">
        <v>54</v>
      </c>
      <c r="P272" s="440">
        <f t="shared" si="39"/>
        <v>0</v>
      </c>
      <c r="U272" s="445"/>
      <c r="V272" s="445"/>
      <c r="W272" s="444"/>
      <c r="X272" s="444"/>
    </row>
    <row r="273" spans="1:24" s="369" customFormat="1" ht="22.5" customHeight="1" hidden="1">
      <c r="A273" s="435" t="s">
        <v>1098</v>
      </c>
      <c r="B273" s="435" t="s">
        <v>108</v>
      </c>
      <c r="C273" s="436" t="s">
        <v>1691</v>
      </c>
      <c r="D273" s="470" t="s">
        <v>1692</v>
      </c>
      <c r="E273" s="435" t="s">
        <v>204</v>
      </c>
      <c r="F273" s="438">
        <v>0</v>
      </c>
      <c r="G273" s="439"/>
      <c r="H273" s="440">
        <f t="shared" si="36"/>
        <v>0</v>
      </c>
      <c r="I273" s="441">
        <v>0</v>
      </c>
      <c r="J273" s="438">
        <f t="shared" si="37"/>
        <v>0</v>
      </c>
      <c r="K273" s="441">
        <v>0.00015</v>
      </c>
      <c r="L273" s="438">
        <f t="shared" si="38"/>
        <v>0</v>
      </c>
      <c r="M273" s="442">
        <v>21</v>
      </c>
      <c r="N273" s="443">
        <v>16</v>
      </c>
      <c r="O273" s="444" t="s">
        <v>54</v>
      </c>
      <c r="P273" s="440">
        <f t="shared" si="39"/>
        <v>0</v>
      </c>
      <c r="U273" s="445"/>
      <c r="V273" s="445"/>
      <c r="W273" s="444"/>
      <c r="X273" s="444"/>
    </row>
    <row r="274" spans="1:24" s="369" customFormat="1" ht="11.25" customHeight="1" hidden="1">
      <c r="A274" s="435" t="s">
        <v>1098</v>
      </c>
      <c r="B274" s="435" t="s">
        <v>108</v>
      </c>
      <c r="C274" s="436" t="s">
        <v>1693</v>
      </c>
      <c r="D274" s="470" t="s">
        <v>1694</v>
      </c>
      <c r="E274" s="435" t="s">
        <v>204</v>
      </c>
      <c r="F274" s="438">
        <v>0</v>
      </c>
      <c r="G274" s="439"/>
      <c r="H274" s="440">
        <f t="shared" si="36"/>
        <v>0</v>
      </c>
      <c r="I274" s="441">
        <v>0</v>
      </c>
      <c r="J274" s="438">
        <f t="shared" si="37"/>
        <v>0</v>
      </c>
      <c r="K274" s="441">
        <v>0.00015</v>
      </c>
      <c r="L274" s="438">
        <f t="shared" si="38"/>
        <v>0</v>
      </c>
      <c r="M274" s="442">
        <v>21</v>
      </c>
      <c r="N274" s="443">
        <v>16</v>
      </c>
      <c r="O274" s="444" t="s">
        <v>54</v>
      </c>
      <c r="P274" s="440">
        <f t="shared" si="39"/>
        <v>0</v>
      </c>
      <c r="U274" s="445"/>
      <c r="V274" s="445"/>
      <c r="W274" s="444"/>
      <c r="X274" s="444"/>
    </row>
    <row r="275" spans="1:24" s="369" customFormat="1" ht="22.5" customHeight="1" hidden="1">
      <c r="A275" s="435" t="s">
        <v>1098</v>
      </c>
      <c r="B275" s="435" t="s">
        <v>108</v>
      </c>
      <c r="C275" s="436" t="s">
        <v>1695</v>
      </c>
      <c r="D275" s="470" t="s">
        <v>1696</v>
      </c>
      <c r="E275" s="435" t="s">
        <v>214</v>
      </c>
      <c r="F275" s="438">
        <v>0</v>
      </c>
      <c r="G275" s="439"/>
      <c r="H275" s="440">
        <f t="shared" si="36"/>
        <v>0</v>
      </c>
      <c r="I275" s="441">
        <v>0.00048</v>
      </c>
      <c r="J275" s="438">
        <f t="shared" si="37"/>
        <v>0</v>
      </c>
      <c r="K275" s="441">
        <v>0</v>
      </c>
      <c r="L275" s="438">
        <f t="shared" si="38"/>
        <v>0</v>
      </c>
      <c r="M275" s="442">
        <v>21</v>
      </c>
      <c r="N275" s="443">
        <v>16</v>
      </c>
      <c r="O275" s="444" t="s">
        <v>54</v>
      </c>
      <c r="P275" s="440">
        <f t="shared" si="39"/>
        <v>0</v>
      </c>
      <c r="U275" s="445"/>
      <c r="V275" s="445"/>
      <c r="W275" s="444"/>
      <c r="X275" s="444"/>
    </row>
    <row r="276" spans="1:24" s="369" customFormat="1" ht="22.5" customHeight="1" hidden="1">
      <c r="A276" s="435" t="s">
        <v>1098</v>
      </c>
      <c r="B276" s="435" t="s">
        <v>108</v>
      </c>
      <c r="C276" s="436" t="s">
        <v>1697</v>
      </c>
      <c r="D276" s="470" t="s">
        <v>1698</v>
      </c>
      <c r="E276" s="435" t="s">
        <v>214</v>
      </c>
      <c r="F276" s="438">
        <v>0</v>
      </c>
      <c r="G276" s="439"/>
      <c r="H276" s="440">
        <f t="shared" si="36"/>
        <v>0</v>
      </c>
      <c r="I276" s="441">
        <v>0.00048</v>
      </c>
      <c r="J276" s="438">
        <f t="shared" si="37"/>
        <v>0</v>
      </c>
      <c r="K276" s="441">
        <v>0</v>
      </c>
      <c r="L276" s="438">
        <f t="shared" si="38"/>
        <v>0</v>
      </c>
      <c r="M276" s="442">
        <v>21</v>
      </c>
      <c r="N276" s="443">
        <v>16</v>
      </c>
      <c r="O276" s="444" t="s">
        <v>54</v>
      </c>
      <c r="P276" s="440">
        <f t="shared" si="39"/>
        <v>0</v>
      </c>
      <c r="U276" s="445"/>
      <c r="V276" s="445"/>
      <c r="W276" s="444"/>
      <c r="X276" s="444"/>
    </row>
    <row r="277" spans="1:24" s="369" customFormat="1" ht="22.5" customHeight="1">
      <c r="A277" s="435" t="s">
        <v>1098</v>
      </c>
      <c r="B277" s="435" t="s">
        <v>108</v>
      </c>
      <c r="C277" s="436" t="s">
        <v>1191</v>
      </c>
      <c r="D277" s="470" t="s">
        <v>1192</v>
      </c>
      <c r="E277" s="435" t="s">
        <v>214</v>
      </c>
      <c r="F277" s="438">
        <v>30</v>
      </c>
      <c r="G277" s="439"/>
      <c r="H277" s="440">
        <f t="shared" si="36"/>
        <v>0</v>
      </c>
      <c r="I277" s="441">
        <v>0.0012</v>
      </c>
      <c r="J277" s="438">
        <f t="shared" si="37"/>
        <v>0.036</v>
      </c>
      <c r="K277" s="441">
        <v>0</v>
      </c>
      <c r="L277" s="438">
        <f t="shared" si="38"/>
        <v>0</v>
      </c>
      <c r="M277" s="442">
        <v>21</v>
      </c>
      <c r="N277" s="443">
        <v>16</v>
      </c>
      <c r="O277" s="444" t="s">
        <v>54</v>
      </c>
      <c r="P277" s="440">
        <f t="shared" si="39"/>
        <v>0</v>
      </c>
      <c r="U277" s="445"/>
      <c r="V277" s="445"/>
      <c r="W277" s="444"/>
      <c r="X277" s="444"/>
    </row>
    <row r="278" spans="1:24" s="369" customFormat="1" ht="22.5" customHeight="1" hidden="1">
      <c r="A278" s="435" t="s">
        <v>1098</v>
      </c>
      <c r="B278" s="435" t="s">
        <v>108</v>
      </c>
      <c r="C278" s="436" t="s">
        <v>1699</v>
      </c>
      <c r="D278" s="470" t="s">
        <v>1700</v>
      </c>
      <c r="E278" s="435" t="s">
        <v>214</v>
      </c>
      <c r="F278" s="438">
        <v>0</v>
      </c>
      <c r="G278" s="439"/>
      <c r="H278" s="440">
        <f t="shared" si="36"/>
        <v>0</v>
      </c>
      <c r="I278" s="441">
        <v>0.0012</v>
      </c>
      <c r="J278" s="438">
        <f t="shared" si="37"/>
        <v>0</v>
      </c>
      <c r="K278" s="441">
        <v>0</v>
      </c>
      <c r="L278" s="438">
        <f t="shared" si="38"/>
        <v>0</v>
      </c>
      <c r="M278" s="442">
        <v>21</v>
      </c>
      <c r="N278" s="443">
        <v>16</v>
      </c>
      <c r="O278" s="444" t="s">
        <v>54</v>
      </c>
      <c r="P278" s="440">
        <f t="shared" si="39"/>
        <v>0</v>
      </c>
      <c r="U278" s="445"/>
      <c r="V278" s="445"/>
      <c r="W278" s="444"/>
      <c r="X278" s="444"/>
    </row>
    <row r="279" spans="1:24" s="369" customFormat="1" ht="22.5" customHeight="1" hidden="1">
      <c r="A279" s="435" t="s">
        <v>1098</v>
      </c>
      <c r="B279" s="435" t="s">
        <v>108</v>
      </c>
      <c r="C279" s="436" t="s">
        <v>1701</v>
      </c>
      <c r="D279" s="470" t="s">
        <v>1702</v>
      </c>
      <c r="E279" s="435" t="s">
        <v>204</v>
      </c>
      <c r="F279" s="438">
        <v>0</v>
      </c>
      <c r="G279" s="439"/>
      <c r="H279" s="440">
        <f t="shared" si="36"/>
        <v>0</v>
      </c>
      <c r="I279" s="441">
        <v>0.0002</v>
      </c>
      <c r="J279" s="438">
        <f t="shared" si="37"/>
        <v>0</v>
      </c>
      <c r="K279" s="441">
        <v>0</v>
      </c>
      <c r="L279" s="438">
        <f t="shared" si="38"/>
        <v>0</v>
      </c>
      <c r="M279" s="442">
        <v>21</v>
      </c>
      <c r="N279" s="443">
        <v>16</v>
      </c>
      <c r="O279" s="444" t="s">
        <v>54</v>
      </c>
      <c r="P279" s="440">
        <f t="shared" si="39"/>
        <v>0</v>
      </c>
      <c r="U279" s="445"/>
      <c r="V279" s="445"/>
      <c r="W279" s="444"/>
      <c r="X279" s="444"/>
    </row>
    <row r="280" spans="1:24" s="369" customFormat="1" ht="22.5" customHeight="1" hidden="1">
      <c r="A280" s="435" t="s">
        <v>1098</v>
      </c>
      <c r="B280" s="435" t="s">
        <v>108</v>
      </c>
      <c r="C280" s="436" t="s">
        <v>1703</v>
      </c>
      <c r="D280" s="470" t="s">
        <v>1704</v>
      </c>
      <c r="E280" s="435" t="s">
        <v>204</v>
      </c>
      <c r="F280" s="438">
        <v>0</v>
      </c>
      <c r="G280" s="439"/>
      <c r="H280" s="440">
        <f t="shared" si="36"/>
        <v>0</v>
      </c>
      <c r="I280" s="441">
        <v>0.0002</v>
      </c>
      <c r="J280" s="438">
        <f t="shared" si="37"/>
        <v>0</v>
      </c>
      <c r="K280" s="441">
        <v>0</v>
      </c>
      <c r="L280" s="438">
        <f t="shared" si="38"/>
        <v>0</v>
      </c>
      <c r="M280" s="442">
        <v>21</v>
      </c>
      <c r="N280" s="443">
        <v>16</v>
      </c>
      <c r="O280" s="444" t="s">
        <v>54</v>
      </c>
      <c r="P280" s="440">
        <f t="shared" si="39"/>
        <v>0</v>
      </c>
      <c r="U280" s="445"/>
      <c r="V280" s="445"/>
      <c r="W280" s="444"/>
      <c r="X280" s="444"/>
    </row>
    <row r="281" spans="1:24" s="369" customFormat="1" ht="22.5" customHeight="1" hidden="1">
      <c r="A281" s="435" t="s">
        <v>1098</v>
      </c>
      <c r="B281" s="435" t="s">
        <v>108</v>
      </c>
      <c r="C281" s="436" t="s">
        <v>1705</v>
      </c>
      <c r="D281" s="470" t="s">
        <v>1706</v>
      </c>
      <c r="E281" s="435" t="s">
        <v>204</v>
      </c>
      <c r="F281" s="438">
        <v>0</v>
      </c>
      <c r="G281" s="439"/>
      <c r="H281" s="440">
        <f t="shared" si="36"/>
        <v>0</v>
      </c>
      <c r="I281" s="441">
        <v>0.00021</v>
      </c>
      <c r="J281" s="438">
        <f t="shared" si="37"/>
        <v>0</v>
      </c>
      <c r="K281" s="441">
        <v>0</v>
      </c>
      <c r="L281" s="438">
        <f t="shared" si="38"/>
        <v>0</v>
      </c>
      <c r="M281" s="442">
        <v>21</v>
      </c>
      <c r="N281" s="443">
        <v>16</v>
      </c>
      <c r="O281" s="444" t="s">
        <v>54</v>
      </c>
      <c r="P281" s="440">
        <f t="shared" si="39"/>
        <v>0</v>
      </c>
      <c r="U281" s="445"/>
      <c r="V281" s="445"/>
      <c r="W281" s="444"/>
      <c r="X281" s="444"/>
    </row>
    <row r="282" spans="1:24" s="369" customFormat="1" ht="22.5" customHeight="1" hidden="1">
      <c r="A282" s="435" t="s">
        <v>1098</v>
      </c>
      <c r="B282" s="435" t="s">
        <v>108</v>
      </c>
      <c r="C282" s="436" t="s">
        <v>1707</v>
      </c>
      <c r="D282" s="470" t="s">
        <v>1708</v>
      </c>
      <c r="E282" s="435" t="s">
        <v>204</v>
      </c>
      <c r="F282" s="438">
        <v>0</v>
      </c>
      <c r="G282" s="439"/>
      <c r="H282" s="440">
        <f t="shared" si="36"/>
        <v>0</v>
      </c>
      <c r="I282" s="441">
        <v>0.00021</v>
      </c>
      <c r="J282" s="438">
        <f t="shared" si="37"/>
        <v>0</v>
      </c>
      <c r="K282" s="441">
        <v>0</v>
      </c>
      <c r="L282" s="438">
        <f t="shared" si="38"/>
        <v>0</v>
      </c>
      <c r="M282" s="442">
        <v>21</v>
      </c>
      <c r="N282" s="443">
        <v>16</v>
      </c>
      <c r="O282" s="444" t="s">
        <v>54</v>
      </c>
      <c r="P282" s="440">
        <f t="shared" si="39"/>
        <v>0</v>
      </c>
      <c r="U282" s="445"/>
      <c r="V282" s="445"/>
      <c r="W282" s="444"/>
      <c r="X282" s="444"/>
    </row>
    <row r="283" spans="1:24" s="369" customFormat="1" ht="11.25" customHeight="1">
      <c r="A283" s="435" t="s">
        <v>1098</v>
      </c>
      <c r="B283" s="435" t="s">
        <v>108</v>
      </c>
      <c r="C283" s="436" t="s">
        <v>1193</v>
      </c>
      <c r="D283" s="470" t="s">
        <v>1194</v>
      </c>
      <c r="E283" s="435" t="s">
        <v>204</v>
      </c>
      <c r="F283" s="438">
        <v>100</v>
      </c>
      <c r="G283" s="439"/>
      <c r="H283" s="440">
        <f t="shared" si="36"/>
        <v>0</v>
      </c>
      <c r="I283" s="441">
        <v>0.0002</v>
      </c>
      <c r="J283" s="438">
        <f t="shared" si="37"/>
        <v>0.02</v>
      </c>
      <c r="K283" s="441">
        <v>0</v>
      </c>
      <c r="L283" s="438">
        <f t="shared" si="38"/>
        <v>0</v>
      </c>
      <c r="M283" s="442">
        <v>21</v>
      </c>
      <c r="N283" s="443">
        <v>16</v>
      </c>
      <c r="O283" s="444" t="s">
        <v>54</v>
      </c>
      <c r="P283" s="440">
        <f t="shared" si="39"/>
        <v>0</v>
      </c>
      <c r="U283" s="445"/>
      <c r="V283" s="445"/>
      <c r="W283" s="444"/>
      <c r="X283" s="444"/>
    </row>
    <row r="284" spans="1:24" s="369" customFormat="1" ht="11.25" customHeight="1" hidden="1">
      <c r="A284" s="435" t="s">
        <v>1098</v>
      </c>
      <c r="B284" s="435" t="s">
        <v>108</v>
      </c>
      <c r="C284" s="436" t="s">
        <v>1709</v>
      </c>
      <c r="D284" s="470" t="s">
        <v>1710</v>
      </c>
      <c r="E284" s="435" t="s">
        <v>204</v>
      </c>
      <c r="F284" s="438">
        <v>0</v>
      </c>
      <c r="G284" s="439"/>
      <c r="H284" s="440">
        <f t="shared" si="36"/>
        <v>0</v>
      </c>
      <c r="I284" s="441">
        <v>0.0002</v>
      </c>
      <c r="J284" s="438">
        <f t="shared" si="37"/>
        <v>0</v>
      </c>
      <c r="K284" s="441">
        <v>0</v>
      </c>
      <c r="L284" s="438">
        <f t="shared" si="38"/>
        <v>0</v>
      </c>
      <c r="M284" s="442">
        <v>21</v>
      </c>
      <c r="N284" s="443">
        <v>16</v>
      </c>
      <c r="O284" s="444" t="s">
        <v>54</v>
      </c>
      <c r="P284" s="440">
        <f t="shared" si="39"/>
        <v>0</v>
      </c>
      <c r="U284" s="445"/>
      <c r="V284" s="445"/>
      <c r="W284" s="444"/>
      <c r="X284" s="444"/>
    </row>
    <row r="285" spans="1:24" s="369" customFormat="1" ht="22.5" customHeight="1" hidden="1">
      <c r="A285" s="435" t="s">
        <v>1098</v>
      </c>
      <c r="B285" s="435" t="s">
        <v>108</v>
      </c>
      <c r="C285" s="436" t="s">
        <v>1711</v>
      </c>
      <c r="D285" s="470" t="s">
        <v>1712</v>
      </c>
      <c r="E285" s="435" t="s">
        <v>204</v>
      </c>
      <c r="F285" s="438">
        <v>0</v>
      </c>
      <c r="G285" s="439"/>
      <c r="H285" s="440">
        <f t="shared" si="36"/>
        <v>0</v>
      </c>
      <c r="I285" s="441">
        <v>1E-05</v>
      </c>
      <c r="J285" s="438">
        <f t="shared" si="37"/>
        <v>0</v>
      </c>
      <c r="K285" s="441">
        <v>0</v>
      </c>
      <c r="L285" s="438">
        <f t="shared" si="38"/>
        <v>0</v>
      </c>
      <c r="M285" s="442">
        <v>21</v>
      </c>
      <c r="N285" s="443">
        <v>16</v>
      </c>
      <c r="O285" s="444" t="s">
        <v>54</v>
      </c>
      <c r="P285" s="440">
        <f t="shared" si="39"/>
        <v>0</v>
      </c>
      <c r="U285" s="445"/>
      <c r="V285" s="445"/>
      <c r="W285" s="444"/>
      <c r="X285" s="444"/>
    </row>
    <row r="286" spans="1:24" s="369" customFormat="1" ht="11.25" customHeight="1" hidden="1">
      <c r="A286" s="435" t="s">
        <v>1098</v>
      </c>
      <c r="B286" s="435" t="s">
        <v>104</v>
      </c>
      <c r="C286" s="436" t="s">
        <v>1713</v>
      </c>
      <c r="D286" s="470" t="s">
        <v>1714</v>
      </c>
      <c r="E286" s="435" t="s">
        <v>226</v>
      </c>
      <c r="F286" s="438">
        <v>0</v>
      </c>
      <c r="G286" s="439"/>
      <c r="H286" s="440">
        <f t="shared" si="36"/>
        <v>0</v>
      </c>
      <c r="I286" s="441">
        <v>0</v>
      </c>
      <c r="J286" s="438">
        <f t="shared" si="37"/>
        <v>0</v>
      </c>
      <c r="K286" s="441">
        <v>0.00019</v>
      </c>
      <c r="L286" s="438">
        <f t="shared" si="38"/>
        <v>0</v>
      </c>
      <c r="M286" s="442">
        <v>21</v>
      </c>
      <c r="N286" s="443">
        <v>16</v>
      </c>
      <c r="O286" s="444" t="s">
        <v>54</v>
      </c>
      <c r="P286" s="440">
        <f t="shared" si="39"/>
        <v>0</v>
      </c>
      <c r="U286" s="445"/>
      <c r="V286" s="445"/>
      <c r="W286" s="444"/>
      <c r="X286" s="444"/>
    </row>
    <row r="287" spans="1:24" s="369" customFormat="1" ht="22.5" customHeight="1">
      <c r="A287" s="435" t="s">
        <v>1098</v>
      </c>
      <c r="B287" s="435" t="s">
        <v>108</v>
      </c>
      <c r="C287" s="436" t="s">
        <v>1195</v>
      </c>
      <c r="D287" s="470" t="s">
        <v>1196</v>
      </c>
      <c r="E287" s="435" t="s">
        <v>204</v>
      </c>
      <c r="F287" s="438">
        <v>30</v>
      </c>
      <c r="G287" s="439"/>
      <c r="H287" s="440">
        <f t="shared" si="36"/>
        <v>0</v>
      </c>
      <c r="I287" s="441">
        <v>2E-05</v>
      </c>
      <c r="J287" s="438">
        <f t="shared" si="37"/>
        <v>0.0006000000000000001</v>
      </c>
      <c r="K287" s="441">
        <v>0</v>
      </c>
      <c r="L287" s="438">
        <f t="shared" si="38"/>
        <v>0</v>
      </c>
      <c r="M287" s="442">
        <v>21</v>
      </c>
      <c r="N287" s="443">
        <v>16</v>
      </c>
      <c r="O287" s="444" t="s">
        <v>54</v>
      </c>
      <c r="P287" s="440">
        <f t="shared" si="39"/>
        <v>0</v>
      </c>
      <c r="U287" s="445"/>
      <c r="V287" s="445"/>
      <c r="W287" s="444"/>
      <c r="X287" s="444"/>
    </row>
    <row r="288" spans="1:24" s="369" customFormat="1" ht="11.25" customHeight="1" hidden="1">
      <c r="A288" s="435" t="s">
        <v>1098</v>
      </c>
      <c r="B288" s="435" t="s">
        <v>102</v>
      </c>
      <c r="C288" s="436" t="s">
        <v>1715</v>
      </c>
      <c r="D288" s="470" t="s">
        <v>1716</v>
      </c>
      <c r="E288" s="435" t="s">
        <v>204</v>
      </c>
      <c r="F288" s="438">
        <v>0</v>
      </c>
      <c r="G288" s="439"/>
      <c r="H288" s="440">
        <f t="shared" si="36"/>
        <v>0</v>
      </c>
      <c r="I288" s="441">
        <v>0.015</v>
      </c>
      <c r="J288" s="438">
        <f t="shared" si="37"/>
        <v>0</v>
      </c>
      <c r="K288" s="441">
        <v>0</v>
      </c>
      <c r="L288" s="438">
        <f t="shared" si="38"/>
        <v>0</v>
      </c>
      <c r="M288" s="442">
        <v>21</v>
      </c>
      <c r="N288" s="443">
        <v>16</v>
      </c>
      <c r="O288" s="444" t="s">
        <v>54</v>
      </c>
      <c r="P288" s="440">
        <f t="shared" si="39"/>
        <v>0</v>
      </c>
      <c r="U288" s="445"/>
      <c r="V288" s="445"/>
      <c r="W288" s="444"/>
      <c r="X288" s="444"/>
    </row>
    <row r="289" spans="1:24" s="369" customFormat="1" ht="11.25" customHeight="1">
      <c r="A289" s="435" t="s">
        <v>1098</v>
      </c>
      <c r="B289" s="435" t="s">
        <v>108</v>
      </c>
      <c r="C289" s="436" t="s">
        <v>1197</v>
      </c>
      <c r="D289" s="470" t="s">
        <v>1198</v>
      </c>
      <c r="E289" s="435" t="s">
        <v>204</v>
      </c>
      <c r="F289" s="438">
        <v>3</v>
      </c>
      <c r="G289" s="439"/>
      <c r="H289" s="440">
        <f t="shared" si="36"/>
        <v>0</v>
      </c>
      <c r="I289" s="441">
        <v>1E-05</v>
      </c>
      <c r="J289" s="438">
        <f t="shared" si="37"/>
        <v>3.0000000000000004E-05</v>
      </c>
      <c r="K289" s="441">
        <v>0</v>
      </c>
      <c r="L289" s="438">
        <f t="shared" si="38"/>
        <v>0</v>
      </c>
      <c r="M289" s="442">
        <v>21</v>
      </c>
      <c r="N289" s="443">
        <v>16</v>
      </c>
      <c r="O289" s="444" t="s">
        <v>54</v>
      </c>
      <c r="P289" s="440">
        <f t="shared" si="39"/>
        <v>0</v>
      </c>
      <c r="U289" s="445"/>
      <c r="V289" s="445"/>
      <c r="W289" s="444"/>
      <c r="X289" s="444"/>
    </row>
    <row r="290" spans="1:24" s="369" customFormat="1" ht="11.25" customHeight="1">
      <c r="A290" s="435" t="s">
        <v>1098</v>
      </c>
      <c r="B290" s="435" t="s">
        <v>108</v>
      </c>
      <c r="C290" s="436" t="s">
        <v>1199</v>
      </c>
      <c r="D290" s="470" t="s">
        <v>1200</v>
      </c>
      <c r="E290" s="435" t="s">
        <v>204</v>
      </c>
      <c r="F290" s="438">
        <v>50</v>
      </c>
      <c r="G290" s="439"/>
      <c r="H290" s="440">
        <f t="shared" si="36"/>
        <v>0</v>
      </c>
      <c r="I290" s="441">
        <v>1E-05</v>
      </c>
      <c r="J290" s="438">
        <f t="shared" si="37"/>
        <v>0.0005</v>
      </c>
      <c r="K290" s="441">
        <v>0</v>
      </c>
      <c r="L290" s="438">
        <f t="shared" si="38"/>
        <v>0</v>
      </c>
      <c r="M290" s="442">
        <v>21</v>
      </c>
      <c r="N290" s="443">
        <v>16</v>
      </c>
      <c r="O290" s="444" t="s">
        <v>54</v>
      </c>
      <c r="P290" s="440">
        <f t="shared" si="39"/>
        <v>0</v>
      </c>
      <c r="U290" s="445"/>
      <c r="V290" s="445"/>
      <c r="W290" s="444"/>
      <c r="X290" s="444"/>
    </row>
    <row r="291" spans="1:24" s="369" customFormat="1" ht="11.25" customHeight="1" hidden="1">
      <c r="A291" s="435" t="s">
        <v>1098</v>
      </c>
      <c r="B291" s="435" t="s">
        <v>108</v>
      </c>
      <c r="C291" s="436" t="s">
        <v>1717</v>
      </c>
      <c r="D291" s="470" t="s">
        <v>1718</v>
      </c>
      <c r="E291" s="435" t="s">
        <v>204</v>
      </c>
      <c r="F291" s="438">
        <v>0</v>
      </c>
      <c r="G291" s="439"/>
      <c r="H291" s="440">
        <f t="shared" si="36"/>
        <v>0</v>
      </c>
      <c r="I291" s="441">
        <v>1E-05</v>
      </c>
      <c r="J291" s="438">
        <f t="shared" si="37"/>
        <v>0</v>
      </c>
      <c r="K291" s="441">
        <v>0</v>
      </c>
      <c r="L291" s="438">
        <f t="shared" si="38"/>
        <v>0</v>
      </c>
      <c r="M291" s="442">
        <v>21</v>
      </c>
      <c r="N291" s="443">
        <v>16</v>
      </c>
      <c r="O291" s="444" t="s">
        <v>54</v>
      </c>
      <c r="P291" s="440">
        <f t="shared" si="39"/>
        <v>0</v>
      </c>
      <c r="U291" s="445"/>
      <c r="V291" s="445"/>
      <c r="W291" s="444"/>
      <c r="X291" s="444"/>
    </row>
    <row r="292" spans="1:24" s="369" customFormat="1" ht="22.5" customHeight="1" hidden="1">
      <c r="A292" s="435" t="s">
        <v>1098</v>
      </c>
      <c r="B292" s="435" t="s">
        <v>108</v>
      </c>
      <c r="C292" s="436" t="s">
        <v>1719</v>
      </c>
      <c r="D292" s="470" t="s">
        <v>1720</v>
      </c>
      <c r="E292" s="435" t="s">
        <v>204</v>
      </c>
      <c r="F292" s="438">
        <v>0</v>
      </c>
      <c r="G292" s="439"/>
      <c r="H292" s="440">
        <f t="shared" si="36"/>
        <v>0</v>
      </c>
      <c r="I292" s="441">
        <v>0.00026</v>
      </c>
      <c r="J292" s="438">
        <f t="shared" si="37"/>
        <v>0</v>
      </c>
      <c r="K292" s="441">
        <v>0</v>
      </c>
      <c r="L292" s="438">
        <f t="shared" si="38"/>
        <v>0</v>
      </c>
      <c r="M292" s="442">
        <v>21</v>
      </c>
      <c r="N292" s="443">
        <v>16</v>
      </c>
      <c r="O292" s="444" t="s">
        <v>54</v>
      </c>
      <c r="P292" s="440">
        <f t="shared" si="39"/>
        <v>0</v>
      </c>
      <c r="U292" s="445"/>
      <c r="V292" s="445"/>
      <c r="W292" s="444"/>
      <c r="X292" s="444"/>
    </row>
    <row r="293" spans="1:24" s="369" customFormat="1" ht="22.5" customHeight="1" hidden="1">
      <c r="A293" s="435" t="s">
        <v>1098</v>
      </c>
      <c r="B293" s="435" t="s">
        <v>108</v>
      </c>
      <c r="C293" s="436" t="s">
        <v>1721</v>
      </c>
      <c r="D293" s="470" t="s">
        <v>1722</v>
      </c>
      <c r="E293" s="435" t="s">
        <v>204</v>
      </c>
      <c r="F293" s="438">
        <v>0</v>
      </c>
      <c r="G293" s="439"/>
      <c r="H293" s="440">
        <f t="shared" si="36"/>
        <v>0</v>
      </c>
      <c r="I293" s="441">
        <v>0.00026</v>
      </c>
      <c r="J293" s="438">
        <f t="shared" si="37"/>
        <v>0</v>
      </c>
      <c r="K293" s="441">
        <v>0</v>
      </c>
      <c r="L293" s="438">
        <f t="shared" si="38"/>
        <v>0</v>
      </c>
      <c r="M293" s="442">
        <v>21</v>
      </c>
      <c r="N293" s="443">
        <v>16</v>
      </c>
      <c r="O293" s="444" t="s">
        <v>54</v>
      </c>
      <c r="P293" s="440">
        <f t="shared" si="39"/>
        <v>0</v>
      </c>
      <c r="U293" s="445"/>
      <c r="V293" s="445"/>
      <c r="W293" s="444"/>
      <c r="X293" s="444"/>
    </row>
    <row r="294" spans="1:24" s="369" customFormat="1" ht="22.5" customHeight="1" hidden="1">
      <c r="A294" s="435" t="s">
        <v>1098</v>
      </c>
      <c r="B294" s="435" t="s">
        <v>108</v>
      </c>
      <c r="C294" s="436" t="s">
        <v>1723</v>
      </c>
      <c r="D294" s="470" t="s">
        <v>1724</v>
      </c>
      <c r="E294" s="435" t="s">
        <v>204</v>
      </c>
      <c r="F294" s="438">
        <v>0</v>
      </c>
      <c r="G294" s="439"/>
      <c r="H294" s="440">
        <f t="shared" si="36"/>
        <v>0</v>
      </c>
      <c r="I294" s="441">
        <v>0.00029</v>
      </c>
      <c r="J294" s="438">
        <f t="shared" si="37"/>
        <v>0</v>
      </c>
      <c r="K294" s="441">
        <v>0</v>
      </c>
      <c r="L294" s="438">
        <f t="shared" si="38"/>
        <v>0</v>
      </c>
      <c r="M294" s="442">
        <v>21</v>
      </c>
      <c r="N294" s="443">
        <v>16</v>
      </c>
      <c r="O294" s="444" t="s">
        <v>54</v>
      </c>
      <c r="P294" s="440">
        <f t="shared" si="39"/>
        <v>0</v>
      </c>
      <c r="U294" s="445"/>
      <c r="V294" s="445"/>
      <c r="W294" s="444"/>
      <c r="X294" s="444"/>
    </row>
    <row r="295" spans="1:24" s="369" customFormat="1" ht="22.5" customHeight="1" hidden="1">
      <c r="A295" s="435" t="s">
        <v>1098</v>
      </c>
      <c r="B295" s="435" t="s">
        <v>108</v>
      </c>
      <c r="C295" s="436" t="s">
        <v>1725</v>
      </c>
      <c r="D295" s="470" t="s">
        <v>1726</v>
      </c>
      <c r="E295" s="435" t="s">
        <v>204</v>
      </c>
      <c r="F295" s="438">
        <v>0</v>
      </c>
      <c r="G295" s="439"/>
      <c r="H295" s="440">
        <f t="shared" si="36"/>
        <v>0</v>
      </c>
      <c r="I295" s="441">
        <v>0.00029</v>
      </c>
      <c r="J295" s="438">
        <f t="shared" si="37"/>
        <v>0</v>
      </c>
      <c r="K295" s="441">
        <v>0</v>
      </c>
      <c r="L295" s="438">
        <f t="shared" si="38"/>
        <v>0</v>
      </c>
      <c r="M295" s="442">
        <v>21</v>
      </c>
      <c r="N295" s="443">
        <v>16</v>
      </c>
      <c r="O295" s="444" t="s">
        <v>54</v>
      </c>
      <c r="P295" s="440">
        <f t="shared" si="39"/>
        <v>0</v>
      </c>
      <c r="U295" s="445"/>
      <c r="V295" s="445"/>
      <c r="W295" s="444"/>
      <c r="X295" s="444"/>
    </row>
    <row r="296" spans="1:24" s="369" customFormat="1" ht="22.5" customHeight="1" hidden="1">
      <c r="A296" s="435" t="s">
        <v>1098</v>
      </c>
      <c r="B296" s="435" t="s">
        <v>108</v>
      </c>
      <c r="C296" s="436" t="s">
        <v>1727</v>
      </c>
      <c r="D296" s="470" t="s">
        <v>1728</v>
      </c>
      <c r="E296" s="435" t="s">
        <v>204</v>
      </c>
      <c r="F296" s="438">
        <v>0</v>
      </c>
      <c r="G296" s="439"/>
      <c r="H296" s="440">
        <f t="shared" si="36"/>
        <v>0</v>
      </c>
      <c r="I296" s="441">
        <v>0.00027</v>
      </c>
      <c r="J296" s="438">
        <f t="shared" si="37"/>
        <v>0</v>
      </c>
      <c r="K296" s="441">
        <v>0</v>
      </c>
      <c r="L296" s="438">
        <f t="shared" si="38"/>
        <v>0</v>
      </c>
      <c r="M296" s="442">
        <v>21</v>
      </c>
      <c r="N296" s="443">
        <v>16</v>
      </c>
      <c r="O296" s="444" t="s">
        <v>54</v>
      </c>
      <c r="P296" s="440">
        <f t="shared" si="39"/>
        <v>0</v>
      </c>
      <c r="U296" s="445"/>
      <c r="V296" s="445"/>
      <c r="W296" s="444"/>
      <c r="X296" s="444"/>
    </row>
    <row r="297" spans="1:24" s="369" customFormat="1" ht="11.25" customHeight="1" hidden="1">
      <c r="A297" s="435" t="s">
        <v>1098</v>
      </c>
      <c r="B297" s="435" t="s">
        <v>1127</v>
      </c>
      <c r="C297" s="436" t="s">
        <v>1729</v>
      </c>
      <c r="D297" s="470" t="s">
        <v>1730</v>
      </c>
      <c r="E297" s="435" t="s">
        <v>226</v>
      </c>
      <c r="F297" s="438">
        <v>0</v>
      </c>
      <c r="G297" s="439"/>
      <c r="H297" s="440">
        <f t="shared" si="36"/>
        <v>0</v>
      </c>
      <c r="I297" s="441">
        <v>0</v>
      </c>
      <c r="J297" s="438">
        <f t="shared" si="37"/>
        <v>0</v>
      </c>
      <c r="K297" s="441">
        <v>0.019</v>
      </c>
      <c r="L297" s="438">
        <f t="shared" si="38"/>
        <v>0</v>
      </c>
      <c r="M297" s="442">
        <v>21</v>
      </c>
      <c r="N297" s="443">
        <v>4</v>
      </c>
      <c r="O297" s="444" t="s">
        <v>54</v>
      </c>
      <c r="P297" s="440">
        <f t="shared" si="39"/>
        <v>0</v>
      </c>
      <c r="U297" s="445"/>
      <c r="V297" s="445"/>
      <c r="W297" s="444"/>
      <c r="X297" s="444"/>
    </row>
    <row r="298" spans="1:24" s="369" customFormat="1" ht="22.5" customHeight="1" hidden="1">
      <c r="A298" s="435" t="s">
        <v>1098</v>
      </c>
      <c r="B298" s="435" t="s">
        <v>108</v>
      </c>
      <c r="C298" s="436" t="s">
        <v>1731</v>
      </c>
      <c r="D298" s="470" t="s">
        <v>1732</v>
      </c>
      <c r="E298" s="435" t="s">
        <v>204</v>
      </c>
      <c r="F298" s="438">
        <v>0</v>
      </c>
      <c r="G298" s="439"/>
      <c r="H298" s="440">
        <f t="shared" si="36"/>
        <v>0</v>
      </c>
      <c r="I298" s="441">
        <v>0.00027</v>
      </c>
      <c r="J298" s="438">
        <f t="shared" si="37"/>
        <v>0</v>
      </c>
      <c r="K298" s="441">
        <v>0</v>
      </c>
      <c r="L298" s="438">
        <f t="shared" si="38"/>
        <v>0</v>
      </c>
      <c r="M298" s="442">
        <v>21</v>
      </c>
      <c r="N298" s="443">
        <v>16</v>
      </c>
      <c r="O298" s="444" t="s">
        <v>54</v>
      </c>
      <c r="P298" s="440">
        <f t="shared" si="39"/>
        <v>0</v>
      </c>
      <c r="U298" s="445"/>
      <c r="V298" s="445"/>
      <c r="W298" s="444"/>
      <c r="X298" s="444"/>
    </row>
    <row r="299" spans="1:24" s="369" customFormat="1" ht="22.5" customHeight="1" hidden="1">
      <c r="A299" s="435" t="s">
        <v>1098</v>
      </c>
      <c r="B299" s="435" t="s">
        <v>108</v>
      </c>
      <c r="C299" s="436" t="s">
        <v>1733</v>
      </c>
      <c r="D299" s="470" t="s">
        <v>1734</v>
      </c>
      <c r="E299" s="435" t="s">
        <v>204</v>
      </c>
      <c r="F299" s="438">
        <v>0</v>
      </c>
      <c r="G299" s="439"/>
      <c r="H299" s="440">
        <f t="shared" si="36"/>
        <v>0</v>
      </c>
      <c r="I299" s="441">
        <v>0.00032</v>
      </c>
      <c r="J299" s="438">
        <f t="shared" si="37"/>
        <v>0</v>
      </c>
      <c r="K299" s="441">
        <v>0</v>
      </c>
      <c r="L299" s="438">
        <f t="shared" si="38"/>
        <v>0</v>
      </c>
      <c r="M299" s="442">
        <v>21</v>
      </c>
      <c r="N299" s="443">
        <v>16</v>
      </c>
      <c r="O299" s="444" t="s">
        <v>54</v>
      </c>
      <c r="P299" s="440">
        <f t="shared" si="39"/>
        <v>0</v>
      </c>
      <c r="U299" s="445"/>
      <c r="V299" s="445"/>
      <c r="W299" s="444"/>
      <c r="X299" s="444"/>
    </row>
    <row r="300" spans="1:24" s="369" customFormat="1" ht="11.25" customHeight="1" hidden="1">
      <c r="A300" s="435" t="s">
        <v>1098</v>
      </c>
      <c r="B300" s="435" t="s">
        <v>1497</v>
      </c>
      <c r="C300" s="436" t="s">
        <v>1735</v>
      </c>
      <c r="D300" s="470" t="s">
        <v>1736</v>
      </c>
      <c r="E300" s="435" t="s">
        <v>204</v>
      </c>
      <c r="F300" s="438">
        <v>0</v>
      </c>
      <c r="G300" s="439"/>
      <c r="H300" s="440">
        <f t="shared" si="36"/>
        <v>0</v>
      </c>
      <c r="I300" s="441">
        <v>2E-05</v>
      </c>
      <c r="J300" s="438">
        <f t="shared" si="37"/>
        <v>0</v>
      </c>
      <c r="K300" s="441">
        <v>0</v>
      </c>
      <c r="L300" s="438">
        <f t="shared" si="38"/>
        <v>0</v>
      </c>
      <c r="M300" s="442">
        <v>21</v>
      </c>
      <c r="N300" s="443">
        <v>16</v>
      </c>
      <c r="O300" s="444" t="s">
        <v>54</v>
      </c>
      <c r="P300" s="440">
        <f t="shared" si="39"/>
        <v>0</v>
      </c>
      <c r="U300" s="445"/>
      <c r="V300" s="445"/>
      <c r="W300" s="444"/>
      <c r="X300" s="444"/>
    </row>
    <row r="301" spans="1:24" s="369" customFormat="1" ht="22.5" customHeight="1" hidden="1">
      <c r="A301" s="435" t="s">
        <v>1098</v>
      </c>
      <c r="B301" s="435" t="s">
        <v>108</v>
      </c>
      <c r="C301" s="436" t="s">
        <v>1737</v>
      </c>
      <c r="D301" s="470" t="s">
        <v>1738</v>
      </c>
      <c r="E301" s="435" t="s">
        <v>204</v>
      </c>
      <c r="F301" s="438">
        <v>0</v>
      </c>
      <c r="G301" s="439"/>
      <c r="H301" s="440">
        <f t="shared" si="36"/>
        <v>0</v>
      </c>
      <c r="I301" s="441">
        <v>0.00032</v>
      </c>
      <c r="J301" s="438">
        <f t="shared" si="37"/>
        <v>0</v>
      </c>
      <c r="K301" s="441">
        <v>0</v>
      </c>
      <c r="L301" s="438">
        <f t="shared" si="38"/>
        <v>0</v>
      </c>
      <c r="M301" s="442">
        <v>21</v>
      </c>
      <c r="N301" s="443">
        <v>16</v>
      </c>
      <c r="O301" s="444" t="s">
        <v>54</v>
      </c>
      <c r="P301" s="440">
        <f t="shared" si="39"/>
        <v>0</v>
      </c>
      <c r="U301" s="445"/>
      <c r="V301" s="445"/>
      <c r="W301" s="444"/>
      <c r="X301" s="444"/>
    </row>
    <row r="302" spans="1:24" s="369" customFormat="1" ht="22.5" customHeight="1">
      <c r="A302" s="435" t="s">
        <v>1098</v>
      </c>
      <c r="B302" s="435" t="s">
        <v>108</v>
      </c>
      <c r="C302" s="436" t="s">
        <v>1201</v>
      </c>
      <c r="D302" s="470" t="s">
        <v>1202</v>
      </c>
      <c r="E302" s="435" t="s">
        <v>204</v>
      </c>
      <c r="F302" s="438">
        <v>100</v>
      </c>
      <c r="G302" s="439"/>
      <c r="H302" s="440">
        <f t="shared" si="36"/>
        <v>0</v>
      </c>
      <c r="I302" s="441">
        <v>0.00029</v>
      </c>
      <c r="J302" s="438">
        <f t="shared" si="37"/>
        <v>0.029</v>
      </c>
      <c r="K302" s="441">
        <v>0</v>
      </c>
      <c r="L302" s="438">
        <f t="shared" si="38"/>
        <v>0</v>
      </c>
      <c r="M302" s="442">
        <v>21</v>
      </c>
      <c r="N302" s="443">
        <v>16</v>
      </c>
      <c r="O302" s="444" t="s">
        <v>54</v>
      </c>
      <c r="P302" s="440">
        <f t="shared" si="39"/>
        <v>0</v>
      </c>
      <c r="U302" s="445"/>
      <c r="V302" s="445"/>
      <c r="W302" s="444"/>
      <c r="X302" s="444"/>
    </row>
    <row r="303" spans="1:24" s="369" customFormat="1" ht="22.5" customHeight="1" hidden="1">
      <c r="A303" s="435" t="s">
        <v>1098</v>
      </c>
      <c r="B303" s="435" t="s">
        <v>108</v>
      </c>
      <c r="C303" s="436" t="s">
        <v>1739</v>
      </c>
      <c r="D303" s="470" t="s">
        <v>1740</v>
      </c>
      <c r="E303" s="435" t="s">
        <v>204</v>
      </c>
      <c r="F303" s="438">
        <v>0</v>
      </c>
      <c r="G303" s="439"/>
      <c r="H303" s="440">
        <f t="shared" si="36"/>
        <v>0</v>
      </c>
      <c r="I303" s="441">
        <v>0.00029</v>
      </c>
      <c r="J303" s="438">
        <f t="shared" si="37"/>
        <v>0</v>
      </c>
      <c r="K303" s="441">
        <v>0</v>
      </c>
      <c r="L303" s="438">
        <f t="shared" si="38"/>
        <v>0</v>
      </c>
      <c r="M303" s="442">
        <v>21</v>
      </c>
      <c r="N303" s="443">
        <v>16</v>
      </c>
      <c r="O303" s="444" t="s">
        <v>54</v>
      </c>
      <c r="P303" s="440">
        <f t="shared" si="39"/>
        <v>0</v>
      </c>
      <c r="U303" s="445"/>
      <c r="V303" s="445"/>
      <c r="W303" s="444"/>
      <c r="X303" s="444"/>
    </row>
    <row r="304" spans="1:24" s="369" customFormat="1" ht="22.5" customHeight="1" hidden="1">
      <c r="A304" s="435" t="s">
        <v>1098</v>
      </c>
      <c r="B304" s="435" t="s">
        <v>108</v>
      </c>
      <c r="C304" s="436" t="s">
        <v>1741</v>
      </c>
      <c r="D304" s="470" t="s">
        <v>1742</v>
      </c>
      <c r="E304" s="435" t="s">
        <v>204</v>
      </c>
      <c r="F304" s="438">
        <v>0</v>
      </c>
      <c r="G304" s="439"/>
      <c r="H304" s="440">
        <f t="shared" si="36"/>
        <v>0</v>
      </c>
      <c r="I304" s="441">
        <v>0.0002</v>
      </c>
      <c r="J304" s="438">
        <f t="shared" si="37"/>
        <v>0</v>
      </c>
      <c r="K304" s="441">
        <v>0</v>
      </c>
      <c r="L304" s="438">
        <f t="shared" si="38"/>
        <v>0</v>
      </c>
      <c r="M304" s="442">
        <v>21</v>
      </c>
      <c r="N304" s="443">
        <v>16</v>
      </c>
      <c r="O304" s="444" t="s">
        <v>54</v>
      </c>
      <c r="P304" s="440">
        <f t="shared" si="39"/>
        <v>0</v>
      </c>
      <c r="U304" s="445"/>
      <c r="V304" s="445"/>
      <c r="W304" s="444"/>
      <c r="X304" s="444"/>
    </row>
    <row r="305" spans="1:24" s="369" customFormat="1" ht="22.5" customHeight="1" hidden="1">
      <c r="A305" s="435" t="s">
        <v>1098</v>
      </c>
      <c r="B305" s="435" t="s">
        <v>108</v>
      </c>
      <c r="C305" s="436" t="s">
        <v>1743</v>
      </c>
      <c r="D305" s="470" t="s">
        <v>1744</v>
      </c>
      <c r="E305" s="435" t="s">
        <v>204</v>
      </c>
      <c r="F305" s="438">
        <v>0</v>
      </c>
      <c r="G305" s="439"/>
      <c r="H305" s="440">
        <f t="shared" si="36"/>
        <v>0</v>
      </c>
      <c r="I305" s="441">
        <v>0.0002</v>
      </c>
      <c r="J305" s="438">
        <f t="shared" si="37"/>
        <v>0</v>
      </c>
      <c r="K305" s="441">
        <v>0</v>
      </c>
      <c r="L305" s="438">
        <f t="shared" si="38"/>
        <v>0</v>
      </c>
      <c r="M305" s="442">
        <v>21</v>
      </c>
      <c r="N305" s="443">
        <v>16</v>
      </c>
      <c r="O305" s="444" t="s">
        <v>54</v>
      </c>
      <c r="P305" s="440">
        <f t="shared" si="39"/>
        <v>0</v>
      </c>
      <c r="U305" s="445"/>
      <c r="V305" s="445"/>
      <c r="W305" s="444"/>
      <c r="X305" s="444"/>
    </row>
    <row r="306" spans="1:24" s="369" customFormat="1" ht="22.5" customHeight="1" hidden="1">
      <c r="A306" s="435" t="s">
        <v>1098</v>
      </c>
      <c r="B306" s="435" t="s">
        <v>108</v>
      </c>
      <c r="C306" s="436" t="s">
        <v>1745</v>
      </c>
      <c r="D306" s="470" t="s">
        <v>1746</v>
      </c>
      <c r="E306" s="435" t="s">
        <v>204</v>
      </c>
      <c r="F306" s="438">
        <v>0</v>
      </c>
      <c r="G306" s="439"/>
      <c r="H306" s="440">
        <f t="shared" si="36"/>
        <v>0</v>
      </c>
      <c r="I306" s="441">
        <v>0.00017</v>
      </c>
      <c r="J306" s="438">
        <f t="shared" si="37"/>
        <v>0</v>
      </c>
      <c r="K306" s="441">
        <v>0</v>
      </c>
      <c r="L306" s="438">
        <f t="shared" si="38"/>
        <v>0</v>
      </c>
      <c r="M306" s="442">
        <v>21</v>
      </c>
      <c r="N306" s="443">
        <v>16</v>
      </c>
      <c r="O306" s="444" t="s">
        <v>54</v>
      </c>
      <c r="P306" s="440">
        <f t="shared" si="39"/>
        <v>0</v>
      </c>
      <c r="U306" s="445"/>
      <c r="V306" s="445"/>
      <c r="W306" s="444"/>
      <c r="X306" s="444"/>
    </row>
    <row r="307" spans="1:24" s="369" customFormat="1" ht="22.5" customHeight="1" hidden="1">
      <c r="A307" s="435" t="s">
        <v>1098</v>
      </c>
      <c r="B307" s="435" t="s">
        <v>108</v>
      </c>
      <c r="C307" s="436" t="s">
        <v>1747</v>
      </c>
      <c r="D307" s="470" t="s">
        <v>1748</v>
      </c>
      <c r="E307" s="435" t="s">
        <v>204</v>
      </c>
      <c r="F307" s="438">
        <v>0</v>
      </c>
      <c r="G307" s="439"/>
      <c r="H307" s="440">
        <f>ROUND(F307*M307,2)</f>
        <v>0</v>
      </c>
      <c r="I307" s="441">
        <v>0.00017</v>
      </c>
      <c r="J307" s="438">
        <f t="shared" si="37"/>
        <v>0</v>
      </c>
      <c r="K307" s="441">
        <v>0</v>
      </c>
      <c r="L307" s="438">
        <f t="shared" si="38"/>
        <v>0</v>
      </c>
      <c r="M307" s="442">
        <v>21</v>
      </c>
      <c r="N307" s="443">
        <v>16</v>
      </c>
      <c r="O307" s="444" t="s">
        <v>54</v>
      </c>
      <c r="P307" s="440">
        <f t="shared" si="39"/>
        <v>0</v>
      </c>
      <c r="U307" s="445"/>
      <c r="V307" s="445"/>
      <c r="W307" s="444"/>
      <c r="X307" s="444"/>
    </row>
    <row r="308" spans="1:24" s="348" customFormat="1" ht="18" customHeight="1">
      <c r="A308" s="421"/>
      <c r="B308" s="422"/>
      <c r="C308" s="423" t="s">
        <v>1203</v>
      </c>
      <c r="D308" s="468" t="s">
        <v>1749</v>
      </c>
      <c r="E308" s="422"/>
      <c r="F308" s="422"/>
      <c r="G308" s="424"/>
      <c r="H308" s="425">
        <f>H309+H331</f>
        <v>0</v>
      </c>
      <c r="I308" s="422"/>
      <c r="J308" s="426" t="e">
        <f>#REF!+#REF!+J316+#REF!+#REF!+J343</f>
        <v>#VALUE!</v>
      </c>
      <c r="K308" s="422"/>
      <c r="L308" s="426" t="e">
        <f>#REF!+#REF!+L316+#REF!+#REF!+L343</f>
        <v>#VALUE!</v>
      </c>
      <c r="M308" s="422"/>
      <c r="N308" s="422"/>
      <c r="O308" s="422" t="s">
        <v>1095</v>
      </c>
      <c r="P308" s="440"/>
      <c r="U308" s="427">
        <f>+H308</f>
        <v>0</v>
      </c>
      <c r="V308" s="428"/>
      <c r="W308" s="422"/>
      <c r="X308" s="422"/>
    </row>
    <row r="309" spans="1:24" s="369" customFormat="1" ht="18" customHeight="1">
      <c r="A309" s="435"/>
      <c r="B309" s="435"/>
      <c r="C309" s="436"/>
      <c r="D309" s="469" t="s">
        <v>1205</v>
      </c>
      <c r="E309" s="435"/>
      <c r="F309" s="438"/>
      <c r="G309" s="439"/>
      <c r="H309" s="433">
        <f>SUM(H310:H330)</f>
        <v>0</v>
      </c>
      <c r="I309" s="441"/>
      <c r="J309" s="438"/>
      <c r="K309" s="441"/>
      <c r="L309" s="438"/>
      <c r="M309" s="442"/>
      <c r="N309" s="443"/>
      <c r="O309" s="444"/>
      <c r="P309" s="440"/>
      <c r="U309" s="445"/>
      <c r="V309" s="445"/>
      <c r="W309" s="444"/>
      <c r="X309" s="444"/>
    </row>
    <row r="310" spans="1:24" s="369" customFormat="1" ht="36" customHeight="1">
      <c r="A310" s="435"/>
      <c r="B310" s="435"/>
      <c r="C310" s="436" t="s">
        <v>1206</v>
      </c>
      <c r="D310" s="470" t="s">
        <v>1207</v>
      </c>
      <c r="E310" s="435" t="s">
        <v>214</v>
      </c>
      <c r="F310" s="438">
        <v>1</v>
      </c>
      <c r="G310" s="439"/>
      <c r="H310" s="440">
        <f aca="true" t="shared" si="40" ref="H310:H330">ROUND(F310*G310,2)</f>
        <v>0</v>
      </c>
      <c r="I310" s="441"/>
      <c r="J310" s="438"/>
      <c r="K310" s="441"/>
      <c r="L310" s="438"/>
      <c r="M310" s="442">
        <v>21</v>
      </c>
      <c r="N310" s="443"/>
      <c r="O310" s="444"/>
      <c r="P310" s="440">
        <f aca="true" t="shared" si="41" ref="P310:P330">H310+((H310/100)*M310)</f>
        <v>0</v>
      </c>
      <c r="U310" s="445"/>
      <c r="V310" s="445"/>
      <c r="W310" s="444"/>
      <c r="X310" s="444"/>
    </row>
    <row r="311" spans="1:24" s="369" customFormat="1" ht="13.5" customHeight="1">
      <c r="A311" s="435"/>
      <c r="B311" s="435"/>
      <c r="C311" s="436" t="s">
        <v>1208</v>
      </c>
      <c r="D311" s="470" t="s">
        <v>1209</v>
      </c>
      <c r="E311" s="435" t="s">
        <v>214</v>
      </c>
      <c r="F311" s="438">
        <f>F310</f>
        <v>1</v>
      </c>
      <c r="G311" s="439"/>
      <c r="H311" s="440">
        <f t="shared" si="40"/>
        <v>0</v>
      </c>
      <c r="I311" s="441"/>
      <c r="J311" s="438"/>
      <c r="K311" s="441"/>
      <c r="L311" s="438"/>
      <c r="M311" s="442">
        <v>21</v>
      </c>
      <c r="N311" s="443"/>
      <c r="O311" s="444"/>
      <c r="P311" s="440">
        <f t="shared" si="41"/>
        <v>0</v>
      </c>
      <c r="U311" s="445"/>
      <c r="V311" s="445"/>
      <c r="W311" s="444"/>
      <c r="X311" s="444"/>
    </row>
    <row r="312" spans="1:24" s="369" customFormat="1" ht="27" customHeight="1">
      <c r="A312" s="435"/>
      <c r="B312" s="435"/>
      <c r="C312" s="436" t="s">
        <v>1210</v>
      </c>
      <c r="D312" s="470" t="s">
        <v>1211</v>
      </c>
      <c r="E312" s="435" t="s">
        <v>214</v>
      </c>
      <c r="F312" s="438">
        <v>7</v>
      </c>
      <c r="G312" s="439"/>
      <c r="H312" s="440">
        <f t="shared" si="40"/>
        <v>0</v>
      </c>
      <c r="I312" s="441"/>
      <c r="J312" s="438"/>
      <c r="K312" s="441"/>
      <c r="L312" s="438"/>
      <c r="M312" s="442">
        <v>21</v>
      </c>
      <c r="N312" s="443"/>
      <c r="O312" s="444"/>
      <c r="P312" s="440">
        <f t="shared" si="41"/>
        <v>0</v>
      </c>
      <c r="U312" s="445"/>
      <c r="V312" s="445"/>
      <c r="W312" s="444"/>
      <c r="X312" s="444"/>
    </row>
    <row r="313" spans="1:24" s="369" customFormat="1" ht="12.75" customHeight="1">
      <c r="A313" s="435"/>
      <c r="B313" s="435"/>
      <c r="C313" s="436" t="s">
        <v>1208</v>
      </c>
      <c r="D313" s="470" t="s">
        <v>1212</v>
      </c>
      <c r="E313" s="435" t="s">
        <v>214</v>
      </c>
      <c r="F313" s="438">
        <f>F312</f>
        <v>7</v>
      </c>
      <c r="G313" s="439"/>
      <c r="H313" s="440">
        <f t="shared" si="40"/>
        <v>0</v>
      </c>
      <c r="I313" s="441"/>
      <c r="J313" s="438"/>
      <c r="K313" s="441"/>
      <c r="L313" s="438"/>
      <c r="M313" s="442">
        <v>21</v>
      </c>
      <c r="N313" s="443"/>
      <c r="O313" s="444"/>
      <c r="P313" s="440">
        <f t="shared" si="41"/>
        <v>0</v>
      </c>
      <c r="U313" s="445"/>
      <c r="V313" s="445"/>
      <c r="W313" s="444"/>
      <c r="X313" s="444"/>
    </row>
    <row r="314" spans="1:24" s="369" customFormat="1" ht="24" customHeight="1">
      <c r="A314" s="435"/>
      <c r="B314" s="435"/>
      <c r="C314" s="436" t="s">
        <v>1213</v>
      </c>
      <c r="D314" s="470" t="s">
        <v>1214</v>
      </c>
      <c r="E314" s="435" t="s">
        <v>778</v>
      </c>
      <c r="F314" s="438">
        <v>1</v>
      </c>
      <c r="G314" s="439"/>
      <c r="H314" s="440">
        <f t="shared" si="40"/>
        <v>0</v>
      </c>
      <c r="I314" s="441"/>
      <c r="J314" s="438"/>
      <c r="K314" s="441"/>
      <c r="L314" s="438"/>
      <c r="M314" s="442">
        <v>21</v>
      </c>
      <c r="N314" s="443"/>
      <c r="O314" s="444"/>
      <c r="P314" s="440">
        <f t="shared" si="41"/>
        <v>0</v>
      </c>
      <c r="U314" s="445"/>
      <c r="V314" s="445"/>
      <c r="W314" s="444"/>
      <c r="X314" s="444"/>
    </row>
    <row r="315" spans="1:24" s="369" customFormat="1" ht="16.5" customHeight="1">
      <c r="A315" s="435"/>
      <c r="B315" s="435"/>
      <c r="C315" s="436" t="s">
        <v>1208</v>
      </c>
      <c r="D315" s="470" t="s">
        <v>1215</v>
      </c>
      <c r="E315" s="435" t="s">
        <v>778</v>
      </c>
      <c r="F315" s="438">
        <f>F314</f>
        <v>1</v>
      </c>
      <c r="G315" s="439"/>
      <c r="H315" s="440">
        <f t="shared" si="40"/>
        <v>0</v>
      </c>
      <c r="I315" s="441"/>
      <c r="J315" s="438"/>
      <c r="K315" s="441"/>
      <c r="L315" s="438"/>
      <c r="M315" s="442">
        <v>21</v>
      </c>
      <c r="N315" s="443"/>
      <c r="O315" s="444"/>
      <c r="P315" s="440">
        <f t="shared" si="41"/>
        <v>0</v>
      </c>
      <c r="U315" s="445"/>
      <c r="V315" s="445"/>
      <c r="W315" s="444"/>
      <c r="X315" s="444"/>
    </row>
    <row r="316" spans="1:24" s="369" customFormat="1" ht="34.5" customHeight="1">
      <c r="A316" s="435"/>
      <c r="B316" s="435"/>
      <c r="C316" s="436" t="s">
        <v>1216</v>
      </c>
      <c r="D316" s="470" t="s">
        <v>1217</v>
      </c>
      <c r="E316" s="435" t="s">
        <v>214</v>
      </c>
      <c r="F316" s="438">
        <v>1</v>
      </c>
      <c r="G316" s="439"/>
      <c r="H316" s="440">
        <f t="shared" si="40"/>
        <v>0</v>
      </c>
      <c r="I316" s="441"/>
      <c r="J316" s="438"/>
      <c r="K316" s="441"/>
      <c r="L316" s="438"/>
      <c r="M316" s="442">
        <v>21</v>
      </c>
      <c r="N316" s="443"/>
      <c r="O316" s="444"/>
      <c r="P316" s="440">
        <f t="shared" si="41"/>
        <v>0</v>
      </c>
      <c r="U316" s="445"/>
      <c r="V316" s="445"/>
      <c r="W316" s="444"/>
      <c r="X316" s="444"/>
    </row>
    <row r="317" spans="1:24" s="369" customFormat="1" ht="13.5" customHeight="1">
      <c r="A317" s="435"/>
      <c r="B317" s="435"/>
      <c r="C317" s="436" t="s">
        <v>1208</v>
      </c>
      <c r="D317" s="470" t="s">
        <v>1218</v>
      </c>
      <c r="E317" s="435" t="s">
        <v>214</v>
      </c>
      <c r="F317" s="438">
        <f>F316</f>
        <v>1</v>
      </c>
      <c r="G317" s="439"/>
      <c r="H317" s="440">
        <f t="shared" si="40"/>
        <v>0</v>
      </c>
      <c r="I317" s="441"/>
      <c r="J317" s="438"/>
      <c r="K317" s="441"/>
      <c r="L317" s="438"/>
      <c r="M317" s="442">
        <v>21</v>
      </c>
      <c r="N317" s="443"/>
      <c r="O317" s="444"/>
      <c r="P317" s="440">
        <f t="shared" si="41"/>
        <v>0</v>
      </c>
      <c r="U317" s="445"/>
      <c r="V317" s="445"/>
      <c r="W317" s="444"/>
      <c r="X317" s="444"/>
    </row>
    <row r="318" spans="1:24" s="369" customFormat="1" ht="24.75" customHeight="1">
      <c r="A318" s="435"/>
      <c r="B318" s="435"/>
      <c r="C318" s="436" t="s">
        <v>1219</v>
      </c>
      <c r="D318" s="470" t="s">
        <v>1220</v>
      </c>
      <c r="E318" s="435" t="s">
        <v>214</v>
      </c>
      <c r="F318" s="438">
        <v>1</v>
      </c>
      <c r="G318" s="439"/>
      <c r="H318" s="440">
        <f t="shared" si="40"/>
        <v>0</v>
      </c>
      <c r="I318" s="441"/>
      <c r="J318" s="438"/>
      <c r="K318" s="441"/>
      <c r="L318" s="438"/>
      <c r="M318" s="442">
        <v>21</v>
      </c>
      <c r="N318" s="443"/>
      <c r="O318" s="444"/>
      <c r="P318" s="440">
        <f t="shared" si="41"/>
        <v>0</v>
      </c>
      <c r="U318" s="445"/>
      <c r="V318" s="445"/>
      <c r="W318" s="444"/>
      <c r="X318" s="444"/>
    </row>
    <row r="319" spans="1:24" s="369" customFormat="1" ht="15.75" customHeight="1">
      <c r="A319" s="435"/>
      <c r="B319" s="435"/>
      <c r="C319" s="436" t="s">
        <v>1208</v>
      </c>
      <c r="D319" s="470" t="s">
        <v>1221</v>
      </c>
      <c r="E319" s="435" t="s">
        <v>214</v>
      </c>
      <c r="F319" s="438">
        <v>1</v>
      </c>
      <c r="G319" s="439"/>
      <c r="H319" s="440">
        <f t="shared" si="40"/>
        <v>0</v>
      </c>
      <c r="I319" s="441"/>
      <c r="J319" s="438"/>
      <c r="K319" s="441"/>
      <c r="L319" s="438"/>
      <c r="M319" s="442">
        <v>21</v>
      </c>
      <c r="N319" s="443"/>
      <c r="O319" s="444"/>
      <c r="P319" s="440">
        <f t="shared" si="41"/>
        <v>0</v>
      </c>
      <c r="U319" s="445"/>
      <c r="V319" s="445"/>
      <c r="W319" s="444"/>
      <c r="X319" s="444"/>
    </row>
    <row r="320" spans="1:24" s="369" customFormat="1" ht="24.75" customHeight="1">
      <c r="A320" s="435"/>
      <c r="B320" s="435"/>
      <c r="C320" s="436" t="s">
        <v>1222</v>
      </c>
      <c r="D320" s="470" t="s">
        <v>1223</v>
      </c>
      <c r="E320" s="435" t="s">
        <v>214</v>
      </c>
      <c r="F320" s="438">
        <v>16</v>
      </c>
      <c r="G320" s="439"/>
      <c r="H320" s="440">
        <f t="shared" si="40"/>
        <v>0</v>
      </c>
      <c r="I320" s="441"/>
      <c r="J320" s="438"/>
      <c r="K320" s="441"/>
      <c r="L320" s="438"/>
      <c r="M320" s="442">
        <v>21</v>
      </c>
      <c r="N320" s="443"/>
      <c r="O320" s="444"/>
      <c r="P320" s="440">
        <f t="shared" si="41"/>
        <v>0</v>
      </c>
      <c r="U320" s="445"/>
      <c r="V320" s="445"/>
      <c r="W320" s="444"/>
      <c r="X320" s="444"/>
    </row>
    <row r="321" spans="1:24" s="369" customFormat="1" ht="12" customHeight="1">
      <c r="A321" s="435"/>
      <c r="B321" s="435"/>
      <c r="C321" s="436" t="s">
        <v>1208</v>
      </c>
      <c r="D321" s="470" t="s">
        <v>1224</v>
      </c>
      <c r="E321" s="435" t="s">
        <v>214</v>
      </c>
      <c r="F321" s="438">
        <v>16</v>
      </c>
      <c r="G321" s="439"/>
      <c r="H321" s="440">
        <f t="shared" si="40"/>
        <v>0</v>
      </c>
      <c r="I321" s="441"/>
      <c r="J321" s="438"/>
      <c r="K321" s="441"/>
      <c r="L321" s="438"/>
      <c r="M321" s="442">
        <v>21</v>
      </c>
      <c r="N321" s="443"/>
      <c r="O321" s="444"/>
      <c r="P321" s="440">
        <f t="shared" si="41"/>
        <v>0</v>
      </c>
      <c r="U321" s="445"/>
      <c r="V321" s="445"/>
      <c r="W321" s="444"/>
      <c r="X321" s="444"/>
    </row>
    <row r="322" spans="1:24" s="369" customFormat="1" ht="12" customHeight="1">
      <c r="A322" s="435"/>
      <c r="B322" s="435"/>
      <c r="C322" s="436" t="s">
        <v>1225</v>
      </c>
      <c r="D322" s="470" t="s">
        <v>1226</v>
      </c>
      <c r="E322" s="435" t="s">
        <v>214</v>
      </c>
      <c r="F322" s="438">
        <v>2</v>
      </c>
      <c r="G322" s="439"/>
      <c r="H322" s="440">
        <f t="shared" si="40"/>
        <v>0</v>
      </c>
      <c r="I322" s="441"/>
      <c r="J322" s="438"/>
      <c r="K322" s="441"/>
      <c r="L322" s="438"/>
      <c r="M322" s="442">
        <v>21</v>
      </c>
      <c r="N322" s="443"/>
      <c r="O322" s="444"/>
      <c r="P322" s="440">
        <f t="shared" si="41"/>
        <v>0</v>
      </c>
      <c r="U322" s="445"/>
      <c r="V322" s="445"/>
      <c r="W322" s="444"/>
      <c r="X322" s="444"/>
    </row>
    <row r="323" spans="1:24" s="369" customFormat="1" ht="12" customHeight="1">
      <c r="A323" s="435"/>
      <c r="B323" s="435"/>
      <c r="C323" s="436" t="s">
        <v>1208</v>
      </c>
      <c r="D323" s="470" t="s">
        <v>1227</v>
      </c>
      <c r="E323" s="435" t="s">
        <v>214</v>
      </c>
      <c r="F323" s="438">
        <f>F322</f>
        <v>2</v>
      </c>
      <c r="G323" s="439"/>
      <c r="H323" s="440">
        <f t="shared" si="40"/>
        <v>0</v>
      </c>
      <c r="I323" s="441"/>
      <c r="J323" s="438"/>
      <c r="K323" s="441"/>
      <c r="L323" s="438"/>
      <c r="M323" s="442">
        <v>21</v>
      </c>
      <c r="N323" s="443"/>
      <c r="O323" s="444"/>
      <c r="P323" s="440">
        <f t="shared" si="41"/>
        <v>0</v>
      </c>
      <c r="U323" s="445"/>
      <c r="V323" s="445"/>
      <c r="W323" s="444"/>
      <c r="X323" s="444"/>
    </row>
    <row r="324" spans="1:24" s="369" customFormat="1" ht="12" customHeight="1">
      <c r="A324" s="435"/>
      <c r="B324" s="435"/>
      <c r="C324" s="436" t="s">
        <v>1228</v>
      </c>
      <c r="D324" s="470" t="s">
        <v>1229</v>
      </c>
      <c r="E324" s="435" t="s">
        <v>214</v>
      </c>
      <c r="F324" s="438">
        <v>1</v>
      </c>
      <c r="G324" s="439"/>
      <c r="H324" s="440">
        <f t="shared" si="40"/>
        <v>0</v>
      </c>
      <c r="I324" s="441"/>
      <c r="J324" s="438"/>
      <c r="K324" s="441"/>
      <c r="L324" s="438"/>
      <c r="M324" s="442">
        <v>21</v>
      </c>
      <c r="N324" s="443"/>
      <c r="O324" s="444"/>
      <c r="P324" s="440">
        <f t="shared" si="41"/>
        <v>0</v>
      </c>
      <c r="U324" s="445"/>
      <c r="V324" s="445"/>
      <c r="W324" s="444"/>
      <c r="X324" s="444"/>
    </row>
    <row r="325" spans="1:24" s="369" customFormat="1" ht="12" customHeight="1">
      <c r="A325" s="435"/>
      <c r="B325" s="435"/>
      <c r="C325" s="436" t="s">
        <v>1208</v>
      </c>
      <c r="D325" s="470" t="s">
        <v>1230</v>
      </c>
      <c r="E325" s="435" t="s">
        <v>214</v>
      </c>
      <c r="F325" s="438">
        <f>F324</f>
        <v>1</v>
      </c>
      <c r="G325" s="439"/>
      <c r="H325" s="440">
        <f t="shared" si="40"/>
        <v>0</v>
      </c>
      <c r="I325" s="441"/>
      <c r="J325" s="438"/>
      <c r="K325" s="441"/>
      <c r="L325" s="438"/>
      <c r="M325" s="442">
        <v>21</v>
      </c>
      <c r="N325" s="443"/>
      <c r="O325" s="444"/>
      <c r="P325" s="440">
        <f t="shared" si="41"/>
        <v>0</v>
      </c>
      <c r="U325" s="445"/>
      <c r="V325" s="445"/>
      <c r="W325" s="444"/>
      <c r="X325" s="444"/>
    </row>
    <row r="326" spans="1:24" s="369" customFormat="1" ht="12" customHeight="1">
      <c r="A326" s="435"/>
      <c r="B326" s="435"/>
      <c r="C326" s="436" t="s">
        <v>1231</v>
      </c>
      <c r="D326" s="470" t="s">
        <v>1232</v>
      </c>
      <c r="E326" s="435" t="s">
        <v>226</v>
      </c>
      <c r="F326" s="438">
        <v>110</v>
      </c>
      <c r="G326" s="439"/>
      <c r="H326" s="440">
        <f t="shared" si="40"/>
        <v>0</v>
      </c>
      <c r="I326" s="441"/>
      <c r="J326" s="438"/>
      <c r="K326" s="441"/>
      <c r="L326" s="438"/>
      <c r="M326" s="442">
        <v>21</v>
      </c>
      <c r="N326" s="443"/>
      <c r="O326" s="444"/>
      <c r="P326" s="440">
        <f t="shared" si="41"/>
        <v>0</v>
      </c>
      <c r="U326" s="445"/>
      <c r="V326" s="445"/>
      <c r="W326" s="444"/>
      <c r="X326" s="444"/>
    </row>
    <row r="327" spans="1:24" s="369" customFormat="1" ht="12" customHeight="1">
      <c r="A327" s="435"/>
      <c r="B327" s="435"/>
      <c r="C327" s="436" t="s">
        <v>1208</v>
      </c>
      <c r="D327" s="470" t="s">
        <v>1233</v>
      </c>
      <c r="E327" s="435" t="s">
        <v>226</v>
      </c>
      <c r="F327" s="438">
        <f>F326</f>
        <v>110</v>
      </c>
      <c r="G327" s="439"/>
      <c r="H327" s="440">
        <f t="shared" si="40"/>
        <v>0</v>
      </c>
      <c r="I327" s="441"/>
      <c r="J327" s="438"/>
      <c r="K327" s="441"/>
      <c r="L327" s="438"/>
      <c r="M327" s="442">
        <v>21</v>
      </c>
      <c r="N327" s="443"/>
      <c r="O327" s="444"/>
      <c r="P327" s="440">
        <f t="shared" si="41"/>
        <v>0</v>
      </c>
      <c r="U327" s="445"/>
      <c r="V327" s="445"/>
      <c r="W327" s="444"/>
      <c r="X327" s="444"/>
    </row>
    <row r="328" spans="1:24" s="369" customFormat="1" ht="12" customHeight="1">
      <c r="A328" s="435"/>
      <c r="B328" s="435"/>
      <c r="C328" s="436" t="s">
        <v>1027</v>
      </c>
      <c r="D328" s="470" t="s">
        <v>1234</v>
      </c>
      <c r="E328" s="435" t="s">
        <v>226</v>
      </c>
      <c r="F328" s="438">
        <v>15</v>
      </c>
      <c r="G328" s="439"/>
      <c r="H328" s="440">
        <f t="shared" si="40"/>
        <v>0</v>
      </c>
      <c r="I328" s="441"/>
      <c r="J328" s="438"/>
      <c r="K328" s="441"/>
      <c r="L328" s="438"/>
      <c r="M328" s="442">
        <v>21</v>
      </c>
      <c r="N328" s="443"/>
      <c r="O328" s="444"/>
      <c r="P328" s="440">
        <f t="shared" si="41"/>
        <v>0</v>
      </c>
      <c r="U328" s="445"/>
      <c r="V328" s="445"/>
      <c r="W328" s="444"/>
      <c r="X328" s="444"/>
    </row>
    <row r="329" spans="1:24" s="369" customFormat="1" ht="12" customHeight="1">
      <c r="A329" s="435"/>
      <c r="B329" s="435"/>
      <c r="C329" s="436" t="s">
        <v>1208</v>
      </c>
      <c r="D329" s="470" t="s">
        <v>1235</v>
      </c>
      <c r="E329" s="435" t="s">
        <v>226</v>
      </c>
      <c r="F329" s="438">
        <f>F328</f>
        <v>15</v>
      </c>
      <c r="G329" s="439"/>
      <c r="H329" s="440">
        <f t="shared" si="40"/>
        <v>0</v>
      </c>
      <c r="I329" s="441"/>
      <c r="J329" s="438"/>
      <c r="K329" s="441"/>
      <c r="L329" s="438"/>
      <c r="M329" s="442">
        <v>21</v>
      </c>
      <c r="N329" s="443"/>
      <c r="O329" s="444"/>
      <c r="P329" s="440">
        <f t="shared" si="41"/>
        <v>0</v>
      </c>
      <c r="U329" s="445"/>
      <c r="V329" s="445"/>
      <c r="W329" s="444"/>
      <c r="X329" s="444"/>
    </row>
    <row r="330" spans="1:24" s="369" customFormat="1" ht="21" customHeight="1">
      <c r="A330" s="435"/>
      <c r="B330" s="435"/>
      <c r="C330" s="436" t="s">
        <v>1236</v>
      </c>
      <c r="D330" s="470" t="s">
        <v>1237</v>
      </c>
      <c r="E330" s="435" t="s">
        <v>214</v>
      </c>
      <c r="F330" s="438">
        <v>1</v>
      </c>
      <c r="G330" s="439"/>
      <c r="H330" s="440">
        <f t="shared" si="40"/>
        <v>0</v>
      </c>
      <c r="I330" s="441"/>
      <c r="J330" s="438"/>
      <c r="K330" s="441"/>
      <c r="L330" s="438"/>
      <c r="M330" s="442">
        <v>21</v>
      </c>
      <c r="N330" s="443"/>
      <c r="O330" s="444"/>
      <c r="P330" s="440">
        <f t="shared" si="41"/>
        <v>0</v>
      </c>
      <c r="U330" s="445"/>
      <c r="V330" s="445"/>
      <c r="W330" s="444"/>
      <c r="X330" s="444"/>
    </row>
    <row r="331" spans="1:24" s="369" customFormat="1" ht="18" customHeight="1">
      <c r="A331" s="435"/>
      <c r="B331" s="435"/>
      <c r="C331" s="436"/>
      <c r="D331" s="469" t="s">
        <v>1238</v>
      </c>
      <c r="E331" s="435"/>
      <c r="F331" s="438"/>
      <c r="G331" s="439"/>
      <c r="H331" s="433">
        <f>SUM(H332:H341)</f>
        <v>0</v>
      </c>
      <c r="I331" s="441"/>
      <c r="J331" s="438"/>
      <c r="K331" s="441"/>
      <c r="L331" s="438"/>
      <c r="M331" s="442"/>
      <c r="N331" s="443"/>
      <c r="O331" s="444"/>
      <c r="P331" s="440"/>
      <c r="U331" s="445"/>
      <c r="V331" s="445"/>
      <c r="W331" s="444"/>
      <c r="X331" s="444"/>
    </row>
    <row r="332" spans="1:24" s="369" customFormat="1" ht="23.25" customHeight="1">
      <c r="A332" s="435"/>
      <c r="B332" s="435"/>
      <c r="C332" s="436" t="s">
        <v>1239</v>
      </c>
      <c r="D332" s="470" t="s">
        <v>1240</v>
      </c>
      <c r="E332" s="435" t="s">
        <v>214</v>
      </c>
      <c r="F332" s="438">
        <v>1</v>
      </c>
      <c r="G332" s="439"/>
      <c r="H332" s="440">
        <f aca="true" t="shared" si="42" ref="H332:H341">ROUND(F332*G332,2)</f>
        <v>0</v>
      </c>
      <c r="I332" s="441"/>
      <c r="J332" s="438"/>
      <c r="K332" s="441"/>
      <c r="L332" s="438"/>
      <c r="M332" s="442">
        <v>21</v>
      </c>
      <c r="N332" s="443"/>
      <c r="O332" s="444"/>
      <c r="P332" s="440">
        <f aca="true" t="shared" si="43" ref="P332:P341">H332+((H332/100)*M332)</f>
        <v>0</v>
      </c>
      <c r="U332" s="445"/>
      <c r="V332" s="445"/>
      <c r="W332" s="444"/>
      <c r="X332" s="444"/>
    </row>
    <row r="333" spans="1:24" s="369" customFormat="1" ht="14.25" customHeight="1">
      <c r="A333" s="435"/>
      <c r="B333" s="435"/>
      <c r="C333" s="436" t="s">
        <v>1208</v>
      </c>
      <c r="D333" s="470" t="s">
        <v>1212</v>
      </c>
      <c r="E333" s="435" t="s">
        <v>214</v>
      </c>
      <c r="F333" s="438">
        <f>F332</f>
        <v>1</v>
      </c>
      <c r="G333" s="439"/>
      <c r="H333" s="440">
        <f t="shared" si="42"/>
        <v>0</v>
      </c>
      <c r="I333" s="441"/>
      <c r="J333" s="438"/>
      <c r="K333" s="441"/>
      <c r="L333" s="438"/>
      <c r="M333" s="442">
        <v>21</v>
      </c>
      <c r="N333" s="443"/>
      <c r="O333" s="444"/>
      <c r="P333" s="440">
        <f t="shared" si="43"/>
        <v>0</v>
      </c>
      <c r="U333" s="445"/>
      <c r="V333" s="445"/>
      <c r="W333" s="444"/>
      <c r="X333" s="444"/>
    </row>
    <row r="334" spans="1:24" s="369" customFormat="1" ht="80.25" customHeight="1">
      <c r="A334" s="435"/>
      <c r="B334" s="435"/>
      <c r="C334" s="436" t="s">
        <v>1241</v>
      </c>
      <c r="D334" s="470" t="s">
        <v>1242</v>
      </c>
      <c r="E334" s="435" t="s">
        <v>214</v>
      </c>
      <c r="F334" s="438">
        <v>9</v>
      </c>
      <c r="G334" s="439"/>
      <c r="H334" s="440">
        <f t="shared" si="42"/>
        <v>0</v>
      </c>
      <c r="I334" s="441"/>
      <c r="J334" s="438"/>
      <c r="K334" s="441"/>
      <c r="L334" s="438"/>
      <c r="M334" s="442">
        <v>21</v>
      </c>
      <c r="N334" s="443"/>
      <c r="O334" s="444"/>
      <c r="P334" s="440">
        <f t="shared" si="43"/>
        <v>0</v>
      </c>
      <c r="U334" s="445"/>
      <c r="V334" s="445"/>
      <c r="W334" s="444"/>
      <c r="X334" s="444"/>
    </row>
    <row r="335" spans="1:24" s="369" customFormat="1" ht="12" customHeight="1">
      <c r="A335" s="435"/>
      <c r="B335" s="435"/>
      <c r="C335" s="436" t="s">
        <v>1208</v>
      </c>
      <c r="D335" s="470" t="s">
        <v>1243</v>
      </c>
      <c r="E335" s="435" t="s">
        <v>214</v>
      </c>
      <c r="F335" s="438">
        <f>F334</f>
        <v>9</v>
      </c>
      <c r="G335" s="439"/>
      <c r="H335" s="440">
        <f t="shared" si="42"/>
        <v>0</v>
      </c>
      <c r="I335" s="441"/>
      <c r="J335" s="438"/>
      <c r="K335" s="441"/>
      <c r="L335" s="438"/>
      <c r="M335" s="442">
        <v>21</v>
      </c>
      <c r="N335" s="443"/>
      <c r="O335" s="444"/>
      <c r="P335" s="440">
        <f t="shared" si="43"/>
        <v>0</v>
      </c>
      <c r="U335" s="445"/>
      <c r="V335" s="445"/>
      <c r="W335" s="444"/>
      <c r="X335" s="444"/>
    </row>
    <row r="336" spans="1:24" s="369" customFormat="1" ht="12" customHeight="1">
      <c r="A336" s="435"/>
      <c r="B336" s="435"/>
      <c r="C336" s="436" t="s">
        <v>1244</v>
      </c>
      <c r="D336" s="470" t="s">
        <v>1245</v>
      </c>
      <c r="E336" s="435" t="s">
        <v>214</v>
      </c>
      <c r="F336" s="438">
        <v>2</v>
      </c>
      <c r="G336" s="439"/>
      <c r="H336" s="440">
        <f t="shared" si="42"/>
        <v>0</v>
      </c>
      <c r="I336" s="441"/>
      <c r="J336" s="438"/>
      <c r="K336" s="441"/>
      <c r="L336" s="438"/>
      <c r="M336" s="442">
        <v>21</v>
      </c>
      <c r="N336" s="443"/>
      <c r="O336" s="444"/>
      <c r="P336" s="440">
        <f t="shared" si="43"/>
        <v>0</v>
      </c>
      <c r="U336" s="445"/>
      <c r="V336" s="445"/>
      <c r="W336" s="444"/>
      <c r="X336" s="444"/>
    </row>
    <row r="337" spans="1:24" s="369" customFormat="1" ht="12" customHeight="1">
      <c r="A337" s="435"/>
      <c r="B337" s="435"/>
      <c r="C337" s="436" t="s">
        <v>1208</v>
      </c>
      <c r="D337" s="470" t="s">
        <v>1246</v>
      </c>
      <c r="E337" s="435" t="s">
        <v>214</v>
      </c>
      <c r="F337" s="438">
        <f>F336</f>
        <v>2</v>
      </c>
      <c r="G337" s="439"/>
      <c r="H337" s="440">
        <f t="shared" si="42"/>
        <v>0</v>
      </c>
      <c r="I337" s="441"/>
      <c r="J337" s="438"/>
      <c r="K337" s="441"/>
      <c r="L337" s="438"/>
      <c r="M337" s="442">
        <v>21</v>
      </c>
      <c r="N337" s="443"/>
      <c r="O337" s="444"/>
      <c r="P337" s="440">
        <f t="shared" si="43"/>
        <v>0</v>
      </c>
      <c r="U337" s="445"/>
      <c r="V337" s="445"/>
      <c r="W337" s="444"/>
      <c r="X337" s="444"/>
    </row>
    <row r="338" spans="1:24" s="369" customFormat="1" ht="12" customHeight="1">
      <c r="A338" s="435"/>
      <c r="B338" s="435"/>
      <c r="C338" s="436" t="s">
        <v>1228</v>
      </c>
      <c r="D338" s="470" t="s">
        <v>1247</v>
      </c>
      <c r="E338" s="435" t="s">
        <v>214</v>
      </c>
      <c r="F338" s="438">
        <v>1</v>
      </c>
      <c r="G338" s="439"/>
      <c r="H338" s="440">
        <f t="shared" si="42"/>
        <v>0</v>
      </c>
      <c r="I338" s="441"/>
      <c r="J338" s="438"/>
      <c r="K338" s="441"/>
      <c r="L338" s="438"/>
      <c r="M338" s="442">
        <v>21</v>
      </c>
      <c r="N338" s="443"/>
      <c r="O338" s="444"/>
      <c r="P338" s="440">
        <f t="shared" si="43"/>
        <v>0</v>
      </c>
      <c r="U338" s="445"/>
      <c r="V338" s="445"/>
      <c r="W338" s="444"/>
      <c r="X338" s="444"/>
    </row>
    <row r="339" spans="1:24" s="369" customFormat="1" ht="12" customHeight="1">
      <c r="A339" s="435"/>
      <c r="B339" s="435"/>
      <c r="C339" s="436" t="s">
        <v>1208</v>
      </c>
      <c r="D339" s="470" t="s">
        <v>1230</v>
      </c>
      <c r="E339" s="435" t="s">
        <v>214</v>
      </c>
      <c r="F339" s="438">
        <f>F338</f>
        <v>1</v>
      </c>
      <c r="G339" s="439"/>
      <c r="H339" s="440">
        <f t="shared" si="42"/>
        <v>0</v>
      </c>
      <c r="I339" s="441"/>
      <c r="J339" s="438"/>
      <c r="K339" s="441"/>
      <c r="L339" s="438"/>
      <c r="M339" s="442">
        <v>21</v>
      </c>
      <c r="N339" s="443"/>
      <c r="O339" s="444"/>
      <c r="P339" s="440">
        <f t="shared" si="43"/>
        <v>0</v>
      </c>
      <c r="U339" s="445"/>
      <c r="V339" s="445"/>
      <c r="W339" s="444"/>
      <c r="X339" s="444"/>
    </row>
    <row r="340" spans="1:24" s="369" customFormat="1" ht="12" customHeight="1">
      <c r="A340" s="435"/>
      <c r="B340" s="435"/>
      <c r="C340" s="436" t="s">
        <v>1248</v>
      </c>
      <c r="D340" s="470" t="s">
        <v>1249</v>
      </c>
      <c r="E340" s="435" t="s">
        <v>226</v>
      </c>
      <c r="F340" s="438">
        <v>80</v>
      </c>
      <c r="G340" s="439"/>
      <c r="H340" s="440">
        <f t="shared" si="42"/>
        <v>0</v>
      </c>
      <c r="I340" s="441"/>
      <c r="J340" s="438"/>
      <c r="K340" s="441"/>
      <c r="L340" s="438"/>
      <c r="M340" s="442">
        <v>21</v>
      </c>
      <c r="N340" s="443"/>
      <c r="O340" s="444"/>
      <c r="P340" s="440">
        <f t="shared" si="43"/>
        <v>0</v>
      </c>
      <c r="U340" s="445"/>
      <c r="V340" s="445"/>
      <c r="W340" s="444"/>
      <c r="X340" s="444"/>
    </row>
    <row r="341" spans="1:24" s="369" customFormat="1" ht="12" customHeight="1">
      <c r="A341" s="435"/>
      <c r="B341" s="435"/>
      <c r="C341" s="436" t="s">
        <v>1208</v>
      </c>
      <c r="D341" s="470" t="s">
        <v>1233</v>
      </c>
      <c r="E341" s="435" t="s">
        <v>226</v>
      </c>
      <c r="F341" s="438">
        <f>F340</f>
        <v>80</v>
      </c>
      <c r="G341" s="439"/>
      <c r="H341" s="440">
        <f t="shared" si="42"/>
        <v>0</v>
      </c>
      <c r="I341" s="441"/>
      <c r="J341" s="438"/>
      <c r="K341" s="441"/>
      <c r="L341" s="438"/>
      <c r="M341" s="442">
        <v>21</v>
      </c>
      <c r="N341" s="443"/>
      <c r="O341" s="444"/>
      <c r="P341" s="440">
        <f t="shared" si="43"/>
        <v>0</v>
      </c>
      <c r="U341" s="445"/>
      <c r="V341" s="445"/>
      <c r="W341" s="444"/>
      <c r="X341" s="444"/>
    </row>
    <row r="342" spans="1:24" s="369" customFormat="1" ht="57.75" customHeight="1">
      <c r="A342" s="435"/>
      <c r="B342" s="435"/>
      <c r="C342" s="454"/>
      <c r="D342" s="479" t="s">
        <v>1250</v>
      </c>
      <c r="E342" s="453"/>
      <c r="F342" s="453"/>
      <c r="G342" s="455"/>
      <c r="H342" s="456">
        <f>+H6+H135+H308</f>
        <v>0</v>
      </c>
      <c r="I342" s="453"/>
      <c r="J342" s="457">
        <f>J6+J135</f>
        <v>4.230910000000001</v>
      </c>
      <c r="K342" s="453"/>
      <c r="L342" s="457">
        <f>L6+L135</f>
        <v>2.0865799999999997</v>
      </c>
      <c r="M342" s="453"/>
      <c r="N342" s="453"/>
      <c r="O342" s="453"/>
      <c r="P342" s="453"/>
      <c r="Q342" s="310"/>
      <c r="R342" s="310"/>
      <c r="S342" s="310"/>
      <c r="T342" s="310"/>
      <c r="U342" s="416"/>
      <c r="V342" s="416"/>
      <c r="W342" s="444"/>
      <c r="X342" s="444"/>
    </row>
    <row r="343" spans="1:22" s="369" customFormat="1" ht="57.75" customHeight="1">
      <c r="A343" s="480"/>
      <c r="B343" s="480"/>
      <c r="C343" s="392"/>
      <c r="D343" s="461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462"/>
      <c r="V343" s="462"/>
    </row>
    <row r="344" spans="1:22" s="369" customFormat="1" ht="15" customHeight="1">
      <c r="A344" s="480"/>
      <c r="B344" s="480"/>
      <c r="C344" s="392"/>
      <c r="D344" s="461"/>
      <c r="E344" s="310"/>
      <c r="F344" s="310"/>
      <c r="G344" s="310"/>
      <c r="H344" s="458">
        <f>+U344+V344</f>
        <v>0</v>
      </c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459" t="s">
        <v>15</v>
      </c>
      <c r="U344" s="481">
        <f>SUM(U6:U342)</f>
        <v>0</v>
      </c>
      <c r="V344" s="481">
        <f>SUM(V6:V342)</f>
        <v>0</v>
      </c>
    </row>
    <row r="345" spans="1:22" s="369" customFormat="1" ht="57.75" customHeight="1">
      <c r="A345" s="480"/>
      <c r="B345" s="480"/>
      <c r="C345" s="392"/>
      <c r="D345" s="461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462"/>
      <c r="V345" s="462"/>
    </row>
    <row r="346" spans="1:22" s="369" customFormat="1" ht="57.75" customHeight="1">
      <c r="A346" s="480"/>
      <c r="B346" s="480"/>
      <c r="C346" s="392"/>
      <c r="D346" s="461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462"/>
      <c r="V346" s="462"/>
    </row>
    <row r="347" spans="1:22" s="369" customFormat="1" ht="84.75" customHeight="1">
      <c r="A347" s="480"/>
      <c r="B347" s="480"/>
      <c r="C347" s="392"/>
      <c r="D347" s="461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462"/>
      <c r="V347" s="462"/>
    </row>
    <row r="348" spans="1:22" s="369" customFormat="1" ht="13.5" customHeight="1">
      <c r="A348" s="480"/>
      <c r="B348" s="480"/>
      <c r="C348" s="392"/>
      <c r="D348" s="461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462"/>
      <c r="V348" s="462"/>
    </row>
    <row r="349" spans="1:22" s="369" customFormat="1" ht="54" customHeight="1">
      <c r="A349" s="480"/>
      <c r="B349" s="480"/>
      <c r="C349" s="392"/>
      <c r="D349" s="461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462"/>
      <c r="V349" s="462"/>
    </row>
    <row r="350" spans="1:22" s="369" customFormat="1" ht="66" customHeight="1">
      <c r="A350" s="480"/>
      <c r="B350" s="480"/>
      <c r="C350" s="392"/>
      <c r="D350" s="461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462"/>
      <c r="V350" s="462"/>
    </row>
    <row r="351" spans="1:22" s="369" customFormat="1" ht="140.25" customHeight="1">
      <c r="A351" s="480"/>
      <c r="B351" s="480"/>
      <c r="C351" s="392"/>
      <c r="D351" s="461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462"/>
      <c r="V351" s="462"/>
    </row>
    <row r="352" spans="1:22" s="369" customFormat="1" ht="25.5" customHeight="1">
      <c r="A352" s="480"/>
      <c r="B352" s="480"/>
      <c r="C352" s="392"/>
      <c r="D352" s="461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462"/>
      <c r="V352" s="462"/>
    </row>
    <row r="353" spans="3:22" s="482" customFormat="1" ht="36" customHeight="1">
      <c r="C353" s="392"/>
      <c r="D353" s="461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462"/>
      <c r="V353" s="462"/>
    </row>
  </sheetData>
  <sheetProtection password="C69C" sheet="1" objects="1" scenarios="1"/>
  <mergeCells count="2">
    <mergeCell ref="U3:V3"/>
    <mergeCell ref="W3:X3"/>
  </mergeCells>
  <printOptions/>
  <pageMargins left="0.7083333333333334" right="0.7083333333333334" top="0.7875" bottom="0.7875" header="0.5118055555555555" footer="0.5118055555555555"/>
  <pageSetup fitToHeight="12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58"/>
  <sheetViews>
    <sheetView workbookViewId="0" topLeftCell="A34">
      <selection activeCell="G67" sqref="G67"/>
    </sheetView>
  </sheetViews>
  <sheetFormatPr defaultColWidth="10.00390625" defaultRowHeight="12.75"/>
  <cols>
    <col min="1" max="1" width="4.375" style="310" customWidth="1"/>
    <col min="2" max="2" width="4.75390625" style="310" customWidth="1"/>
    <col min="3" max="3" width="12.75390625" style="392" customWidth="1"/>
    <col min="4" max="4" width="55.375" style="310" customWidth="1"/>
    <col min="5" max="5" width="6.00390625" style="310" customWidth="1"/>
    <col min="6" max="6" width="9.875" style="310" customWidth="1"/>
    <col min="7" max="7" width="9.75390625" style="310" customWidth="1"/>
    <col min="8" max="8" width="13.375" style="310" customWidth="1"/>
    <col min="9" max="9" width="10.375" style="310" customWidth="1"/>
    <col min="10" max="10" width="14.125" style="310" customWidth="1"/>
    <col min="11" max="11" width="9.75390625" style="310" customWidth="1"/>
    <col min="12" max="12" width="11.375" style="462" customWidth="1"/>
    <col min="13" max="13" width="10.25390625" style="462" customWidth="1"/>
    <col min="14" max="14" width="10.25390625" style="419" customWidth="1"/>
    <col min="15" max="15" width="10.75390625" style="419" customWidth="1"/>
    <col min="16" max="18" width="9.125" style="462" customWidth="1"/>
    <col min="19" max="19" width="18.75390625" style="310" customWidth="1"/>
    <col min="20" max="16384" width="11.375" style="310" customWidth="1"/>
  </cols>
  <sheetData>
    <row r="1" spans="1:10" ht="18">
      <c r="A1" s="463" t="s">
        <v>1750</v>
      </c>
      <c r="B1" s="394"/>
      <c r="C1" s="395"/>
      <c r="D1" s="394"/>
      <c r="E1" s="394"/>
      <c r="F1" s="394"/>
      <c r="G1" s="394"/>
      <c r="H1" s="394"/>
      <c r="I1" s="394"/>
      <c r="J1" s="394"/>
    </row>
    <row r="2" spans="1:10" ht="5.25" customHeight="1">
      <c r="A2" s="394"/>
      <c r="B2" s="394"/>
      <c r="C2" s="395"/>
      <c r="D2" s="394"/>
      <c r="E2" s="394"/>
      <c r="F2" s="394"/>
      <c r="G2" s="394"/>
      <c r="H2" s="394"/>
      <c r="I2" s="394"/>
      <c r="J2" s="394"/>
    </row>
    <row r="3" spans="1:15" ht="33.75">
      <c r="A3" s="404" t="s">
        <v>1076</v>
      </c>
      <c r="B3" s="404" t="s">
        <v>1077</v>
      </c>
      <c r="C3" s="404" t="s">
        <v>1751</v>
      </c>
      <c r="D3" s="404" t="s">
        <v>1079</v>
      </c>
      <c r="E3" s="404" t="s">
        <v>132</v>
      </c>
      <c r="F3" s="404" t="s">
        <v>1080</v>
      </c>
      <c r="G3" s="404" t="s">
        <v>1081</v>
      </c>
      <c r="H3" s="404" t="s">
        <v>34</v>
      </c>
      <c r="I3" s="404" t="s">
        <v>1086</v>
      </c>
      <c r="J3" s="404" t="s">
        <v>35</v>
      </c>
      <c r="K3" s="408"/>
      <c r="L3" s="416" t="s">
        <v>1090</v>
      </c>
      <c r="M3" s="416"/>
      <c r="N3" s="417" t="s">
        <v>1252</v>
      </c>
      <c r="O3" s="417"/>
    </row>
    <row r="4" spans="1:15" ht="11.25">
      <c r="A4" s="412">
        <v>1</v>
      </c>
      <c r="B4" s="412">
        <v>2</v>
      </c>
      <c r="C4" s="412">
        <v>3</v>
      </c>
      <c r="D4" s="412">
        <v>4</v>
      </c>
      <c r="E4" s="412">
        <v>5</v>
      </c>
      <c r="F4" s="412">
        <v>6</v>
      </c>
      <c r="G4" s="412">
        <v>7</v>
      </c>
      <c r="H4" s="412">
        <v>8</v>
      </c>
      <c r="I4" s="412">
        <v>9</v>
      </c>
      <c r="J4" s="412">
        <v>10</v>
      </c>
      <c r="K4" s="408"/>
      <c r="L4" s="416" t="s">
        <v>1091</v>
      </c>
      <c r="M4" s="416" t="s">
        <v>1092</v>
      </c>
      <c r="N4" s="417" t="s">
        <v>1253</v>
      </c>
      <c r="O4" s="417" t="s">
        <v>1254</v>
      </c>
    </row>
    <row r="5" spans="1:15" ht="4.5" customHeight="1">
      <c r="A5" s="394"/>
      <c r="B5" s="394"/>
      <c r="C5" s="395"/>
      <c r="D5" s="394"/>
      <c r="E5" s="394"/>
      <c r="F5" s="394"/>
      <c r="G5" s="394"/>
      <c r="H5" s="394"/>
      <c r="I5" s="394"/>
      <c r="J5" s="394"/>
      <c r="L5" s="416"/>
      <c r="M5" s="416"/>
      <c r="N5" s="417"/>
      <c r="O5" s="417"/>
    </row>
    <row r="6" spans="1:18" s="369" customFormat="1" ht="11.25">
      <c r="A6" s="421"/>
      <c r="B6" s="422"/>
      <c r="C6" s="423" t="s">
        <v>1203</v>
      </c>
      <c r="D6" s="422" t="s">
        <v>1749</v>
      </c>
      <c r="E6" s="422"/>
      <c r="F6" s="422"/>
      <c r="G6" s="424"/>
      <c r="H6" s="425">
        <f>H7+H33</f>
        <v>0</v>
      </c>
      <c r="I6" s="422"/>
      <c r="J6" s="440"/>
      <c r="K6" s="348"/>
      <c r="L6" s="451">
        <f>+H6</f>
        <v>0</v>
      </c>
      <c r="M6" s="445"/>
      <c r="N6" s="483"/>
      <c r="O6" s="483"/>
      <c r="P6" s="484"/>
      <c r="Q6" s="484"/>
      <c r="R6" s="484"/>
    </row>
    <row r="7" spans="1:18" s="369" customFormat="1" ht="11.25">
      <c r="A7" s="435"/>
      <c r="B7" s="435"/>
      <c r="C7" s="436"/>
      <c r="D7" s="431" t="s">
        <v>1205</v>
      </c>
      <c r="E7" s="435"/>
      <c r="F7" s="438"/>
      <c r="G7" s="439"/>
      <c r="H7" s="433">
        <f>SUM(H8:H32)</f>
        <v>0</v>
      </c>
      <c r="I7" s="442"/>
      <c r="J7" s="440"/>
      <c r="L7" s="445"/>
      <c r="M7" s="445"/>
      <c r="N7" s="483"/>
      <c r="O7" s="483"/>
      <c r="P7" s="484"/>
      <c r="Q7" s="484"/>
      <c r="R7" s="484"/>
    </row>
    <row r="8" spans="1:18" s="369" customFormat="1" ht="33.75">
      <c r="A8" s="435"/>
      <c r="B8" s="435"/>
      <c r="C8" s="436" t="s">
        <v>1206</v>
      </c>
      <c r="D8" s="437" t="s">
        <v>1207</v>
      </c>
      <c r="E8" s="435" t="s">
        <v>214</v>
      </c>
      <c r="F8" s="438">
        <v>1</v>
      </c>
      <c r="G8" s="439"/>
      <c r="H8" s="440">
        <f aca="true" t="shared" si="0" ref="H8:H32">ROUND(F8*G8,2)</f>
        <v>0</v>
      </c>
      <c r="I8" s="442">
        <v>21</v>
      </c>
      <c r="J8" s="440">
        <f aca="true" t="shared" si="1" ref="J8:J32">H8+((H8/100)*I8)</f>
        <v>0</v>
      </c>
      <c r="L8" s="445"/>
      <c r="M8" s="445"/>
      <c r="N8" s="483"/>
      <c r="O8" s="483"/>
      <c r="P8" s="484"/>
      <c r="Q8" s="484"/>
      <c r="R8" s="484"/>
    </row>
    <row r="9" spans="1:18" s="369" customFormat="1" ht="12.75">
      <c r="A9" s="435"/>
      <c r="B9" s="435"/>
      <c r="C9" s="436" t="s">
        <v>1208</v>
      </c>
      <c r="D9" s="437" t="s">
        <v>1209</v>
      </c>
      <c r="E9" s="435" t="s">
        <v>214</v>
      </c>
      <c r="F9" s="438">
        <f>F8</f>
        <v>1</v>
      </c>
      <c r="G9" s="439"/>
      <c r="H9" s="440">
        <f t="shared" si="0"/>
        <v>0</v>
      </c>
      <c r="I9" s="442">
        <v>21</v>
      </c>
      <c r="J9" s="440">
        <f t="shared" si="1"/>
        <v>0</v>
      </c>
      <c r="L9" s="445"/>
      <c r="M9" s="445"/>
      <c r="N9" s="483"/>
      <c r="O9" s="483"/>
      <c r="P9" s="484"/>
      <c r="Q9" s="484"/>
      <c r="R9" s="484"/>
    </row>
    <row r="10" spans="1:18" s="369" customFormat="1" ht="33.75">
      <c r="A10" s="435"/>
      <c r="B10" s="435"/>
      <c r="C10" s="436" t="s">
        <v>1210</v>
      </c>
      <c r="D10" s="437" t="s">
        <v>1211</v>
      </c>
      <c r="E10" s="435" t="s">
        <v>214</v>
      </c>
      <c r="F10" s="438">
        <v>6</v>
      </c>
      <c r="G10" s="439"/>
      <c r="H10" s="440">
        <f t="shared" si="0"/>
        <v>0</v>
      </c>
      <c r="I10" s="442">
        <v>21</v>
      </c>
      <c r="J10" s="440">
        <f t="shared" si="1"/>
        <v>0</v>
      </c>
      <c r="L10" s="445"/>
      <c r="M10" s="445"/>
      <c r="N10" s="483"/>
      <c r="O10" s="483"/>
      <c r="P10" s="484"/>
      <c r="Q10" s="484"/>
      <c r="R10" s="484"/>
    </row>
    <row r="11" spans="1:18" s="369" customFormat="1" ht="12.75">
      <c r="A11" s="435"/>
      <c r="B11" s="435"/>
      <c r="C11" s="436" t="s">
        <v>1208</v>
      </c>
      <c r="D11" s="437" t="s">
        <v>1212</v>
      </c>
      <c r="E11" s="435" t="s">
        <v>214</v>
      </c>
      <c r="F11" s="438">
        <f>F10</f>
        <v>6</v>
      </c>
      <c r="G11" s="439"/>
      <c r="H11" s="440">
        <f t="shared" si="0"/>
        <v>0</v>
      </c>
      <c r="I11" s="442">
        <v>21</v>
      </c>
      <c r="J11" s="440">
        <f t="shared" si="1"/>
        <v>0</v>
      </c>
      <c r="L11" s="445"/>
      <c r="M11" s="445"/>
      <c r="N11" s="483"/>
      <c r="O11" s="483"/>
      <c r="P11" s="484"/>
      <c r="Q11" s="484"/>
      <c r="R11" s="484"/>
    </row>
    <row r="12" spans="1:18" s="369" customFormat="1" ht="22.5">
      <c r="A12" s="435"/>
      <c r="B12" s="435"/>
      <c r="C12" s="436" t="s">
        <v>1213</v>
      </c>
      <c r="D12" s="437" t="s">
        <v>1214</v>
      </c>
      <c r="E12" s="435" t="s">
        <v>778</v>
      </c>
      <c r="F12" s="438">
        <v>1</v>
      </c>
      <c r="G12" s="439"/>
      <c r="H12" s="440">
        <f t="shared" si="0"/>
        <v>0</v>
      </c>
      <c r="I12" s="442">
        <v>21</v>
      </c>
      <c r="J12" s="440">
        <f t="shared" si="1"/>
        <v>0</v>
      </c>
      <c r="L12" s="445"/>
      <c r="M12" s="445"/>
      <c r="N12" s="483"/>
      <c r="O12" s="483"/>
      <c r="P12" s="484"/>
      <c r="Q12" s="484"/>
      <c r="R12" s="484"/>
    </row>
    <row r="13" spans="1:18" s="369" customFormat="1" ht="11.25">
      <c r="A13" s="435"/>
      <c r="B13" s="435"/>
      <c r="C13" s="436" t="s">
        <v>1208</v>
      </c>
      <c r="D13" s="437" t="s">
        <v>1215</v>
      </c>
      <c r="E13" s="435" t="s">
        <v>778</v>
      </c>
      <c r="F13" s="438">
        <f>F12</f>
        <v>1</v>
      </c>
      <c r="G13" s="439"/>
      <c r="H13" s="440">
        <f t="shared" si="0"/>
        <v>0</v>
      </c>
      <c r="I13" s="442">
        <v>21</v>
      </c>
      <c r="J13" s="440">
        <f t="shared" si="1"/>
        <v>0</v>
      </c>
      <c r="L13" s="445"/>
      <c r="M13" s="445"/>
      <c r="N13" s="483"/>
      <c r="O13" s="483"/>
      <c r="P13" s="484"/>
      <c r="Q13" s="484"/>
      <c r="R13" s="484"/>
    </row>
    <row r="14" spans="1:18" s="369" customFormat="1" ht="33.75">
      <c r="A14" s="435"/>
      <c r="B14" s="435"/>
      <c r="C14" s="436" t="s">
        <v>1216</v>
      </c>
      <c r="D14" s="437" t="s">
        <v>1752</v>
      </c>
      <c r="E14" s="435" t="s">
        <v>214</v>
      </c>
      <c r="F14" s="438">
        <v>1</v>
      </c>
      <c r="G14" s="439"/>
      <c r="H14" s="440">
        <f t="shared" si="0"/>
        <v>0</v>
      </c>
      <c r="I14" s="442">
        <v>21</v>
      </c>
      <c r="J14" s="440">
        <f t="shared" si="1"/>
        <v>0</v>
      </c>
      <c r="L14" s="445"/>
      <c r="M14" s="445"/>
      <c r="N14" s="483"/>
      <c r="O14" s="483"/>
      <c r="P14" s="484"/>
      <c r="Q14" s="484"/>
      <c r="R14" s="484"/>
    </row>
    <row r="15" spans="1:18" s="369" customFormat="1" ht="11.25">
      <c r="A15" s="435"/>
      <c r="B15" s="435"/>
      <c r="C15" s="436" t="s">
        <v>1208</v>
      </c>
      <c r="D15" s="437" t="s">
        <v>1218</v>
      </c>
      <c r="E15" s="435" t="s">
        <v>214</v>
      </c>
      <c r="F15" s="438">
        <f>F14</f>
        <v>1</v>
      </c>
      <c r="G15" s="439"/>
      <c r="H15" s="440">
        <f t="shared" si="0"/>
        <v>0</v>
      </c>
      <c r="I15" s="442">
        <v>21</v>
      </c>
      <c r="J15" s="440">
        <f t="shared" si="1"/>
        <v>0</v>
      </c>
      <c r="L15" s="445"/>
      <c r="M15" s="445"/>
      <c r="N15" s="483"/>
      <c r="O15" s="483"/>
      <c r="P15" s="484"/>
      <c r="Q15" s="484"/>
      <c r="R15" s="484"/>
    </row>
    <row r="16" spans="1:18" s="369" customFormat="1" ht="22.5">
      <c r="A16" s="435"/>
      <c r="B16" s="435"/>
      <c r="C16" s="436" t="s">
        <v>1219</v>
      </c>
      <c r="D16" s="437" t="s">
        <v>1220</v>
      </c>
      <c r="E16" s="435" t="s">
        <v>214</v>
      </c>
      <c r="F16" s="438">
        <v>1</v>
      </c>
      <c r="G16" s="439"/>
      <c r="H16" s="440">
        <f t="shared" si="0"/>
        <v>0</v>
      </c>
      <c r="I16" s="442">
        <v>21</v>
      </c>
      <c r="J16" s="440">
        <f t="shared" si="1"/>
        <v>0</v>
      </c>
      <c r="L16" s="445"/>
      <c r="M16" s="445"/>
      <c r="N16" s="483"/>
      <c r="O16" s="483"/>
      <c r="P16" s="484"/>
      <c r="Q16" s="484"/>
      <c r="R16" s="484"/>
    </row>
    <row r="17" spans="1:18" s="369" customFormat="1" ht="11.25">
      <c r="A17" s="435"/>
      <c r="B17" s="435"/>
      <c r="C17" s="436" t="s">
        <v>1208</v>
      </c>
      <c r="D17" s="437" t="s">
        <v>1221</v>
      </c>
      <c r="E17" s="435" t="s">
        <v>214</v>
      </c>
      <c r="F17" s="438">
        <v>1</v>
      </c>
      <c r="G17" s="439"/>
      <c r="H17" s="440">
        <f t="shared" si="0"/>
        <v>0</v>
      </c>
      <c r="I17" s="442">
        <v>21</v>
      </c>
      <c r="J17" s="440">
        <f t="shared" si="1"/>
        <v>0</v>
      </c>
      <c r="L17" s="445"/>
      <c r="M17" s="445"/>
      <c r="N17" s="483"/>
      <c r="O17" s="483"/>
      <c r="P17" s="484"/>
      <c r="Q17" s="484"/>
      <c r="R17" s="484"/>
    </row>
    <row r="18" spans="1:18" s="369" customFormat="1" ht="22.5">
      <c r="A18" s="435"/>
      <c r="B18" s="435"/>
      <c r="C18" s="436" t="s">
        <v>1222</v>
      </c>
      <c r="D18" s="437" t="s">
        <v>1223</v>
      </c>
      <c r="E18" s="435" t="s">
        <v>214</v>
      </c>
      <c r="F18" s="438">
        <v>6</v>
      </c>
      <c r="G18" s="439"/>
      <c r="H18" s="440">
        <f t="shared" si="0"/>
        <v>0</v>
      </c>
      <c r="I18" s="442">
        <v>21</v>
      </c>
      <c r="J18" s="440">
        <f t="shared" si="1"/>
        <v>0</v>
      </c>
      <c r="L18" s="445"/>
      <c r="M18" s="445"/>
      <c r="N18" s="483"/>
      <c r="O18" s="483"/>
      <c r="P18" s="484"/>
      <c r="Q18" s="484"/>
      <c r="R18" s="484"/>
    </row>
    <row r="19" spans="1:18" s="369" customFormat="1" ht="11.25">
      <c r="A19" s="435"/>
      <c r="B19" s="435"/>
      <c r="C19" s="436" t="s">
        <v>1208</v>
      </c>
      <c r="D19" s="437" t="s">
        <v>1224</v>
      </c>
      <c r="E19" s="435" t="s">
        <v>214</v>
      </c>
      <c r="F19" s="438">
        <f>F18</f>
        <v>6</v>
      </c>
      <c r="G19" s="439"/>
      <c r="H19" s="440">
        <f t="shared" si="0"/>
        <v>0</v>
      </c>
      <c r="I19" s="442">
        <v>21</v>
      </c>
      <c r="J19" s="440">
        <f t="shared" si="1"/>
        <v>0</v>
      </c>
      <c r="L19" s="445"/>
      <c r="M19" s="445"/>
      <c r="N19" s="483"/>
      <c r="O19" s="483"/>
      <c r="P19" s="484"/>
      <c r="Q19" s="484"/>
      <c r="R19" s="484"/>
    </row>
    <row r="20" spans="1:18" s="369" customFormat="1" ht="11.25">
      <c r="A20" s="435"/>
      <c r="B20" s="435"/>
      <c r="C20" s="436" t="s">
        <v>1225</v>
      </c>
      <c r="D20" s="437" t="s">
        <v>1226</v>
      </c>
      <c r="E20" s="435" t="s">
        <v>214</v>
      </c>
      <c r="F20" s="438">
        <v>42</v>
      </c>
      <c r="G20" s="439"/>
      <c r="H20" s="440">
        <f t="shared" si="0"/>
        <v>0</v>
      </c>
      <c r="I20" s="442">
        <v>21</v>
      </c>
      <c r="J20" s="440">
        <f t="shared" si="1"/>
        <v>0</v>
      </c>
      <c r="L20" s="445"/>
      <c r="M20" s="445"/>
      <c r="N20" s="483"/>
      <c r="O20" s="483"/>
      <c r="P20" s="484"/>
      <c r="Q20" s="484"/>
      <c r="R20" s="484"/>
    </row>
    <row r="21" spans="1:18" s="369" customFormat="1" ht="11.25">
      <c r="A21" s="435"/>
      <c r="B21" s="435"/>
      <c r="C21" s="436" t="s">
        <v>1208</v>
      </c>
      <c r="D21" s="437" t="s">
        <v>1227</v>
      </c>
      <c r="E21" s="435" t="s">
        <v>214</v>
      </c>
      <c r="F21" s="438">
        <f>F20</f>
        <v>42</v>
      </c>
      <c r="G21" s="439"/>
      <c r="H21" s="440">
        <f t="shared" si="0"/>
        <v>0</v>
      </c>
      <c r="I21" s="442">
        <v>21</v>
      </c>
      <c r="J21" s="440">
        <f t="shared" si="1"/>
        <v>0</v>
      </c>
      <c r="L21" s="445"/>
      <c r="M21" s="445"/>
      <c r="N21" s="483"/>
      <c r="O21" s="483"/>
      <c r="P21" s="484"/>
      <c r="Q21" s="484"/>
      <c r="R21" s="484"/>
    </row>
    <row r="22" spans="1:18" s="369" customFormat="1" ht="22.5">
      <c r="A22" s="435"/>
      <c r="B22" s="435"/>
      <c r="C22" s="436" t="s">
        <v>1753</v>
      </c>
      <c r="D22" s="437" t="s">
        <v>1754</v>
      </c>
      <c r="E22" s="435" t="s">
        <v>214</v>
      </c>
      <c r="F22" s="438">
        <v>10</v>
      </c>
      <c r="G22" s="439"/>
      <c r="H22" s="440">
        <f t="shared" si="0"/>
        <v>0</v>
      </c>
      <c r="I22" s="442">
        <v>21</v>
      </c>
      <c r="J22" s="440">
        <f t="shared" si="1"/>
        <v>0</v>
      </c>
      <c r="L22" s="445"/>
      <c r="M22" s="445"/>
      <c r="N22" s="483"/>
      <c r="O22" s="483"/>
      <c r="P22" s="484"/>
      <c r="Q22" s="484"/>
      <c r="R22" s="484"/>
    </row>
    <row r="23" spans="1:18" s="369" customFormat="1" ht="11.25">
      <c r="A23" s="435"/>
      <c r="B23" s="435"/>
      <c r="C23" s="436" t="s">
        <v>1208</v>
      </c>
      <c r="D23" s="437" t="s">
        <v>1755</v>
      </c>
      <c r="E23" s="435" t="s">
        <v>214</v>
      </c>
      <c r="F23" s="438">
        <f>F22</f>
        <v>10</v>
      </c>
      <c r="G23" s="439"/>
      <c r="H23" s="440">
        <f t="shared" si="0"/>
        <v>0</v>
      </c>
      <c r="I23" s="442">
        <v>21</v>
      </c>
      <c r="J23" s="440">
        <f t="shared" si="1"/>
        <v>0</v>
      </c>
      <c r="L23" s="445"/>
      <c r="M23" s="445"/>
      <c r="N23" s="483"/>
      <c r="O23" s="483"/>
      <c r="P23" s="484"/>
      <c r="Q23" s="484"/>
      <c r="R23" s="484"/>
    </row>
    <row r="24" spans="1:18" s="369" customFormat="1" ht="11.25">
      <c r="A24" s="435"/>
      <c r="B24" s="435"/>
      <c r="C24" s="436" t="s">
        <v>1228</v>
      </c>
      <c r="D24" s="437" t="s">
        <v>1229</v>
      </c>
      <c r="E24" s="435" t="s">
        <v>214</v>
      </c>
      <c r="F24" s="438">
        <v>1</v>
      </c>
      <c r="G24" s="439"/>
      <c r="H24" s="440">
        <f t="shared" si="0"/>
        <v>0</v>
      </c>
      <c r="I24" s="442">
        <v>21</v>
      </c>
      <c r="J24" s="440">
        <f t="shared" si="1"/>
        <v>0</v>
      </c>
      <c r="L24" s="445"/>
      <c r="M24" s="445"/>
      <c r="N24" s="483"/>
      <c r="O24" s="483"/>
      <c r="P24" s="484"/>
      <c r="Q24" s="484"/>
      <c r="R24" s="484"/>
    </row>
    <row r="25" spans="1:18" s="369" customFormat="1" ht="11.25">
      <c r="A25" s="435"/>
      <c r="B25" s="435"/>
      <c r="C25" s="436" t="s">
        <v>1208</v>
      </c>
      <c r="D25" s="437" t="s">
        <v>1230</v>
      </c>
      <c r="E25" s="435" t="s">
        <v>214</v>
      </c>
      <c r="F25" s="438">
        <f>F24</f>
        <v>1</v>
      </c>
      <c r="G25" s="439"/>
      <c r="H25" s="440">
        <f t="shared" si="0"/>
        <v>0</v>
      </c>
      <c r="I25" s="442">
        <v>21</v>
      </c>
      <c r="J25" s="440">
        <f t="shared" si="1"/>
        <v>0</v>
      </c>
      <c r="L25" s="445"/>
      <c r="M25" s="445"/>
      <c r="N25" s="483"/>
      <c r="O25" s="483"/>
      <c r="P25" s="484"/>
      <c r="Q25" s="484"/>
      <c r="R25" s="484"/>
    </row>
    <row r="26" spans="1:18" s="369" customFormat="1" ht="11.25">
      <c r="A26" s="435"/>
      <c r="B26" s="435"/>
      <c r="C26" s="436" t="s">
        <v>1228</v>
      </c>
      <c r="D26" s="437" t="s">
        <v>1756</v>
      </c>
      <c r="E26" s="435" t="s">
        <v>214</v>
      </c>
      <c r="F26" s="438">
        <v>10</v>
      </c>
      <c r="G26" s="439"/>
      <c r="H26" s="440">
        <f t="shared" si="0"/>
        <v>0</v>
      </c>
      <c r="I26" s="442">
        <v>21</v>
      </c>
      <c r="J26" s="440">
        <f t="shared" si="1"/>
        <v>0</v>
      </c>
      <c r="L26" s="445"/>
      <c r="M26" s="445"/>
      <c r="N26" s="483"/>
      <c r="O26" s="483"/>
      <c r="P26" s="484"/>
      <c r="Q26" s="484"/>
      <c r="R26" s="484"/>
    </row>
    <row r="27" spans="1:18" s="369" customFormat="1" ht="11.25">
      <c r="A27" s="435"/>
      <c r="B27" s="435"/>
      <c r="C27" s="436" t="s">
        <v>1208</v>
      </c>
      <c r="D27" s="437" t="s">
        <v>1230</v>
      </c>
      <c r="E27" s="435" t="s">
        <v>214</v>
      </c>
      <c r="F27" s="438">
        <f>F26</f>
        <v>10</v>
      </c>
      <c r="G27" s="439"/>
      <c r="H27" s="440">
        <f t="shared" si="0"/>
        <v>0</v>
      </c>
      <c r="I27" s="442">
        <v>21</v>
      </c>
      <c r="J27" s="440">
        <f t="shared" si="1"/>
        <v>0</v>
      </c>
      <c r="L27" s="445"/>
      <c r="M27" s="445"/>
      <c r="N27" s="483"/>
      <c r="O27" s="483"/>
      <c r="P27" s="484"/>
      <c r="Q27" s="484"/>
      <c r="R27" s="484"/>
    </row>
    <row r="28" spans="1:18" s="369" customFormat="1" ht="22.5">
      <c r="A28" s="435"/>
      <c r="B28" s="435"/>
      <c r="C28" s="436" t="s">
        <v>1231</v>
      </c>
      <c r="D28" s="437" t="s">
        <v>1232</v>
      </c>
      <c r="E28" s="435" t="s">
        <v>226</v>
      </c>
      <c r="F28" s="438">
        <v>150</v>
      </c>
      <c r="G28" s="439"/>
      <c r="H28" s="440">
        <f t="shared" si="0"/>
        <v>0</v>
      </c>
      <c r="I28" s="442">
        <v>21</v>
      </c>
      <c r="J28" s="440">
        <f t="shared" si="1"/>
        <v>0</v>
      </c>
      <c r="L28" s="445"/>
      <c r="M28" s="445"/>
      <c r="N28" s="483"/>
      <c r="O28" s="483"/>
      <c r="P28" s="484"/>
      <c r="Q28" s="484"/>
      <c r="R28" s="484"/>
    </row>
    <row r="29" spans="1:18" s="369" customFormat="1" ht="11.25">
      <c r="A29" s="435"/>
      <c r="B29" s="435"/>
      <c r="C29" s="436" t="s">
        <v>1208</v>
      </c>
      <c r="D29" s="437" t="s">
        <v>1233</v>
      </c>
      <c r="E29" s="435" t="s">
        <v>226</v>
      </c>
      <c r="F29" s="438">
        <f>F28</f>
        <v>150</v>
      </c>
      <c r="G29" s="439"/>
      <c r="H29" s="440">
        <f t="shared" si="0"/>
        <v>0</v>
      </c>
      <c r="I29" s="442">
        <v>21</v>
      </c>
      <c r="J29" s="440">
        <f t="shared" si="1"/>
        <v>0</v>
      </c>
      <c r="L29" s="445"/>
      <c r="M29" s="445"/>
      <c r="N29" s="483"/>
      <c r="O29" s="483"/>
      <c r="P29" s="484"/>
      <c r="Q29" s="484"/>
      <c r="R29" s="484"/>
    </row>
    <row r="30" spans="1:18" s="369" customFormat="1" ht="11.25">
      <c r="A30" s="435"/>
      <c r="B30" s="435"/>
      <c r="C30" s="436" t="s">
        <v>1027</v>
      </c>
      <c r="D30" s="437" t="s">
        <v>1234</v>
      </c>
      <c r="E30" s="435" t="s">
        <v>226</v>
      </c>
      <c r="F30" s="438">
        <v>15</v>
      </c>
      <c r="G30" s="439"/>
      <c r="H30" s="440">
        <f t="shared" si="0"/>
        <v>0</v>
      </c>
      <c r="I30" s="442">
        <v>21</v>
      </c>
      <c r="J30" s="440">
        <f t="shared" si="1"/>
        <v>0</v>
      </c>
      <c r="L30" s="445"/>
      <c r="M30" s="445"/>
      <c r="N30" s="483"/>
      <c r="O30" s="483"/>
      <c r="P30" s="484"/>
      <c r="Q30" s="484"/>
      <c r="R30" s="484"/>
    </row>
    <row r="31" spans="1:18" s="369" customFormat="1" ht="11.25">
      <c r="A31" s="435"/>
      <c r="B31" s="435"/>
      <c r="C31" s="436" t="s">
        <v>1208</v>
      </c>
      <c r="D31" s="437" t="s">
        <v>1235</v>
      </c>
      <c r="E31" s="435" t="s">
        <v>226</v>
      </c>
      <c r="F31" s="438">
        <f>F30</f>
        <v>15</v>
      </c>
      <c r="G31" s="439"/>
      <c r="H31" s="440">
        <f t="shared" si="0"/>
        <v>0</v>
      </c>
      <c r="I31" s="442">
        <v>21</v>
      </c>
      <c r="J31" s="440">
        <f t="shared" si="1"/>
        <v>0</v>
      </c>
      <c r="L31" s="445"/>
      <c r="M31" s="445"/>
      <c r="N31" s="483"/>
      <c r="O31" s="483"/>
      <c r="P31" s="484"/>
      <c r="Q31" s="484"/>
      <c r="R31" s="484"/>
    </row>
    <row r="32" spans="1:18" s="369" customFormat="1" ht="22.5">
      <c r="A32" s="435"/>
      <c r="B32" s="435"/>
      <c r="C32" s="436" t="s">
        <v>1236</v>
      </c>
      <c r="D32" s="437" t="s">
        <v>1757</v>
      </c>
      <c r="E32" s="435" t="s">
        <v>214</v>
      </c>
      <c r="F32" s="438">
        <v>1</v>
      </c>
      <c r="G32" s="439"/>
      <c r="H32" s="440">
        <f t="shared" si="0"/>
        <v>0</v>
      </c>
      <c r="I32" s="442">
        <v>21</v>
      </c>
      <c r="J32" s="440">
        <f t="shared" si="1"/>
        <v>0</v>
      </c>
      <c r="L32" s="445"/>
      <c r="M32" s="445"/>
      <c r="N32" s="483"/>
      <c r="O32" s="483"/>
      <c r="P32" s="484"/>
      <c r="Q32" s="484"/>
      <c r="R32" s="484"/>
    </row>
    <row r="33" spans="1:18" s="369" customFormat="1" ht="11.25">
      <c r="A33" s="435"/>
      <c r="B33" s="435"/>
      <c r="C33" s="436"/>
      <c r="D33" s="431" t="s">
        <v>1238</v>
      </c>
      <c r="E33" s="435"/>
      <c r="F33" s="438"/>
      <c r="G33" s="439"/>
      <c r="H33" s="433">
        <f>SUM(H34:H43)</f>
        <v>0</v>
      </c>
      <c r="I33" s="442"/>
      <c r="J33" s="440"/>
      <c r="L33" s="445"/>
      <c r="M33" s="445"/>
      <c r="N33" s="483"/>
      <c r="O33" s="483"/>
      <c r="P33" s="484"/>
      <c r="Q33" s="484"/>
      <c r="R33" s="484"/>
    </row>
    <row r="34" spans="1:18" s="369" customFormat="1" ht="33.75">
      <c r="A34" s="435"/>
      <c r="B34" s="435"/>
      <c r="C34" s="436" t="s">
        <v>1239</v>
      </c>
      <c r="D34" s="437" t="s">
        <v>1240</v>
      </c>
      <c r="E34" s="435" t="s">
        <v>214</v>
      </c>
      <c r="F34" s="438">
        <v>1</v>
      </c>
      <c r="G34" s="439"/>
      <c r="H34" s="440">
        <f aca="true" t="shared" si="2" ref="H34:H43">ROUND(F34*G34,2)</f>
        <v>0</v>
      </c>
      <c r="I34" s="442">
        <v>21</v>
      </c>
      <c r="J34" s="440">
        <f aca="true" t="shared" si="3" ref="J34:J43">H34+((H34/100)*I34)</f>
        <v>0</v>
      </c>
      <c r="L34" s="445"/>
      <c r="M34" s="445"/>
      <c r="N34" s="483"/>
      <c r="O34" s="483"/>
      <c r="P34" s="484"/>
      <c r="Q34" s="484"/>
      <c r="R34" s="484"/>
    </row>
    <row r="35" spans="1:18" s="369" customFormat="1" ht="11.25">
      <c r="A35" s="435"/>
      <c r="B35" s="435"/>
      <c r="C35" s="436" t="s">
        <v>1208</v>
      </c>
      <c r="D35" s="437" t="s">
        <v>1212</v>
      </c>
      <c r="E35" s="435" t="s">
        <v>214</v>
      </c>
      <c r="F35" s="438">
        <f>F34</f>
        <v>1</v>
      </c>
      <c r="G35" s="439"/>
      <c r="H35" s="440">
        <f t="shared" si="2"/>
        <v>0</v>
      </c>
      <c r="I35" s="442">
        <v>21</v>
      </c>
      <c r="J35" s="440">
        <f t="shared" si="3"/>
        <v>0</v>
      </c>
      <c r="L35" s="445"/>
      <c r="M35" s="445"/>
      <c r="N35" s="483"/>
      <c r="O35" s="483"/>
      <c r="P35" s="484"/>
      <c r="Q35" s="484"/>
      <c r="R35" s="484"/>
    </row>
    <row r="36" spans="1:18" s="369" customFormat="1" ht="90">
      <c r="A36" s="435"/>
      <c r="B36" s="435"/>
      <c r="C36" s="436" t="s">
        <v>1241</v>
      </c>
      <c r="D36" s="437" t="s">
        <v>1242</v>
      </c>
      <c r="E36" s="435" t="s">
        <v>214</v>
      </c>
      <c r="F36" s="438">
        <v>12</v>
      </c>
      <c r="G36" s="439"/>
      <c r="H36" s="440">
        <f t="shared" si="2"/>
        <v>0</v>
      </c>
      <c r="I36" s="442">
        <v>21</v>
      </c>
      <c r="J36" s="440">
        <f t="shared" si="3"/>
        <v>0</v>
      </c>
      <c r="L36" s="445"/>
      <c r="M36" s="445"/>
      <c r="N36" s="483"/>
      <c r="O36" s="483"/>
      <c r="P36" s="484"/>
      <c r="Q36" s="484"/>
      <c r="R36" s="484"/>
    </row>
    <row r="37" spans="1:18" s="369" customFormat="1" ht="11.25">
      <c r="A37" s="435"/>
      <c r="B37" s="435"/>
      <c r="C37" s="436" t="s">
        <v>1208</v>
      </c>
      <c r="D37" s="437" t="s">
        <v>1243</v>
      </c>
      <c r="E37" s="435" t="s">
        <v>214</v>
      </c>
      <c r="F37" s="438">
        <f>F36</f>
        <v>12</v>
      </c>
      <c r="G37" s="439"/>
      <c r="H37" s="440">
        <f t="shared" si="2"/>
        <v>0</v>
      </c>
      <c r="I37" s="442">
        <v>21</v>
      </c>
      <c r="J37" s="440">
        <f t="shared" si="3"/>
        <v>0</v>
      </c>
      <c r="L37" s="445"/>
      <c r="M37" s="445"/>
      <c r="N37" s="483"/>
      <c r="O37" s="483"/>
      <c r="P37" s="484"/>
      <c r="Q37" s="484"/>
      <c r="R37" s="484"/>
    </row>
    <row r="38" spans="1:18" s="369" customFormat="1" ht="11.25">
      <c r="A38" s="435"/>
      <c r="B38" s="435"/>
      <c r="C38" s="436" t="s">
        <v>1244</v>
      </c>
      <c r="D38" s="437" t="s">
        <v>1245</v>
      </c>
      <c r="E38" s="435" t="s">
        <v>214</v>
      </c>
      <c r="F38" s="438">
        <v>2</v>
      </c>
      <c r="G38" s="439"/>
      <c r="H38" s="440">
        <f t="shared" si="2"/>
        <v>0</v>
      </c>
      <c r="I38" s="442">
        <v>21</v>
      </c>
      <c r="J38" s="440">
        <f t="shared" si="3"/>
        <v>0</v>
      </c>
      <c r="L38" s="445"/>
      <c r="M38" s="445"/>
      <c r="N38" s="483"/>
      <c r="O38" s="483"/>
      <c r="P38" s="484"/>
      <c r="Q38" s="484"/>
      <c r="R38" s="484"/>
    </row>
    <row r="39" spans="1:18" s="369" customFormat="1" ht="11.25">
      <c r="A39" s="435"/>
      <c r="B39" s="435"/>
      <c r="C39" s="436" t="s">
        <v>1208</v>
      </c>
      <c r="D39" s="437" t="s">
        <v>1246</v>
      </c>
      <c r="E39" s="435" t="s">
        <v>214</v>
      </c>
      <c r="F39" s="438">
        <f>F38</f>
        <v>2</v>
      </c>
      <c r="G39" s="439"/>
      <c r="H39" s="440">
        <f t="shared" si="2"/>
        <v>0</v>
      </c>
      <c r="I39" s="442">
        <v>21</v>
      </c>
      <c r="J39" s="440">
        <f t="shared" si="3"/>
        <v>0</v>
      </c>
      <c r="L39" s="445"/>
      <c r="M39" s="445"/>
      <c r="N39" s="483"/>
      <c r="O39" s="483"/>
      <c r="P39" s="484"/>
      <c r="Q39" s="484"/>
      <c r="R39" s="484"/>
    </row>
    <row r="40" spans="1:18" s="369" customFormat="1" ht="11.25">
      <c r="A40" s="435"/>
      <c r="B40" s="435"/>
      <c r="C40" s="436" t="s">
        <v>1228</v>
      </c>
      <c r="D40" s="437" t="s">
        <v>1247</v>
      </c>
      <c r="E40" s="435" t="s">
        <v>214</v>
      </c>
      <c r="F40" s="438">
        <v>1</v>
      </c>
      <c r="G40" s="439"/>
      <c r="H40" s="440">
        <f t="shared" si="2"/>
        <v>0</v>
      </c>
      <c r="I40" s="442">
        <v>21</v>
      </c>
      <c r="J40" s="440">
        <f t="shared" si="3"/>
        <v>0</v>
      </c>
      <c r="L40" s="445"/>
      <c r="M40" s="445"/>
      <c r="N40" s="483"/>
      <c r="O40" s="483"/>
      <c r="P40" s="484"/>
      <c r="Q40" s="484"/>
      <c r="R40" s="484"/>
    </row>
    <row r="41" spans="1:18" s="369" customFormat="1" ht="11.25">
      <c r="A41" s="435"/>
      <c r="B41" s="435"/>
      <c r="C41" s="436" t="s">
        <v>1208</v>
      </c>
      <c r="D41" s="437" t="s">
        <v>1230</v>
      </c>
      <c r="E41" s="435" t="s">
        <v>214</v>
      </c>
      <c r="F41" s="438">
        <f>F40</f>
        <v>1</v>
      </c>
      <c r="G41" s="439"/>
      <c r="H41" s="440">
        <f t="shared" si="2"/>
        <v>0</v>
      </c>
      <c r="I41" s="442">
        <v>21</v>
      </c>
      <c r="J41" s="440">
        <f t="shared" si="3"/>
        <v>0</v>
      </c>
      <c r="L41" s="445"/>
      <c r="M41" s="445"/>
      <c r="N41" s="483"/>
      <c r="O41" s="483"/>
      <c r="P41" s="484"/>
      <c r="Q41" s="484"/>
      <c r="R41" s="484"/>
    </row>
    <row r="42" spans="1:18" s="369" customFormat="1" ht="20.25">
      <c r="A42" s="435"/>
      <c r="B42" s="435"/>
      <c r="C42" s="436" t="s">
        <v>1248</v>
      </c>
      <c r="D42" s="437" t="s">
        <v>1249</v>
      </c>
      <c r="E42" s="435" t="s">
        <v>226</v>
      </c>
      <c r="F42" s="438">
        <v>100</v>
      </c>
      <c r="G42" s="439"/>
      <c r="H42" s="440">
        <f t="shared" si="2"/>
        <v>0</v>
      </c>
      <c r="I42" s="442">
        <v>21</v>
      </c>
      <c r="J42" s="440">
        <f t="shared" si="3"/>
        <v>0</v>
      </c>
      <c r="L42" s="445"/>
      <c r="M42" s="445"/>
      <c r="N42" s="483"/>
      <c r="O42" s="483"/>
      <c r="P42" s="484"/>
      <c r="Q42" s="484"/>
      <c r="R42" s="484"/>
    </row>
    <row r="43" spans="1:18" s="369" customFormat="1" ht="12.75">
      <c r="A43" s="435"/>
      <c r="B43" s="435"/>
      <c r="C43" s="436" t="s">
        <v>1208</v>
      </c>
      <c r="D43" s="437" t="s">
        <v>1233</v>
      </c>
      <c r="E43" s="435" t="s">
        <v>226</v>
      </c>
      <c r="F43" s="438">
        <f>F42</f>
        <v>100</v>
      </c>
      <c r="G43" s="439"/>
      <c r="H43" s="440">
        <f t="shared" si="2"/>
        <v>0</v>
      </c>
      <c r="I43" s="442">
        <v>21</v>
      </c>
      <c r="J43" s="440">
        <f t="shared" si="3"/>
        <v>0</v>
      </c>
      <c r="L43" s="445"/>
      <c r="M43" s="445"/>
      <c r="N43" s="483"/>
      <c r="O43" s="483"/>
      <c r="P43" s="484"/>
      <c r="Q43" s="484"/>
      <c r="R43" s="484"/>
    </row>
    <row r="44" spans="1:18" s="369" customFormat="1" ht="21.75" customHeight="1">
      <c r="A44" s="453"/>
      <c r="B44" s="453"/>
      <c r="C44" s="454"/>
      <c r="D44" s="453" t="s">
        <v>1250</v>
      </c>
      <c r="E44" s="453"/>
      <c r="F44" s="453"/>
      <c r="G44" s="455"/>
      <c r="H44" s="456">
        <f>+H6</f>
        <v>0</v>
      </c>
      <c r="I44" s="453"/>
      <c r="J44" s="453"/>
      <c r="K44" s="310"/>
      <c r="L44" s="445"/>
      <c r="M44" s="445"/>
      <c r="N44" s="483"/>
      <c r="O44" s="483"/>
      <c r="P44" s="484"/>
      <c r="Q44" s="484"/>
      <c r="R44" s="484"/>
    </row>
    <row r="45" spans="1:18" s="369" customFormat="1" ht="25.5" customHeight="1">
      <c r="A45" s="310"/>
      <c r="B45" s="310"/>
      <c r="C45" s="392"/>
      <c r="D45" s="310"/>
      <c r="E45" s="310"/>
      <c r="F45" s="310"/>
      <c r="G45" s="310"/>
      <c r="H45" s="310"/>
      <c r="I45" s="310"/>
      <c r="J45" s="310"/>
      <c r="K45" s="310"/>
      <c r="L45" s="484"/>
      <c r="M45" s="484"/>
      <c r="N45" s="446"/>
      <c r="O45" s="446"/>
      <c r="P45" s="484"/>
      <c r="Q45" s="484"/>
      <c r="R45" s="484"/>
    </row>
    <row r="46" spans="1:18" s="369" customFormat="1" ht="21" customHeight="1">
      <c r="A46" s="310"/>
      <c r="B46" s="310"/>
      <c r="C46" s="392"/>
      <c r="D46" s="310"/>
      <c r="E46" s="310"/>
      <c r="F46" s="310"/>
      <c r="G46" s="310"/>
      <c r="H46" s="458">
        <f>+L46+M46+N46+O46</f>
        <v>0</v>
      </c>
      <c r="I46" s="310"/>
      <c r="J46" s="310"/>
      <c r="K46" s="485" t="s">
        <v>15</v>
      </c>
      <c r="L46" s="486">
        <f>SUM(L6:L43)</f>
        <v>0</v>
      </c>
      <c r="M46" s="486">
        <f>SUM(M6:M43)</f>
        <v>0</v>
      </c>
      <c r="N46" s="487">
        <f>SUM(N6:N43)</f>
        <v>0</v>
      </c>
      <c r="O46" s="487">
        <f>SUM(O6:O43)</f>
        <v>0</v>
      </c>
      <c r="P46" s="484"/>
      <c r="Q46" s="484"/>
      <c r="R46" s="484"/>
    </row>
    <row r="47" spans="1:15" s="482" customFormat="1" ht="19.5" customHeight="1">
      <c r="A47" s="310"/>
      <c r="B47" s="310"/>
      <c r="C47" s="392"/>
      <c r="D47" s="310"/>
      <c r="E47" s="310"/>
      <c r="F47" s="310"/>
      <c r="G47" s="310"/>
      <c r="H47" s="310"/>
      <c r="I47" s="310"/>
      <c r="J47" s="310"/>
      <c r="K47" s="310"/>
      <c r="L47" s="488"/>
      <c r="N47" s="489"/>
      <c r="O47" s="489"/>
    </row>
    <row r="48" ht="11.25">
      <c r="H48" s="458"/>
    </row>
    <row r="49" ht="11.25">
      <c r="H49" s="458">
        <f>+H46-H44</f>
        <v>0</v>
      </c>
    </row>
    <row r="58" ht="11.25">
      <c r="H58" s="458"/>
    </row>
  </sheetData>
  <sheetProtection password="C69C" sheet="1" objects="1" scenarios="1"/>
  <printOptions/>
  <pageMargins left="0.7083333333333334" right="0.7083333333333334" top="0.7875" bottom="0.7875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2014-02-28T09:52:57Z</cp:lastPrinted>
  <dcterms:created xsi:type="dcterms:W3CDTF">2009-04-08T07:15:50Z</dcterms:created>
  <dcterms:modified xsi:type="dcterms:W3CDTF">2019-08-05T14:55:13Z</dcterms:modified>
  <cp:category/>
  <cp:version/>
  <cp:contentType/>
  <cp:contentStatus/>
  <cp:revision>2</cp:revision>
</cp:coreProperties>
</file>