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91016 - Oprava střech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'20191016 - Oprava střechy...'!$C$130:$K$358</definedName>
    <definedName name="_xlnm.Print_Area" localSheetId="1">'20191016 - Oprava střechy...'!$C$82:$J$114,'20191016 - Oprava střechy...'!$C$120:$K$358</definedName>
    <definedName name="_xlnm.Print_Titles" localSheetId="1">'20191016 - Oprava střechy...'!$130:$130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358"/>
  <c r="BH358"/>
  <c r="BG358"/>
  <c r="BF358"/>
  <c r="T358"/>
  <c r="T357"/>
  <c r="R358"/>
  <c r="R357"/>
  <c r="P358"/>
  <c r="P357"/>
  <c r="BK358"/>
  <c r="BK357"/>
  <c r="J357"/>
  <c r="J358"/>
  <c r="BE358"/>
  <c r="J113"/>
  <c r="BI356"/>
  <c r="BH356"/>
  <c r="BG356"/>
  <c r="BF356"/>
  <c r="T356"/>
  <c r="R356"/>
  <c r="P356"/>
  <c r="BK356"/>
  <c r="J356"/>
  <c r="BE356"/>
  <c r="BI355"/>
  <c r="BH355"/>
  <c r="BG355"/>
  <c r="BF355"/>
  <c r="T355"/>
  <c r="T354"/>
  <c r="T353"/>
  <c r="R355"/>
  <c r="R354"/>
  <c r="R353"/>
  <c r="P355"/>
  <c r="P354"/>
  <c r="P353"/>
  <c r="BK355"/>
  <c r="BK354"/>
  <c r="J354"/>
  <c r="BK353"/>
  <c r="J353"/>
  <c r="J355"/>
  <c r="BE355"/>
  <c r="J112"/>
  <c r="J111"/>
  <c r="BI351"/>
  <c r="BH351"/>
  <c r="BG351"/>
  <c r="BF351"/>
  <c r="T351"/>
  <c r="R351"/>
  <c r="P351"/>
  <c r="BK351"/>
  <c r="J351"/>
  <c r="BE351"/>
  <c r="BI347"/>
  <c r="BH347"/>
  <c r="BG347"/>
  <c r="BF347"/>
  <c r="T347"/>
  <c r="T346"/>
  <c r="R347"/>
  <c r="R346"/>
  <c r="P347"/>
  <c r="P346"/>
  <c r="BK347"/>
  <c r="BK346"/>
  <c r="J346"/>
  <c r="J347"/>
  <c r="BE347"/>
  <c r="J110"/>
  <c r="BI343"/>
  <c r="BH343"/>
  <c r="BG343"/>
  <c r="BF343"/>
  <c r="T343"/>
  <c r="R343"/>
  <c r="P343"/>
  <c r="BK343"/>
  <c r="J343"/>
  <c r="BE343"/>
  <c r="BI340"/>
  <c r="BH340"/>
  <c r="BG340"/>
  <c r="BF340"/>
  <c r="T340"/>
  <c r="R340"/>
  <c r="P340"/>
  <c r="BK340"/>
  <c r="J340"/>
  <c r="BE340"/>
  <c r="BI337"/>
  <c r="BH337"/>
  <c r="BG337"/>
  <c r="BF337"/>
  <c r="T337"/>
  <c r="T336"/>
  <c r="R337"/>
  <c r="R336"/>
  <c r="P337"/>
  <c r="P336"/>
  <c r="BK337"/>
  <c r="BK336"/>
  <c r="J336"/>
  <c r="J337"/>
  <c r="BE337"/>
  <c r="J109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31"/>
  <c r="BH331"/>
  <c r="BG331"/>
  <c r="BF331"/>
  <c r="T331"/>
  <c r="T330"/>
  <c r="R331"/>
  <c r="R330"/>
  <c r="P331"/>
  <c r="P330"/>
  <c r="BK331"/>
  <c r="BK330"/>
  <c r="J330"/>
  <c r="J331"/>
  <c r="BE331"/>
  <c r="J108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20"/>
  <c r="BH320"/>
  <c r="BG320"/>
  <c r="BF320"/>
  <c r="T320"/>
  <c r="R320"/>
  <c r="P320"/>
  <c r="BK320"/>
  <c r="J320"/>
  <c r="BE320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11"/>
  <c r="BH311"/>
  <c r="BG311"/>
  <c r="BF311"/>
  <c r="T311"/>
  <c r="R311"/>
  <c r="P311"/>
  <c r="BK311"/>
  <c r="J311"/>
  <c r="BE311"/>
  <c r="BI308"/>
  <c r="BH308"/>
  <c r="BG308"/>
  <c r="BF308"/>
  <c r="T308"/>
  <c r="R308"/>
  <c r="P308"/>
  <c r="BK308"/>
  <c r="J308"/>
  <c r="BE308"/>
  <c r="BI307"/>
  <c r="BH307"/>
  <c r="BG307"/>
  <c r="BF307"/>
  <c r="T307"/>
  <c r="T306"/>
  <c r="R307"/>
  <c r="R306"/>
  <c r="P307"/>
  <c r="P306"/>
  <c r="BK307"/>
  <c r="BK306"/>
  <c r="J306"/>
  <c r="J307"/>
  <c r="BE307"/>
  <c r="J1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0"/>
  <c r="BH300"/>
  <c r="BG300"/>
  <c r="BF300"/>
  <c r="T300"/>
  <c r="T299"/>
  <c r="R300"/>
  <c r="R299"/>
  <c r="P300"/>
  <c r="P299"/>
  <c r="BK300"/>
  <c r="BK299"/>
  <c r="J299"/>
  <c r="J300"/>
  <c r="BE300"/>
  <c r="J106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T292"/>
  <c r="R293"/>
  <c r="R292"/>
  <c r="P293"/>
  <c r="P292"/>
  <c r="BK293"/>
  <c r="BK292"/>
  <c r="J292"/>
  <c r="J293"/>
  <c r="BE293"/>
  <c r="J105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6"/>
  <c r="BH266"/>
  <c r="BG266"/>
  <c r="BF266"/>
  <c r="T266"/>
  <c r="T265"/>
  <c r="R266"/>
  <c r="R265"/>
  <c r="P266"/>
  <c r="P265"/>
  <c r="BK266"/>
  <c r="BK265"/>
  <c r="J265"/>
  <c r="J266"/>
  <c r="BE266"/>
  <c r="J104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1"/>
  <c r="BH241"/>
  <c r="BG241"/>
  <c r="BF241"/>
  <c r="T241"/>
  <c r="T240"/>
  <c r="R241"/>
  <c r="R240"/>
  <c r="P241"/>
  <c r="P240"/>
  <c r="BK241"/>
  <c r="BK240"/>
  <c r="J240"/>
  <c r="J241"/>
  <c r="BE241"/>
  <c r="J103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4"/>
  <c r="BH204"/>
  <c r="BG204"/>
  <c r="BF204"/>
  <c r="T204"/>
  <c r="T203"/>
  <c r="T202"/>
  <c r="R204"/>
  <c r="R203"/>
  <c r="R202"/>
  <c r="P204"/>
  <c r="P203"/>
  <c r="P202"/>
  <c r="BK204"/>
  <c r="BK203"/>
  <c r="J203"/>
  <c r="BK202"/>
  <c r="J202"/>
  <c r="J204"/>
  <c r="BE204"/>
  <c r="J102"/>
  <c r="J101"/>
  <c r="BI201"/>
  <c r="BH201"/>
  <c r="BG201"/>
  <c r="BF201"/>
  <c r="T201"/>
  <c r="T200"/>
  <c r="R201"/>
  <c r="R200"/>
  <c r="P201"/>
  <c r="P200"/>
  <c r="BK201"/>
  <c r="BK200"/>
  <c r="J200"/>
  <c r="J201"/>
  <c r="BE201"/>
  <c r="J1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1"/>
  <c r="BH191"/>
  <c r="BG191"/>
  <c r="BF191"/>
  <c r="T191"/>
  <c r="T190"/>
  <c r="R191"/>
  <c r="R190"/>
  <c r="P191"/>
  <c r="P190"/>
  <c r="BK191"/>
  <c r="BK190"/>
  <c r="J190"/>
  <c r="J191"/>
  <c r="BE191"/>
  <c r="J99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1"/>
  <c r="BH161"/>
  <c r="BG161"/>
  <c r="BF161"/>
  <c r="T161"/>
  <c r="T160"/>
  <c r="R161"/>
  <c r="R160"/>
  <c r="P161"/>
  <c r="P160"/>
  <c r="BK161"/>
  <c r="BK160"/>
  <c r="J160"/>
  <c r="J161"/>
  <c r="BE161"/>
  <c r="J98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T149"/>
  <c r="R150"/>
  <c r="R149"/>
  <c r="P150"/>
  <c r="P149"/>
  <c r="BK150"/>
  <c r="BK149"/>
  <c r="J149"/>
  <c r="J150"/>
  <c r="BE150"/>
  <c r="J97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F35"/>
  <c i="1" r="BD95"/>
  <c i="2" r="BH134"/>
  <c r="F34"/>
  <c i="1" r="BC95"/>
  <c i="2" r="BG134"/>
  <c r="F33"/>
  <c i="1" r="BB95"/>
  <c i="2" r="BF134"/>
  <c r="J32"/>
  <c i="1" r="AW95"/>
  <c i="2" r="F32"/>
  <c i="1" r="BA95"/>
  <c i="2" r="T134"/>
  <c r="T133"/>
  <c r="T132"/>
  <c r="T131"/>
  <c r="R134"/>
  <c r="R133"/>
  <c r="R132"/>
  <c r="R131"/>
  <c r="P134"/>
  <c r="P133"/>
  <c r="P132"/>
  <c r="P131"/>
  <c i="1" r="AU95"/>
  <c i="2" r="BK134"/>
  <c r="BK133"/>
  <c r="J133"/>
  <c r="BK132"/>
  <c r="J132"/>
  <c r="BK131"/>
  <c r="J131"/>
  <c r="J94"/>
  <c r="J28"/>
  <c i="1" r="AG95"/>
  <c i="2" r="J134"/>
  <c r="BE134"/>
  <c r="J31"/>
  <c i="1" r="AV95"/>
  <c i="2" r="F31"/>
  <c i="1" r="AZ95"/>
  <c i="2" r="J96"/>
  <c r="J95"/>
  <c r="F125"/>
  <c r="E123"/>
  <c r="F87"/>
  <c r="E85"/>
  <c r="J37"/>
  <c r="J22"/>
  <c r="E22"/>
  <c r="J128"/>
  <c r="J90"/>
  <c r="J21"/>
  <c r="J19"/>
  <c r="E19"/>
  <c r="J127"/>
  <c r="J89"/>
  <c r="J18"/>
  <c r="J16"/>
  <c r="E16"/>
  <c r="F128"/>
  <c r="F90"/>
  <c r="J15"/>
  <c r="J13"/>
  <c r="E13"/>
  <c r="F127"/>
  <c r="F89"/>
  <c r="J12"/>
  <c r="J10"/>
  <c r="J125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<sst xmlns="http://schemas.openxmlformats.org/spreadsheetml/2006/main">
  <si>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</si>
  <si>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</si>
  <si>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</si>
  <si>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</si>
  <si>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</si>
  <si>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{46f8461f-1a4f-48a2-8fad-b7f98b633637}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</si>
  <si>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</si>
  <si>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</si>
  <si>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</si>
  <si>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</si>
  <si>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</si>
  <si>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</si>
  <si>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</si>
  <si>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</si>
  <si>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20191016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</si>
  <si>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</si>
  <si>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</si>
  <si>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provozního objektu CHVAK</t>
  </si>
  <si>
    <t>KSO:</t>
  </si>
  <si>
    <t>CC-CZ:</t>
  </si>
  <si>
    <t>Místo:</t>
  </si>
  <si>
    <t xml:space="preserve"> </t>
  </si>
  <si>
    <t>Datum:</t>
  </si>
  <si>
    <t>29. 5. 2019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</si>
  <si>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</si>
  <si>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</si>
  <si>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</si>
  <si>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</si>
  <si>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</si>
  <si>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</si>
  <si>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</si>
  <si>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</si>
  <si>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</si>
  <si>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</si>
  <si>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</si>
  <si>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</si>
  <si>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</si>
  <si>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</si>
  <si>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</si>
  <si>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</si>
  <si>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</si>
  <si>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</si>
  <si>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</si>
  <si>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</si>
  <si>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</si>
  <si>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</si>
  <si>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</si>
  <si>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</si>
  <si>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</si>
  <si>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</si>
  <si>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</si>
  <si>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</si>
  <si>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</si>
  <si>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</si>
  <si>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</si>
  <si>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</si>
  <si>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</si>
  <si>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</si>
  <si>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</si>
  <si>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</si>
  <si>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</si>
  <si>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</si>
  <si>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</si>
  <si>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</si>
  <si>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</si>
  <si>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</si>
  <si>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</si>
  <si>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</si>
  <si>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</si>
  <si>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</si>
  <si>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</si>
  <si>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</si>
  <si>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</si>
  <si>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</si>
  <si>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</si>
  <si>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</si>
  <si>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</si>
  <si>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</si>
  <si>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</si>
  <si>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</si>
  <si>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</si>
  <si>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</si>
  <si>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</si>
  <si>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</si>
  <si>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</si>
  <si>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</si>
  <si>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</si>
  <si>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</si>
  <si>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</si>
  <si>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</si>
  <si>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</si>
  <si>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</si>
  <si>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</si>
  <si>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</si>
  <si>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</si>
  <si>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</si>
  <si>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</si>
  <si>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</si>
  <si>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</si>
  <si>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</si>
  <si>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</si>
  <si>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</si>
  <si>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</si>
  <si>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</si>
  <si>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</si>
  <si>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</si>
  <si>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</si>
  <si>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</si>
  <si>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</si>
  <si>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</si>
  <si>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</si>
  <si>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</si>
  <si>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</si>
  <si>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</si>
  <si>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</si>
  <si>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</si>
  <si>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</si>
  <si>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</si>
  <si>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</si>
  <si>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</si>
  <si>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</si>
  <si>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</si>
  <si>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</si>
  <si>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</si>
  <si>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</si>
  <si>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441171111</t>
  </si>
  <si>
    <t xml:space="preserve">Montáž ocelové konstrukce zastřešení (vazníky, krovy)  hmotnosti jednotlivých prvků do 30 kg/m, délky do 12 m</t>
  </si>
  <si>
    <t>t</t>
  </si>
  <si>
    <t>CS ÚRS 2019 01</t>
  </si>
  <si>
    <t>615145182</t>
  </si>
  <si>
    <t>VV</t>
  </si>
  <si>
    <t>8,35*12*0,00158</t>
  </si>
  <si>
    <t>M</t>
  </si>
  <si>
    <t>13010014</t>
  </si>
  <si>
    <t>tyč ocelová kruhová jakost 11 375 D 16mm</t>
  </si>
  <si>
    <t>8</t>
  </si>
  <si>
    <t>-726443543</t>
  </si>
  <si>
    <t>12*8,35*(1,58/1000)</t>
  </si>
  <si>
    <t>3</t>
  </si>
  <si>
    <t>441171121</t>
  </si>
  <si>
    <t>Montáž ocelové konstrukce zastřešení (vazníky, krovy) hmotnosti jednotlivých prvků přes 30 do 50 kg/m, délky do 12 m</t>
  </si>
  <si>
    <t>1001349084</t>
  </si>
  <si>
    <t>8*84,4*(30,4/1000)</t>
  </si>
  <si>
    <t>13010956</t>
  </si>
  <si>
    <t>ocel profilová HE-A 160 jakost 11 375</t>
  </si>
  <si>
    <t>2044588658</t>
  </si>
  <si>
    <t>5</t>
  </si>
  <si>
    <t>444151112</t>
  </si>
  <si>
    <t>Montáž krytiny střech ocelových konstrukcí ze sendvičových panelů šroubovaných, výšky budovy přes 6 do 12 m</t>
  </si>
  <si>
    <t>m2</t>
  </si>
  <si>
    <t>1762928338</t>
  </si>
  <si>
    <t>2*9,325*84,5</t>
  </si>
  <si>
    <t>-3*2*(2*9,325)</t>
  </si>
  <si>
    <t>Součet</t>
  </si>
  <si>
    <t>6</t>
  </si>
  <si>
    <t>444.Rpol.01</t>
  </si>
  <si>
    <t xml:space="preserve">Prefabrikovaný sendvičový panel s roznášecím trapézovým plechem tl. 0,9 mm, tepelně izolačním jádrem z IPN tl. 80 mm a hydroizolační PVC-P  fólií na horním povrchu</t>
  </si>
  <si>
    <t>-470046792</t>
  </si>
  <si>
    <t>7</t>
  </si>
  <si>
    <t>444171112</t>
  </si>
  <si>
    <t>Montáž krytiny střech ocelových konstrukcí z tvarovaných ocelových plechů šroubovaných, výšky budovy přes 6 do 12 m</t>
  </si>
  <si>
    <t>-1463896518</t>
  </si>
  <si>
    <t>3*2*(2*9,325)</t>
  </si>
  <si>
    <t>444.Rpol.02</t>
  </si>
  <si>
    <t>Trapézového plechu s profilem prefabrikovaného sendvičového panelu, tl. 0,9 mm</t>
  </si>
  <si>
    <t>1617854788</t>
  </si>
  <si>
    <t>Úpravy povrchů, podlahy a osazování výplní</t>
  </si>
  <si>
    <t>9</t>
  </si>
  <si>
    <t>619995001</t>
  </si>
  <si>
    <t>Začištění omítek (s dodáním hmot) kolem oken, dveří, podlah, obkladů apod.</t>
  </si>
  <si>
    <t>m</t>
  </si>
  <si>
    <t>-1627001247</t>
  </si>
  <si>
    <t>zapravení povrchových úprav okolo nových větracích mřížek stěnových</t>
  </si>
  <si>
    <t>16*(0,4+0,4+0,5+0,5)*2</t>
  </si>
  <si>
    <t>10</t>
  </si>
  <si>
    <t>632451441</t>
  </si>
  <si>
    <t>Doplnění cementového potěru na mazaninách a betonových podkladech (s dodáním hmot), hlazeného dřevěným nebo ocelovým hladítkem, plochy jednotlivě do 1 m2 a tl. přes 30 do 40 mm</t>
  </si>
  <si>
    <t>904202534</t>
  </si>
  <si>
    <t>detail B - vyrovnání podkladu cementovou maltou do spádu sendvičových panelů</t>
  </si>
  <si>
    <t>0,3*2*84,5</t>
  </si>
  <si>
    <t>11</t>
  </si>
  <si>
    <t>985311313</t>
  </si>
  <si>
    <t>Reprofilace betonu sanačními maltami na cementové bázi ručně rubu kleneb a podlah, tloušťky přes 20 do 30 mm</t>
  </si>
  <si>
    <t>16</t>
  </si>
  <si>
    <t>16752749</t>
  </si>
  <si>
    <t>předpoklad 20 % horní plochy pásnic vazníků</t>
  </si>
  <si>
    <t>0,2*(0,26*2*9*15)</t>
  </si>
  <si>
    <t>12</t>
  </si>
  <si>
    <t>985311912</t>
  </si>
  <si>
    <t>Reprofilace betonu sanačními maltami na cementové bázi ručně Příplatek k cenám za plochu do 10 m2 jednotlivě</t>
  </si>
  <si>
    <t>963395884</t>
  </si>
  <si>
    <t>Ostatní konstrukce a práce, bourání</t>
  </si>
  <si>
    <t>13</t>
  </si>
  <si>
    <t>943111111</t>
  </si>
  <si>
    <t xml:space="preserve">Montáž lešení prostorového trubkového lehkého pracovního bez podlah  s provozním zatížením tř. 3 do 200 kg/m2, výšky do 10 m</t>
  </si>
  <si>
    <t>m3</t>
  </si>
  <si>
    <t>-351282308</t>
  </si>
  <si>
    <t>((8,7+8,7)*84,44)*6,5</t>
  </si>
  <si>
    <t>14</t>
  </si>
  <si>
    <t>943111211</t>
  </si>
  <si>
    <t xml:space="preserve">Montáž lešení prostorového trubkového lehkého pracovního bez podlah  Příplatek za první a každý další den použití lešení k ceně -1111</t>
  </si>
  <si>
    <t>1635948655</t>
  </si>
  <si>
    <t xml:space="preserve">lešení použito vždy na max 4  pole a max 15 dnů</t>
  </si>
  <si>
    <t>((8,7+8,7)*84,44)*6,5*15</t>
  </si>
  <si>
    <t>943111811</t>
  </si>
  <si>
    <t xml:space="preserve">Demontáž lešení prostorového trubkového lehkého pracovního bez podlah  s provozním zatížením tř. 3 do 200 kg/m2, výšky do 10 m</t>
  </si>
  <si>
    <t>-264253747</t>
  </si>
  <si>
    <t>949211111</t>
  </si>
  <si>
    <t>Montáž lešeňové podlahy pro trubková lešení z fošen, prken nebo dřevěných sbíjených lešeňových dílců s příčníky nebo podélníky, ve výšce do 10 m</t>
  </si>
  <si>
    <t>1557325880</t>
  </si>
  <si>
    <t>půdorys</t>
  </si>
  <si>
    <t>(8,7+8,7)*84,44</t>
  </si>
  <si>
    <t>17</t>
  </si>
  <si>
    <t>949211211</t>
  </si>
  <si>
    <t>Montáž lešeňové podlahy pro trubková lešení Příplatek za první a každý další den použití lešení k ceně -1111 nebo -1112</t>
  </si>
  <si>
    <t>-724516176</t>
  </si>
  <si>
    <t>1469,256*15</t>
  </si>
  <si>
    <t>18</t>
  </si>
  <si>
    <t>949211811</t>
  </si>
  <si>
    <t>Demontáž lešeňové podlahy pro trubková lešení z fošen, prken nebo dřevěných sbíjených lešeňových dílců s příčníky nebo podélníky, ve výšce do 10 m</t>
  </si>
  <si>
    <t>-1357471092</t>
  </si>
  <si>
    <t>1469,256</t>
  </si>
  <si>
    <t>19</t>
  </si>
  <si>
    <t>952902501</t>
  </si>
  <si>
    <t>Čištění budov při provádění oprav a udržovacích prací střešních nebo nadstřešních konstrukcí, střech plochých</t>
  </si>
  <si>
    <t>-1272552477</t>
  </si>
  <si>
    <t>84,8*(9,01+9,01)</t>
  </si>
  <si>
    <t>20</t>
  </si>
  <si>
    <t>712300833</t>
  </si>
  <si>
    <t>Odstranění ze střech plochých do 10° krytiny povlakové třívrstvé</t>
  </si>
  <si>
    <t>1037843617</t>
  </si>
  <si>
    <t>dle půdorys a řez stávající stav</t>
  </si>
  <si>
    <t>84,44*(9,01+9,01)</t>
  </si>
  <si>
    <t>712300834</t>
  </si>
  <si>
    <t>Odstranění ze střech plochých do 10° krytiny povlakové Příplatek k ceně - 0833 za každou další vrstvu</t>
  </si>
  <si>
    <t>1193906952</t>
  </si>
  <si>
    <t>1521,609*4 "Přepočtené koeficientem množství</t>
  </si>
  <si>
    <t>22</t>
  </si>
  <si>
    <t>713140841</t>
  </si>
  <si>
    <t>Odstranění tepelné izolace běžných stavebních konstrukcí z rohoží, pásů, dílců, desek, bloků střech plochých nadstřešních izolací připevněných šrouby z polystyrenu, tloušťky izolace do 100 mm</t>
  </si>
  <si>
    <t>-1317734697</t>
  </si>
  <si>
    <t>23</t>
  </si>
  <si>
    <t>963012520</t>
  </si>
  <si>
    <t xml:space="preserve">Bourání stropů z desek nebo panelů železobetonových prefabrikovaných s dutinami  z panelů, š. přes 300 mm tl. přes 140 mm</t>
  </si>
  <si>
    <t>-1229946782</t>
  </si>
  <si>
    <t xml:space="preserve">deomontáž betonových desek vcetně rozřezání spár </t>
  </si>
  <si>
    <t>6*2*14*0,584</t>
  </si>
  <si>
    <t>24</t>
  </si>
  <si>
    <t>965043341</t>
  </si>
  <si>
    <t>Bourání mazanin betonových s potěrem nebo teracem tl. do 100 mm, plochy přes 4 m2</t>
  </si>
  <si>
    <t>1596049686</t>
  </si>
  <si>
    <t>84,44*(9,01+9,01)*0,05</t>
  </si>
  <si>
    <t>997</t>
  </si>
  <si>
    <t>Přesun sutě</t>
  </si>
  <si>
    <t>25</t>
  </si>
  <si>
    <t>997006512</t>
  </si>
  <si>
    <t>Vodorovná doprava suti na skládku s naložením na dopravní prostředek a složením přes 100 m do 1 km</t>
  </si>
  <si>
    <t>1892202198</t>
  </si>
  <si>
    <t>26</t>
  </si>
  <si>
    <t>997006519</t>
  </si>
  <si>
    <t>Vodorovná doprava suti na skládku s naložením na dopravní prostředek a složením Příplatek k ceně za každý další i započatý 1 km</t>
  </si>
  <si>
    <t>464764561</t>
  </si>
  <si>
    <t>382,176*10</t>
  </si>
  <si>
    <t>27</t>
  </si>
  <si>
    <t>997013801</t>
  </si>
  <si>
    <t>Poplatek za uložení stavebního odpadu na skládce (skládkovné) z prostého betonu zatříděného do Katalogu odpadů pod kódem 170 101</t>
  </si>
  <si>
    <t>1026150254</t>
  </si>
  <si>
    <t>135,148*2,4 'Přepočtené koeficientem množství</t>
  </si>
  <si>
    <t>28</t>
  </si>
  <si>
    <t>997013814</t>
  </si>
  <si>
    <t>Poplatek za uložení stavebního odpadu na skládce (skládkovné) z izolačních materiálů zatříděného do Katalogu odpadů pod kódem 170 604</t>
  </si>
  <si>
    <t>796483730</t>
  </si>
  <si>
    <t>57,821+2,663</t>
  </si>
  <si>
    <t>29</t>
  </si>
  <si>
    <t>997013831</t>
  </si>
  <si>
    <t>Poplatek za uložení stavebního odpadu na skládce (skládkovné) směsného stavebního a demoličního zatříděného do Katalogu odpadů pod kódem 170 904</t>
  </si>
  <si>
    <t>-1403334019</t>
  </si>
  <si>
    <t>1112,21-1047,474-60,484</t>
  </si>
  <si>
    <t>998</t>
  </si>
  <si>
    <t>Přesun hmot</t>
  </si>
  <si>
    <t>30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</si>
  <si>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</si>
  <si>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</si>
  <si>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583910177</t>
  </si>
  <si>
    <t>PSV</t>
  </si>
  <si>
    <t>Práce a dodávky PSV</t>
  </si>
  <si>
    <t>712</t>
  </si>
  <si>
    <t>Povlakové krytiny</t>
  </si>
  <si>
    <t>31</t>
  </si>
  <si>
    <t>712.K.03</t>
  </si>
  <si>
    <t>Ukončovací lišta - poplastovaný plech tl. 0,6 mm, r.š. 175 mm</t>
  </si>
  <si>
    <t>-1309813647</t>
  </si>
  <si>
    <t>K.03</t>
  </si>
  <si>
    <t>36</t>
  </si>
  <si>
    <t>32</t>
  </si>
  <si>
    <t>712363005</t>
  </si>
  <si>
    <t>Provedení povlakové krytiny střech plochých do 10° fólií termoplastickou mPVC (měkčené PVC) aplikace fólie na oplechování (na tzv. fóliový plech) horkovzdušným navařením v plné ploše</t>
  </si>
  <si>
    <t>1050653757</t>
  </si>
  <si>
    <t>detail A a C</t>
  </si>
  <si>
    <t>40*(0,25+0,45+0,1)</t>
  </si>
  <si>
    <t>33</t>
  </si>
  <si>
    <t>28322012</t>
  </si>
  <si>
    <t>fólie hydroizolační střešní mPVC mechanicky kotvená tl 1,5mm šedá</t>
  </si>
  <si>
    <t>-496003777</t>
  </si>
  <si>
    <t>32*1,15 "Přepočtené koeficientem množství</t>
  </si>
  <si>
    <t>34</t>
  </si>
  <si>
    <t>712363116</t>
  </si>
  <si>
    <t>Provedení povlakové krytiny střech plochých do 10° fólií ostatní činnosti při pokládání hydroizolačních fólií (materiál ve specifikaci) zaizolování prostupů střešní rovinou kruhový průřez, průměr přes 300 mm do 500 mm</t>
  </si>
  <si>
    <t>kus</t>
  </si>
  <si>
    <t>-280497940</t>
  </si>
  <si>
    <t>35</t>
  </si>
  <si>
    <t>28322058</t>
  </si>
  <si>
    <t>fólie hydroizolační střešní mPVC nevyztužená, určená na detaily tl 1,5mm</t>
  </si>
  <si>
    <t>189189451</t>
  </si>
  <si>
    <t>8*0,3*3,14*0,5</t>
  </si>
  <si>
    <t>3,768*1,3 "Přepočtené koeficientem množství</t>
  </si>
  <si>
    <t>712.Rpol.SNO</t>
  </si>
  <si>
    <t>stahovací nerezová objímka pro DN 500 mm</t>
  </si>
  <si>
    <t>-1927769441</t>
  </si>
  <si>
    <t>37</t>
  </si>
  <si>
    <t>23170004</t>
  </si>
  <si>
    <t>pěna montážní PUR protipožární jednosložková teplotní odolnost -40°C až +90°C</t>
  </si>
  <si>
    <t>litr</t>
  </si>
  <si>
    <t>-1546902755</t>
  </si>
  <si>
    <t>38</t>
  </si>
  <si>
    <t>712363352</t>
  </si>
  <si>
    <t>Povlakové krytiny střech plochých do 10° z tvarovaných poplastovaných lišt pro mPVC vnitřní koutová lišta rš 100 mm</t>
  </si>
  <si>
    <t>733989740</t>
  </si>
  <si>
    <t>K.01</t>
  </si>
  <si>
    <t>40</t>
  </si>
  <si>
    <t>39</t>
  </si>
  <si>
    <t>712363353</t>
  </si>
  <si>
    <t>Povlakové krytiny střech plochých do 10° z tvarovaných poplastovaných lišt pro mPVC vnější koutová lišta rš 100 mm</t>
  </si>
  <si>
    <t>1380377894</t>
  </si>
  <si>
    <t>K.02</t>
  </si>
  <si>
    <t>712363354</t>
  </si>
  <si>
    <t>Povlakové krytiny střech plochých do 10° z tvarovaných poplastovaných lišt pro mPVC stěnová lišta vyhnutá rš 75 mm</t>
  </si>
  <si>
    <t>43057132</t>
  </si>
  <si>
    <t>K.11</t>
  </si>
  <si>
    <t>41</t>
  </si>
  <si>
    <t>712363356</t>
  </si>
  <si>
    <t>Povlakové krytiny střech plochých do 10° z tvarovaných poplastovaných lišt pro mPVC okapnice rš 200 mm</t>
  </si>
  <si>
    <t>-1300480151</t>
  </si>
  <si>
    <t>K.10</t>
  </si>
  <si>
    <t>170</t>
  </si>
  <si>
    <t>42</t>
  </si>
  <si>
    <t>712363411</t>
  </si>
  <si>
    <t>Provedení povlakové krytiny střech plochých do 10° s mechanicky kotvenou izolací včetně položení fólie a horkovzdušného svaření tl. tepelné izolace do 100 mm budovy výšky do 18 m, kotvené do trapézového plechu nebo do dřeva vnitřní plocha</t>
  </si>
  <si>
    <t>-1659152172</t>
  </si>
  <si>
    <t>43</t>
  </si>
  <si>
    <t>-895224210</t>
  </si>
  <si>
    <t>111,9*1,15 "Přepočtené koeficientem množství</t>
  </si>
  <si>
    <t>44</t>
  </si>
  <si>
    <t>712391171</t>
  </si>
  <si>
    <t>Provedení povlakové krytiny střech plochých do 10° -ostatní práce provedení vrstvy textilní podkladní</t>
  </si>
  <si>
    <t>286327739</t>
  </si>
  <si>
    <t>45</t>
  </si>
  <si>
    <t>69311081</t>
  </si>
  <si>
    <t>geotextilie netkaná separační, ochranná, filtrační, drenážní PES 300g/m2</t>
  </si>
  <si>
    <t>-860793263</t>
  </si>
  <si>
    <t>46</t>
  </si>
  <si>
    <t>998712202</t>
  </si>
  <si>
    <t>Přesun hmot pro povlakové krytiny stanovený procentní sazbou (%) z ceny vodorovná dopravní vzdálenost do 50 m v objektech výšky přes 6 do 12 m</t>
  </si>
  <si>
    <t>%</t>
  </si>
  <si>
    <t>2034336599</t>
  </si>
  <si>
    <t>713</t>
  </si>
  <si>
    <t>Izolace tepelné</t>
  </si>
  <si>
    <t>47</t>
  </si>
  <si>
    <t>713131141</t>
  </si>
  <si>
    <t>Montáž tepelné izolace stěn rohožemi, pásy, deskami, dílci, bloky (izolační materiál ve specifikaci) lepením celoplošně</t>
  </si>
  <si>
    <t>-427600562</t>
  </si>
  <si>
    <t>40*0,35</t>
  </si>
  <si>
    <t>48</t>
  </si>
  <si>
    <t>28375948</t>
  </si>
  <si>
    <t>deska EPS 100 fasádní λ=0,037 tl 80mm</t>
  </si>
  <si>
    <t>1679635133</t>
  </si>
  <si>
    <t>14*1,05 "Přepočtené koeficientem množství</t>
  </si>
  <si>
    <t>49</t>
  </si>
  <si>
    <t>713141152</t>
  </si>
  <si>
    <t>Montáž tepelné izolace střech plochých rohožemi, pásy, deskami, dílci, bloky (izolační materiál ve specifikaci) kladenými volně dvouvrstvá</t>
  </si>
  <si>
    <t>-1460124557</t>
  </si>
  <si>
    <t>50</t>
  </si>
  <si>
    <t>631Rpol.S1´´</t>
  </si>
  <si>
    <t>tepelně-izolační desky z minerální vlny o minimální pevnosti v tlaku 70 kPa, tl. 40 mm</t>
  </si>
  <si>
    <t>-1823431732</t>
  </si>
  <si>
    <t>111,9*2,04 "Přepočtené koeficientem množství</t>
  </si>
  <si>
    <t>51</t>
  </si>
  <si>
    <t>713141358</t>
  </si>
  <si>
    <t>Montáž tepelné izolace střech plochých spádovými klíny na zhlaví atiky šířky do 500 mm mechanicky ukotvenými šrouby</t>
  </si>
  <si>
    <t>666864331</t>
  </si>
  <si>
    <t>52</t>
  </si>
  <si>
    <t>28376379</t>
  </si>
  <si>
    <t>deska z polystyrénu XPS, hrana polodrážková a hladký povrch s vyšší odolností tl 50mm</t>
  </si>
  <si>
    <t>-991762190</t>
  </si>
  <si>
    <t>40*0,23*1,1</t>
  </si>
  <si>
    <t>53</t>
  </si>
  <si>
    <t>713291122</t>
  </si>
  <si>
    <t>Montáž tepelné izolace chlazených a temperovaných místností - doplňky a konstrukční součásti parotěsné zábrany stropů vrchem asfaltovým pásem</t>
  </si>
  <si>
    <t>-744628354</t>
  </si>
  <si>
    <t>54</t>
  </si>
  <si>
    <t>62856003</t>
  </si>
  <si>
    <t>pás asfaltový samolepicí modifikovaný SBS tl 0,4mm s vrchní spřaženou speciálnínosnou vložkou z hliníkové fólie, se sníženou hořlavostí</t>
  </si>
  <si>
    <t>-815379630</t>
  </si>
  <si>
    <t>55</t>
  </si>
  <si>
    <t>713591161</t>
  </si>
  <si>
    <t>Montáž tepelné izolace-doplňky a konstrukční součásti výplň izolační</t>
  </si>
  <si>
    <t>-449324873</t>
  </si>
  <si>
    <t>56</t>
  </si>
  <si>
    <t>713Rpol</t>
  </si>
  <si>
    <t>výplň vln trapézového plechu z minerální izolace</t>
  </si>
  <si>
    <t>-382916099</t>
  </si>
  <si>
    <t>plocha*objem MW na m2*1,1 prořez</t>
  </si>
  <si>
    <t>111,9*0,0345*1,1</t>
  </si>
  <si>
    <t>57</t>
  </si>
  <si>
    <t>998713202</t>
  </si>
  <si>
    <t>Přesun hmot pro izolace tepelné stanovený procentní sazbou (%) z ceny vodorovná dopravní vzdálenost do 50 m v objektech výšky přes 6 do 12 m</t>
  </si>
  <si>
    <t>1966845659</t>
  </si>
  <si>
    <t>741</t>
  </si>
  <si>
    <t>Elektroinstalace - silnoproud</t>
  </si>
  <si>
    <t>58</t>
  </si>
  <si>
    <t>741420002</t>
  </si>
  <si>
    <t>Montáž hromosvodného vedení svodových drátů nebo lan s podpěrami, Ø přes 10 mm</t>
  </si>
  <si>
    <t>2019215211</t>
  </si>
  <si>
    <t>3*85</t>
  </si>
  <si>
    <t>5*18</t>
  </si>
  <si>
    <t>59</t>
  </si>
  <si>
    <t>35441073</t>
  </si>
  <si>
    <t>drát D 10mm FeZn</t>
  </si>
  <si>
    <t>kg</t>
  </si>
  <si>
    <t>-349956229</t>
  </si>
  <si>
    <t>345*1,05</t>
  </si>
  <si>
    <t>362,25*0,62 "Přepočtené koeficientem množství</t>
  </si>
  <si>
    <t>60</t>
  </si>
  <si>
    <t>35441550</t>
  </si>
  <si>
    <t>podpěra vedení FeZn na lepenkovou krytinu a eternit 100 mm</t>
  </si>
  <si>
    <t>-1046625767</t>
  </si>
  <si>
    <t>345/1,5</t>
  </si>
  <si>
    <t>230*0,62 "Přepočtené koeficientem množství</t>
  </si>
  <si>
    <t>61</t>
  </si>
  <si>
    <t>741420022</t>
  </si>
  <si>
    <t>Montáž hromosvodného vedení svorek se 3 a více šrouby</t>
  </si>
  <si>
    <t>48700865</t>
  </si>
  <si>
    <t>3*5</t>
  </si>
  <si>
    <t>62</t>
  </si>
  <si>
    <t>35441860</t>
  </si>
  <si>
    <t>svorka FeZn k jímací tyči - 4 šrouby</t>
  </si>
  <si>
    <t>1205063018</t>
  </si>
  <si>
    <t>63</t>
  </si>
  <si>
    <t>-1071607189</t>
  </si>
  <si>
    <t>64</t>
  </si>
  <si>
    <t>35441875</t>
  </si>
  <si>
    <t>svorka křížová pro vodič D 6-10 mm</t>
  </si>
  <si>
    <t>500058439</t>
  </si>
  <si>
    <t>65</t>
  </si>
  <si>
    <t>741421823</t>
  </si>
  <si>
    <t>Demontáž hromosvodného vedení bez zachování funkčnosti svodových drátů nebo lan na rovné střeše, průměru přes 8 mm</t>
  </si>
  <si>
    <t>192471393</t>
  </si>
  <si>
    <t>66</t>
  </si>
  <si>
    <t>741421855</t>
  </si>
  <si>
    <t>Demontáž hromosvodného vedení podpěr střešního vedení pro plochou střechu</t>
  </si>
  <si>
    <t>-315893198</t>
  </si>
  <si>
    <t>67</t>
  </si>
  <si>
    <t>741430004</t>
  </si>
  <si>
    <t>Montáž jímacích tyčí délky do 3 m, na střešní hřeben</t>
  </si>
  <si>
    <t>-1370046224</t>
  </si>
  <si>
    <t>68</t>
  </si>
  <si>
    <t>35441055</t>
  </si>
  <si>
    <t>tyč jímací s kovaným hrotem 1500 mm FeZn</t>
  </si>
  <si>
    <t>-1895488131</t>
  </si>
  <si>
    <t>69</t>
  </si>
  <si>
    <t>998741202</t>
  </si>
  <si>
    <t>Přesun hmot pro silnoproud stanovený procentní sazbou (%) z ceny vodorovná dopravní vzdálenost do 50 m v objektech výšky přes 6 do 12 m</t>
  </si>
  <si>
    <t>-1392844154</t>
  </si>
  <si>
    <t>751</t>
  </si>
  <si>
    <t>Vzduchotechnika</t>
  </si>
  <si>
    <t>70</t>
  </si>
  <si>
    <t>751.Rpol.D</t>
  </si>
  <si>
    <t>Demontáž výustí VZT ve fasádě + zakrytí otvoru, zapravní</t>
  </si>
  <si>
    <t>kpl.</t>
  </si>
  <si>
    <t>-814636039</t>
  </si>
  <si>
    <t>71</t>
  </si>
  <si>
    <t>751398024</t>
  </si>
  <si>
    <t>Montáž ostatních zařízení větrací mřížky stěnové, průřezu přes 0,150 do 0,200 m2</t>
  </si>
  <si>
    <t>-539576946</t>
  </si>
  <si>
    <t>72</t>
  </si>
  <si>
    <t>751.Rpol.VM</t>
  </si>
  <si>
    <t>větrací mřížka PDZM 500x400 mm s protidešťovou žaluzií</t>
  </si>
  <si>
    <t>-1063879975</t>
  </si>
  <si>
    <t>73</t>
  </si>
  <si>
    <t>751514714</t>
  </si>
  <si>
    <t>Montáž protidešťové stříšky nebo výfukové hlavice do plechového potrubí čtyřhranné s přírubou, průřezu přes 0,140 do 0,210 m2</t>
  </si>
  <si>
    <t>-220279627</t>
  </si>
  <si>
    <t>74</t>
  </si>
  <si>
    <t>42981276</t>
  </si>
  <si>
    <t>hlavice výfuková Pz VZT D 500mm</t>
  </si>
  <si>
    <t>-1729216269</t>
  </si>
  <si>
    <t>75</t>
  </si>
  <si>
    <t>998751201</t>
  </si>
  <si>
    <t>Přesun hmot pro vzduchotechniku stanovený procentní sazbou (%) z ceny vodorovná dopravní vzdálenost do 50 m v objektech výšky do 12 m</t>
  </si>
  <si>
    <t>-875375343</t>
  </si>
  <si>
    <t>762</t>
  </si>
  <si>
    <t>Konstrukce tesařské</t>
  </si>
  <si>
    <t>76</t>
  </si>
  <si>
    <t>762.Rpol.001</t>
  </si>
  <si>
    <t>Konstrukční vrstva pod klempířské prvky pro oplechování horních ploch zdí a nadezdívek (atik) z desek dřevoštěpkových šroubovaných do podkladu, tloušťky desky 22 mm</t>
  </si>
  <si>
    <t>-894496860</t>
  </si>
  <si>
    <t>detail A atika, detail C napojení na stěnu</t>
  </si>
  <si>
    <t>40*0,23</t>
  </si>
  <si>
    <t>77</t>
  </si>
  <si>
    <t>60624134</t>
  </si>
  <si>
    <t>překližka stavební s fólií hladkou 1250x2500mm tl 21mm</t>
  </si>
  <si>
    <t>799079059</t>
  </si>
  <si>
    <t>9,2*1,05 "Přepočtené koeficientem množství</t>
  </si>
  <si>
    <t>78</t>
  </si>
  <si>
    <t>998762202</t>
  </si>
  <si>
    <t>Přesun hmot pro konstrukce tesařské stanovený procentní sazbou (%) z ceny vodorovná dopravní vzdálenost do 50 m v objektech výšky přes 6 do 12 m</t>
  </si>
  <si>
    <t>-962440153</t>
  </si>
  <si>
    <t>764</t>
  </si>
  <si>
    <t>Konstrukce klempířské</t>
  </si>
  <si>
    <t>79</t>
  </si>
  <si>
    <t>764.K</t>
  </si>
  <si>
    <t>Žlab podokapní z pozinkovaného plechu s povrchovou úpravou včetně háků a čel kotlík oválný (trychtýřový), rš žlabu/průměr svodu 500/100 mm</t>
  </si>
  <si>
    <t>1348326453</t>
  </si>
  <si>
    <t>80</t>
  </si>
  <si>
    <t>764.K.04</t>
  </si>
  <si>
    <t>Ocelová příponka z Pz plechu, tl. 1,00 mm, rš 170 mm</t>
  </si>
  <si>
    <t>1419926998</t>
  </si>
  <si>
    <t>K.04</t>
  </si>
  <si>
    <t>81</t>
  </si>
  <si>
    <t>764.K.05</t>
  </si>
  <si>
    <t>Krycí maska z Pz plechu s povrchovou úpravou rš 235 mm</t>
  </si>
  <si>
    <t>903944339</t>
  </si>
  <si>
    <t>K.05</t>
  </si>
  <si>
    <t>82</t>
  </si>
  <si>
    <t>764.K.06</t>
  </si>
  <si>
    <t>Koutová lišta z Pz plechu s povrchovou úpravou rš 120 mm</t>
  </si>
  <si>
    <t>1915091720</t>
  </si>
  <si>
    <t>K.06</t>
  </si>
  <si>
    <t>83</t>
  </si>
  <si>
    <t>764.K.07</t>
  </si>
  <si>
    <t>Koutová lišta z Pz plechu s povrchovou úpravou, tl. 1,10 mm, rš 145 mm</t>
  </si>
  <si>
    <t>-1589321663</t>
  </si>
  <si>
    <t>K.07</t>
  </si>
  <si>
    <t>84</t>
  </si>
  <si>
    <t>764.K.08</t>
  </si>
  <si>
    <t>Krycí maska z Pz plechu s povrchovou úpravou, tl. 1.10 mm, rš 285 mm</t>
  </si>
  <si>
    <t>1963986855</t>
  </si>
  <si>
    <t>K.08</t>
  </si>
  <si>
    <t>85</t>
  </si>
  <si>
    <t>764.K.09</t>
  </si>
  <si>
    <t>Žlab podokapní z pozinkovaného plechu s povrchovou úpravou včetně háků a čel půlkruhový rš 500 mm</t>
  </si>
  <si>
    <t>1687094530</t>
  </si>
  <si>
    <t>K.09</t>
  </si>
  <si>
    <t>86</t>
  </si>
  <si>
    <t>764002811</t>
  </si>
  <si>
    <t>Demontáž klempířských konstrukcí okapového plechu do suti, v krytině povlakové</t>
  </si>
  <si>
    <t>1112537844</t>
  </si>
  <si>
    <t>87</t>
  </si>
  <si>
    <t>764002841</t>
  </si>
  <si>
    <t>Demontáž klempířských konstrukcí oplechování horních ploch zdí a nadezdívek do suti</t>
  </si>
  <si>
    <t>-1955097933</t>
  </si>
  <si>
    <t>88</t>
  </si>
  <si>
    <t>764004801</t>
  </si>
  <si>
    <t>Demontáž klempířských konstrukcí žlabu podokapního do suti</t>
  </si>
  <si>
    <t>-2028449458</t>
  </si>
  <si>
    <t>89</t>
  </si>
  <si>
    <t>998764202</t>
  </si>
  <si>
    <t>Přesun hmot pro konstrukce klempířské stanovený procentní sazbou (%) z ceny vodorovná dopravní vzdálenost do 50 m v objektech výšky přes 6 do 12 m</t>
  </si>
  <si>
    <t>143067162</t>
  </si>
  <si>
    <t>767</t>
  </si>
  <si>
    <t>Konstrukce zámečnické</t>
  </si>
  <si>
    <t>90</t>
  </si>
  <si>
    <t>767.Rpol.ZS</t>
  </si>
  <si>
    <t>Montáž a dodávka záchytného systému proti pádu</t>
  </si>
  <si>
    <t>1931556036</t>
  </si>
  <si>
    <t>91</t>
  </si>
  <si>
    <t>767134803</t>
  </si>
  <si>
    <t>Demontáž stěn a příček z plechu oplechování stěn plechy přistřelenými</t>
  </si>
  <si>
    <t>2009739277</t>
  </si>
  <si>
    <t>demontáž bočního oplechování atik</t>
  </si>
  <si>
    <t>40*0,45</t>
  </si>
  <si>
    <t>92</t>
  </si>
  <si>
    <t>998767202</t>
  </si>
  <si>
    <t>Přesun hmot pro zámečnické konstrukce stanovený procentní sazbou (%) z ceny vodorovná dopravní vzdálenost do 50 m v objektech výšky přes 6 do 12 m</t>
  </si>
  <si>
    <t>1715421259</t>
  </si>
  <si>
    <t>783</t>
  </si>
  <si>
    <t>Dokončovací práce - nátěry</t>
  </si>
  <si>
    <t>93</t>
  </si>
  <si>
    <t>783301313</t>
  </si>
  <si>
    <t>Příprava podkladu zámečnických konstrukcí před provedením nátěru odmaštění odmašťovačem ředidlovým</t>
  </si>
  <si>
    <t>-940684302</t>
  </si>
  <si>
    <t>nátěr žebříků - odhad m2</t>
  </si>
  <si>
    <t>94</t>
  </si>
  <si>
    <t>783314203</t>
  </si>
  <si>
    <t>Základní antikorozní nátěr zámečnických konstrukcí jednonásobný syntetický samozákladující</t>
  </si>
  <si>
    <t>-728929969</t>
  </si>
  <si>
    <t>95</t>
  </si>
  <si>
    <t>783317101</t>
  </si>
  <si>
    <t>Krycí nátěr (email) zámečnických konstrukcí jednonásobný syntetický standardní</t>
  </si>
  <si>
    <t>-85192448</t>
  </si>
  <si>
    <t>dvojnásobný</t>
  </si>
  <si>
    <t>2*20</t>
  </si>
  <si>
    <t>789</t>
  </si>
  <si>
    <t>Povrchové úpravy ocelových konstrukcí a technologických zařízení</t>
  </si>
  <si>
    <t>96</t>
  </si>
  <si>
    <t>789421231</t>
  </si>
  <si>
    <t>Provedení žárového stříkání ocelových konstrukcí zinkem, tloušťky 100 μm, třídy I (1,850 kg Zn/m2)</t>
  </si>
  <si>
    <t>917115904</t>
  </si>
  <si>
    <t>8*84,8*0,906</t>
  </si>
  <si>
    <t>12*8,35*3,14*0,016</t>
  </si>
  <si>
    <t>97</t>
  </si>
  <si>
    <t>15625101</t>
  </si>
  <si>
    <t>drát metalizační Zn D 3mm</t>
  </si>
  <si>
    <t>1630545704</t>
  </si>
  <si>
    <t>619,664*1,85 "Přepočtené koeficientem množství</t>
  </si>
  <si>
    <t>VRN</t>
  </si>
  <si>
    <t>Vedlejší rozpočtové náklady</t>
  </si>
  <si>
    <t>VRN3</t>
  </si>
  <si>
    <t>Zařízení staveniště</t>
  </si>
  <si>
    <t>98</t>
  </si>
  <si>
    <t>030001000</t>
  </si>
  <si>
    <t>1024</t>
  </si>
  <si>
    <t>836096295</t>
  </si>
  <si>
    <t>99</t>
  </si>
  <si>
    <t>VRN.Rpol.001</t>
  </si>
  <si>
    <t>Náklady na stavební výtah po dobu výstavby</t>
  </si>
  <si>
    <t>-1246946528</t>
  </si>
  <si>
    <t>VRN4</t>
  </si>
  <si>
    <t>Inženýrská činnost</t>
  </si>
  <si>
    <t>100</t>
  </si>
  <si>
    <t>043002000</t>
  </si>
  <si>
    <t>Zkoušky a ostatní měření</t>
  </si>
  <si>
    <t>439688481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</si>
</sst>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37</v>
      </c>
      <c r="E29" s="45"/>
      <c r="F29" s="31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39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41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47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48</v>
      </c>
      <c r="AI60" s="40"/>
      <c r="AJ60" s="40"/>
      <c r="AK60" s="40"/>
      <c r="AL60" s="40"/>
      <c r="AM60" s="59" t="s">
        <v>49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51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48</v>
      </c>
      <c r="AI75" s="40"/>
      <c r="AJ75" s="40"/>
      <c r="AK75" s="40"/>
      <c r="AL75" s="40"/>
      <c r="AM75" s="59" t="s">
        <v>49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20191016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Oprava střechy provozního objektu CHVAK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29. 5. 2019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29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53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27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31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54</v>
      </c>
      <c r="D92" s="88"/>
      <c r="E92" s="88"/>
      <c r="F92" s="88"/>
      <c r="G92" s="88"/>
      <c r="H92" s="89"/>
      <c r="I92" s="90" t="s">
        <v>55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56</v>
      </c>
      <c r="AH92" s="88"/>
      <c r="AI92" s="88"/>
      <c r="AJ92" s="88"/>
      <c r="AK92" s="88"/>
      <c r="AL92" s="88"/>
      <c r="AM92" s="88"/>
      <c r="AN92" s="90" t="s">
        <v>57</v>
      </c>
      <c r="AO92" s="88"/>
      <c r="AP92" s="92"/>
      <c r="AQ92" s="93" t="s">
        <v>58</v>
      </c>
      <c r="AR92" s="42"/>
      <c r="AS92" s="94" t="s">
        <v>59</v>
      </c>
      <c r="AT92" s="95" t="s">
        <v>60</v>
      </c>
      <c r="AU92" s="95" t="s">
        <v>61</v>
      </c>
      <c r="AV92" s="95" t="s">
        <v>62</v>
      </c>
      <c r="AW92" s="95" t="s">
        <v>63</v>
      </c>
      <c r="AX92" s="95" t="s">
        <v>64</v>
      </c>
      <c r="AY92" s="95" t="s">
        <v>65</v>
      </c>
      <c r="AZ92" s="95" t="s">
        <v>66</v>
      </c>
      <c r="BA92" s="95" t="s">
        <v>67</v>
      </c>
      <c r="BB92" s="95" t="s">
        <v>68</v>
      </c>
      <c r="BC92" s="95" t="s">
        <v>69</v>
      </c>
      <c r="BD92" s="96" t="s">
        <v>70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71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S94" s="111" t="s">
        <v>72</v>
      </c>
      <c r="BT94" s="111" t="s">
        <v>73</v>
      </c>
      <c r="BV94" s="111" t="s">
        <v>74</v>
      </c>
      <c r="BW94" s="111" t="s">
        <v>5</v>
      </c>
      <c r="BX94" s="111" t="s">
        <v>75</v>
      </c>
      <c r="CL94" s="111" t="s">
        <v>1</v>
      </c>
    </row>
    <row r="95" s="6" customFormat="1" ht="27" customHeight="1">
      <c r="A95" s="112" t="s">
        <v>76</v>
      </c>
      <c r="B95" s="113"/>
      <c r="C95" s="114"/>
      <c r="D95" s="115" t="s">
        <v>14</v>
      </c>
      <c r="E95" s="115"/>
      <c r="F95" s="115"/>
      <c r="G95" s="115"/>
      <c r="H95" s="115"/>
      <c r="I95" s="116"/>
      <c r="J95" s="115" t="s">
        <v>17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'20191016 - Oprava střechy...'!J28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77</v>
      </c>
      <c r="AR95" s="119"/>
      <c r="AS95" s="120">
        <v>0</v>
      </c>
      <c r="AT95" s="121">
        <f>ROUND(SUM(AV95:AW95),2)</f>
        <v>0</v>
      </c>
      <c r="AU95" s="122">
        <f>'20191016 - Oprava střechy...'!P131</f>
        <v>0</v>
      </c>
      <c r="AV95" s="121">
        <f>'20191016 - Oprava střechy...'!J31</f>
        <v>0</v>
      </c>
      <c r="AW95" s="121">
        <f>'20191016 - Oprava střechy...'!J32</f>
        <v>0</v>
      </c>
      <c r="AX95" s="121">
        <f>'20191016 - Oprava střechy...'!J33</f>
        <v>0</v>
      </c>
      <c r="AY95" s="121">
        <f>'20191016 - Oprava střechy...'!J34</f>
        <v>0</v>
      </c>
      <c r="AZ95" s="121">
        <f>'20191016 - Oprava střechy...'!F31</f>
        <v>0</v>
      </c>
      <c r="BA95" s="121">
        <f>'20191016 - Oprava střechy...'!F32</f>
        <v>0</v>
      </c>
      <c r="BB95" s="121">
        <f>'20191016 - Oprava střechy...'!F33</f>
        <v>0</v>
      </c>
      <c r="BC95" s="121">
        <f>'20191016 - Oprava střechy...'!F34</f>
        <v>0</v>
      </c>
      <c r="BD95" s="123">
        <f>'20191016 - Oprava střechy...'!F35</f>
        <v>0</v>
      </c>
      <c r="BT95" s="124" t="s">
        <v>78</v>
      </c>
      <c r="BU95" s="124" t="s">
        <v>79</v>
      </c>
      <c r="BV95" s="124" t="s">
        <v>74</v>
      </c>
      <c r="BW95" s="124" t="s">
        <v>5</v>
      </c>
      <c r="BX95" s="124" t="s">
        <v>75</v>
      </c>
      <c r="CL95" s="124" t="s">
        <v>1</v>
      </c>
    </row>
    <row r="96" s="1" customFormat="1" ht="30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</row>
    <row r="97" s="1" customFormat="1" ht="6.96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42"/>
    </row>
  </sheetData>
  <sheetProtection sheet="1" formatColumns="0" formatRows="0" objects="1" scenarios="1" spinCount="100000" saltValue="xS9MGiSThXKAfa/z50GcIGJx4cwF1EK0C8DZF9QI3NSHWWqcsvY9QTxSgblxqof1W1zfAiEwk/Ks7eMyBH7dTw==" hashValue="nVOR3NY2Oz8yKnMvVRJ/QhXjd4fL+R2t79eeYFhs0tAViaoNRfPodDr6SzSCIjB2tLzlAiPBIEszbbJbQEqhEg==" algorithmName="SHA-512" password="CD98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20191016 - Oprava střech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5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5</v>
      </c>
    </row>
    <row r="3" hidden="1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9"/>
      <c r="AT3" s="16" t="s">
        <v>80</v>
      </c>
    </row>
    <row r="4" hidden="1" ht="24.96" customHeight="1">
      <c r="B4" s="19"/>
      <c r="D4" s="129" t="s">
        <v>81</v>
      </c>
      <c r="L4" s="19"/>
      <c r="M4" s="130" t="s">
        <v>10</v>
      </c>
      <c r="AT4" s="16" t="s">
        <v>4</v>
      </c>
    </row>
    <row r="5" hidden="1" ht="6.96" customHeight="1">
      <c r="B5" s="19"/>
      <c r="L5" s="19"/>
    </row>
    <row r="6" hidden="1" s="1" customFormat="1" ht="12" customHeight="1">
      <c r="B6" s="42"/>
      <c r="D6" s="131" t="s">
        <v>16</v>
      </c>
      <c r="I6" s="132"/>
      <c r="L6" s="42"/>
    </row>
    <row r="7" hidden="1" s="1" customFormat="1" ht="36.96" customHeight="1">
      <c r="B7" s="42"/>
      <c r="E7" s="133" t="s">
        <v>17</v>
      </c>
      <c r="F7" s="1"/>
      <c r="G7" s="1"/>
      <c r="H7" s="1"/>
      <c r="I7" s="132"/>
      <c r="L7" s="42"/>
    </row>
    <row r="8" hidden="1" s="1" customFormat="1">
      <c r="B8" s="42"/>
      <c r="I8" s="132"/>
      <c r="L8" s="42"/>
    </row>
    <row r="9" hidden="1" s="1" customFormat="1" ht="12" customHeight="1">
      <c r="B9" s="42"/>
      <c r="D9" s="131" t="s">
        <v>18</v>
      </c>
      <c r="F9" s="134" t="s">
        <v>1</v>
      </c>
      <c r="I9" s="135" t="s">
        <v>19</v>
      </c>
      <c r="J9" s="134" t="s">
        <v>1</v>
      </c>
      <c r="L9" s="42"/>
    </row>
    <row r="10" hidden="1" s="1" customFormat="1" ht="12" customHeight="1">
      <c r="B10" s="42"/>
      <c r="D10" s="131" t="s">
        <v>20</v>
      </c>
      <c r="F10" s="134" t="s">
        <v>21</v>
      </c>
      <c r="I10" s="135" t="s">
        <v>22</v>
      </c>
      <c r="J10" s="136" t="str">
        <f>'Rekapitulace stavby'!AN8</f>
        <v>29. 5. 2019</v>
      </c>
      <c r="L10" s="42"/>
    </row>
    <row r="11" hidden="1" s="1" customFormat="1" ht="10.8" customHeight="1">
      <c r="B11" s="42"/>
      <c r="I11" s="132"/>
      <c r="L11" s="42"/>
    </row>
    <row r="12" hidden="1" s="1" customFormat="1" ht="12" customHeight="1">
      <c r="B12" s="42"/>
      <c r="D12" s="131" t="s">
        <v>24</v>
      </c>
      <c r="I12" s="135" t="s">
        <v>25</v>
      </c>
      <c r="J12" s="134" t="str">
        <f>IF('Rekapitulace stavby'!AN10="","",'Rekapitulace stavby'!AN10)</f>
        <v/>
      </c>
      <c r="L12" s="42"/>
    </row>
    <row r="13" hidden="1" s="1" customFormat="1" ht="18" customHeight="1">
      <c r="B13" s="42"/>
      <c r="E13" s="134" t="str">
        <f>IF('Rekapitulace stavby'!E11="","",'Rekapitulace stavby'!E11)</f>
        <v xml:space="preserve"> </v>
      </c>
      <c r="I13" s="135" t="s">
        <v>26</v>
      </c>
      <c r="J13" s="134" t="str">
        <f>IF('Rekapitulace stavby'!AN11="","",'Rekapitulace stavby'!AN11)</f>
        <v/>
      </c>
      <c r="L13" s="42"/>
    </row>
    <row r="14" hidden="1" s="1" customFormat="1" ht="6.96" customHeight="1">
      <c r="B14" s="42"/>
      <c r="I14" s="132"/>
      <c r="L14" s="42"/>
    </row>
    <row r="15" hidden="1" s="1" customFormat="1" ht="12" customHeight="1">
      <c r="B15" s="42"/>
      <c r="D15" s="131" t="s">
        <v>27</v>
      </c>
      <c r="I15" s="135" t="s">
        <v>25</v>
      </c>
      <c r="J15" s="32" t="str">
        <f>'Rekapitulace stavby'!AN13</f>
        <v>Vyplň údaj</v>
      </c>
      <c r="L15" s="42"/>
    </row>
    <row r="16" hidden="1" s="1" customFormat="1" ht="18" customHeight="1">
      <c r="B16" s="42"/>
      <c r="E16" s="32" t="str">
        <f>'Rekapitulace stavby'!E14</f>
        <v>Vyplň údaj</v>
      </c>
      <c r="F16" s="134"/>
      <c r="G16" s="134"/>
      <c r="H16" s="134"/>
      <c r="I16" s="135" t="s">
        <v>26</v>
      </c>
      <c r="J16" s="32" t="str">
        <f>'Rekapitulace stavby'!AN14</f>
        <v>Vyplň údaj</v>
      </c>
      <c r="L16" s="42"/>
    </row>
    <row r="17" hidden="1" s="1" customFormat="1" ht="6.96" customHeight="1">
      <c r="B17" s="42"/>
      <c r="I17" s="132"/>
      <c r="L17" s="42"/>
    </row>
    <row r="18" hidden="1" s="1" customFormat="1" ht="12" customHeight="1">
      <c r="B18" s="42"/>
      <c r="D18" s="131" t="s">
        <v>29</v>
      </c>
      <c r="I18" s="135" t="s">
        <v>25</v>
      </c>
      <c r="J18" s="134" t="str">
        <f>IF('Rekapitulace stavby'!AN16="","",'Rekapitulace stavby'!AN16)</f>
        <v/>
      </c>
      <c r="L18" s="42"/>
    </row>
    <row r="19" hidden="1" s="1" customFormat="1" ht="18" customHeight="1">
      <c r="B19" s="42"/>
      <c r="E19" s="134" t="str">
        <f>IF('Rekapitulace stavby'!E17="","",'Rekapitulace stavby'!E17)</f>
        <v xml:space="preserve"> </v>
      </c>
      <c r="I19" s="135" t="s">
        <v>26</v>
      </c>
      <c r="J19" s="134" t="str">
        <f>IF('Rekapitulace stavby'!AN17="","",'Rekapitulace stavby'!AN17)</f>
        <v/>
      </c>
      <c r="L19" s="42"/>
    </row>
    <row r="20" hidden="1" s="1" customFormat="1" ht="6.96" customHeight="1">
      <c r="B20" s="42"/>
      <c r="I20" s="132"/>
      <c r="L20" s="42"/>
    </row>
    <row r="21" hidden="1" s="1" customFormat="1" ht="12" customHeight="1">
      <c r="B21" s="42"/>
      <c r="D21" s="131" t="s">
        <v>31</v>
      </c>
      <c r="I21" s="135" t="s">
        <v>25</v>
      </c>
      <c r="J21" s="134" t="str">
        <f>IF('Rekapitulace stavby'!AN19="","",'Rekapitulace stavby'!AN19)</f>
        <v/>
      </c>
      <c r="L21" s="42"/>
    </row>
    <row r="22" hidden="1" s="1" customFormat="1" ht="18" customHeight="1">
      <c r="B22" s="42"/>
      <c r="E22" s="134" t="str">
        <f>IF('Rekapitulace stavby'!E20="","",'Rekapitulace stavby'!E20)</f>
        <v xml:space="preserve"> </v>
      </c>
      <c r="I22" s="135" t="s">
        <v>26</v>
      </c>
      <c r="J22" s="134" t="str">
        <f>IF('Rekapitulace stavby'!AN20="","",'Rekapitulace stavby'!AN20)</f>
        <v/>
      </c>
      <c r="L22" s="42"/>
    </row>
    <row r="23" hidden="1" s="1" customFormat="1" ht="6.96" customHeight="1">
      <c r="B23" s="42"/>
      <c r="I23" s="132"/>
      <c r="L23" s="42"/>
    </row>
    <row r="24" hidden="1" s="1" customFormat="1" ht="12" customHeight="1">
      <c r="B24" s="42"/>
      <c r="D24" s="131" t="s">
        <v>32</v>
      </c>
      <c r="I24" s="132"/>
      <c r="L24" s="42"/>
    </row>
    <row r="25" hidden="1" s="7" customFormat="1" ht="16.5" customHeight="1">
      <c r="B25" s="137"/>
      <c r="E25" s="138" t="s">
        <v>1</v>
      </c>
      <c r="F25" s="138"/>
      <c r="G25" s="138"/>
      <c r="H25" s="138"/>
      <c r="I25" s="139"/>
      <c r="L25" s="137"/>
    </row>
    <row r="26" hidden="1" s="1" customFormat="1" ht="6.96" customHeight="1">
      <c r="B26" s="42"/>
      <c r="I26" s="132"/>
      <c r="L26" s="42"/>
    </row>
    <row r="27" hidden="1" s="1" customFormat="1" ht="6.96" customHeight="1">
      <c r="B27" s="42"/>
      <c r="D27" s="77"/>
      <c r="E27" s="77"/>
      <c r="F27" s="77"/>
      <c r="G27" s="77"/>
      <c r="H27" s="77"/>
      <c r="I27" s="140"/>
      <c r="J27" s="77"/>
      <c r="K27" s="77"/>
      <c r="L27" s="42"/>
    </row>
    <row r="28" hidden="1" s="1" customFormat="1" ht="25.44" customHeight="1">
      <c r="B28" s="42"/>
      <c r="D28" s="141" t="s">
        <v>33</v>
      </c>
      <c r="I28" s="132"/>
      <c r="J28" s="142">
        <f>ROUND(J131, 2)</f>
        <v>0</v>
      </c>
      <c r="L28" s="42"/>
    </row>
    <row r="29" hidden="1" s="1" customFormat="1" ht="6.96" customHeight="1">
      <c r="B29" s="42"/>
      <c r="D29" s="77"/>
      <c r="E29" s="77"/>
      <c r="F29" s="77"/>
      <c r="G29" s="77"/>
      <c r="H29" s="77"/>
      <c r="I29" s="140"/>
      <c r="J29" s="77"/>
      <c r="K29" s="77"/>
      <c r="L29" s="42"/>
    </row>
    <row r="30" hidden="1" s="1" customFormat="1" ht="14.4" customHeight="1">
      <c r="B30" s="42"/>
      <c r="F30" s="143" t="s">
        <v>35</v>
      </c>
      <c r="I30" s="144" t="s">
        <v>34</v>
      </c>
      <c r="J30" s="143" t="s">
        <v>36</v>
      </c>
      <c r="L30" s="42"/>
    </row>
    <row r="31" hidden="1" s="1" customFormat="1" ht="14.4" customHeight="1">
      <c r="B31" s="42"/>
      <c r="D31" s="145" t="s">
        <v>37</v>
      </c>
      <c r="E31" s="131" t="s">
        <v>38</v>
      </c>
      <c r="F31" s="146">
        <f>ROUND((SUM(BE131:BE358)),  2)</f>
        <v>0</v>
      </c>
      <c r="I31" s="147">
        <v>0.20999999999999999</v>
      </c>
      <c r="J31" s="146">
        <f>ROUND(((SUM(BE131:BE358))*I31),  2)</f>
        <v>0</v>
      </c>
      <c r="L31" s="42"/>
    </row>
    <row r="32" hidden="1" s="1" customFormat="1" ht="14.4" customHeight="1">
      <c r="B32" s="42"/>
      <c r="E32" s="131" t="s">
        <v>39</v>
      </c>
      <c r="F32" s="146">
        <f>ROUND((SUM(BF131:BF358)),  2)</f>
        <v>0</v>
      </c>
      <c r="I32" s="147">
        <v>0.14999999999999999</v>
      </c>
      <c r="J32" s="146">
        <f>ROUND(((SUM(BF131:BF358))*I32),  2)</f>
        <v>0</v>
      </c>
      <c r="L32" s="42"/>
    </row>
    <row r="33" hidden="1" s="1" customFormat="1" ht="14.4" customHeight="1">
      <c r="B33" s="42"/>
      <c r="E33" s="131" t="s">
        <v>40</v>
      </c>
      <c r="F33" s="146">
        <f>ROUND((SUM(BG131:BG358)),  2)</f>
        <v>0</v>
      </c>
      <c r="I33" s="147">
        <v>0.20999999999999999</v>
      </c>
      <c r="J33" s="146">
        <f>0</f>
        <v>0</v>
      </c>
      <c r="L33" s="42"/>
    </row>
    <row r="34" hidden="1" s="1" customFormat="1" ht="14.4" customHeight="1">
      <c r="B34" s="42"/>
      <c r="E34" s="131" t="s">
        <v>41</v>
      </c>
      <c r="F34" s="146">
        <f>ROUND((SUM(BH131:BH358)),  2)</f>
        <v>0</v>
      </c>
      <c r="I34" s="147">
        <v>0.14999999999999999</v>
      </c>
      <c r="J34" s="146">
        <f>0</f>
        <v>0</v>
      </c>
      <c r="L34" s="42"/>
    </row>
    <row r="35" hidden="1" s="1" customFormat="1" ht="14.4" customHeight="1">
      <c r="B35" s="42"/>
      <c r="E35" s="131" t="s">
        <v>42</v>
      </c>
      <c r="F35" s="146">
        <f>ROUND((SUM(BI131:BI358)),  2)</f>
        <v>0</v>
      </c>
      <c r="I35" s="147">
        <v>0</v>
      </c>
      <c r="J35" s="146">
        <f>0</f>
        <v>0</v>
      </c>
      <c r="L35" s="42"/>
    </row>
    <row r="36" hidden="1" s="1" customFormat="1" ht="6.96" customHeight="1">
      <c r="B36" s="42"/>
      <c r="I36" s="132"/>
      <c r="L36" s="42"/>
    </row>
    <row r="37" hidden="1" s="1" customFormat="1" ht="25.44" customHeight="1">
      <c r="B37" s="42"/>
      <c r="C37" s="148"/>
      <c r="D37" s="149" t="s">
        <v>43</v>
      </c>
      <c r="E37" s="150"/>
      <c r="F37" s="150"/>
      <c r="G37" s="151" t="s">
        <v>44</v>
      </c>
      <c r="H37" s="152" t="s">
        <v>45</v>
      </c>
      <c r="I37" s="153"/>
      <c r="J37" s="154">
        <f>SUM(J28:J35)</f>
        <v>0</v>
      </c>
      <c r="K37" s="155"/>
      <c r="L37" s="42"/>
    </row>
    <row r="38" hidden="1" s="1" customFormat="1" ht="14.4" customHeight="1">
      <c r="B38" s="42"/>
      <c r="I38" s="132"/>
      <c r="L38" s="42"/>
    </row>
    <row r="39" hidden="1" ht="14.4" customHeight="1">
      <c r="B39" s="19"/>
      <c r="L39" s="19"/>
    </row>
    <row r="40" hidden="1" ht="14.4" customHeight="1">
      <c r="B40" s="19"/>
      <c r="L40" s="19"/>
    </row>
    <row r="41" hidden="1" ht="14.4" customHeight="1">
      <c r="B41" s="19"/>
      <c r="L41" s="19"/>
    </row>
    <row r="42" hidden="1" ht="14.4" customHeight="1">
      <c r="B42" s="19"/>
      <c r="L42" s="19"/>
    </row>
    <row r="43" hidden="1" ht="14.4" customHeight="1">
      <c r="B43" s="19"/>
      <c r="L43" s="19"/>
    </row>
    <row r="44" hidden="1" ht="14.4" customHeight="1">
      <c r="B44" s="19"/>
      <c r="L44" s="19"/>
    </row>
    <row r="45" hidden="1" ht="14.4" customHeight="1">
      <c r="B45" s="19"/>
      <c r="L45" s="19"/>
    </row>
    <row r="46" hidden="1" ht="14.4" customHeight="1">
      <c r="B46" s="19"/>
      <c r="L46" s="19"/>
    </row>
    <row r="47" hidden="1" ht="14.4" customHeight="1">
      <c r="B47" s="19"/>
      <c r="L47" s="19"/>
    </row>
    <row r="48" hidden="1" ht="14.4" customHeight="1">
      <c r="B48" s="19"/>
      <c r="L48" s="19"/>
    </row>
    <row r="49" hidden="1" ht="14.4" customHeight="1">
      <c r="B49" s="19"/>
      <c r="L49" s="19"/>
    </row>
    <row r="50" hidden="1" s="1" customFormat="1" ht="14.4" customHeight="1">
      <c r="B50" s="42"/>
      <c r="D50" s="156" t="s">
        <v>46</v>
      </c>
      <c r="E50" s="157"/>
      <c r="F50" s="157"/>
      <c r="G50" s="156" t="s">
        <v>47</v>
      </c>
      <c r="H50" s="157"/>
      <c r="I50" s="158"/>
      <c r="J50" s="157"/>
      <c r="K50" s="157"/>
      <c r="L50" s="4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1" customFormat="1">
      <c r="B61" s="42"/>
      <c r="D61" s="159" t="s">
        <v>48</v>
      </c>
      <c r="E61" s="160"/>
      <c r="F61" s="161" t="s">
        <v>49</v>
      </c>
      <c r="G61" s="159" t="s">
        <v>48</v>
      </c>
      <c r="H61" s="160"/>
      <c r="I61" s="162"/>
      <c r="J61" s="163" t="s">
        <v>49</v>
      </c>
      <c r="K61" s="160"/>
      <c r="L61" s="42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1" customFormat="1">
      <c r="B65" s="42"/>
      <c r="D65" s="156" t="s">
        <v>50</v>
      </c>
      <c r="E65" s="157"/>
      <c r="F65" s="157"/>
      <c r="G65" s="156" t="s">
        <v>51</v>
      </c>
      <c r="H65" s="157"/>
      <c r="I65" s="158"/>
      <c r="J65" s="157"/>
      <c r="K65" s="157"/>
      <c r="L65" s="42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1" customFormat="1">
      <c r="B76" s="42"/>
      <c r="D76" s="159" t="s">
        <v>48</v>
      </c>
      <c r="E76" s="160"/>
      <c r="F76" s="161" t="s">
        <v>49</v>
      </c>
      <c r="G76" s="159" t="s">
        <v>48</v>
      </c>
      <c r="H76" s="160"/>
      <c r="I76" s="162"/>
      <c r="J76" s="163" t="s">
        <v>49</v>
      </c>
      <c r="K76" s="160"/>
      <c r="L76" s="42"/>
    </row>
    <row r="77" hidden="1" s="1" customFormat="1" ht="14.4" customHeight="1">
      <c r="B77" s="164"/>
      <c r="C77" s="165"/>
      <c r="D77" s="165"/>
      <c r="E77" s="165"/>
      <c r="F77" s="165"/>
      <c r="G77" s="165"/>
      <c r="H77" s="165"/>
      <c r="I77" s="166"/>
      <c r="J77" s="165"/>
      <c r="K77" s="165"/>
      <c r="L77" s="42"/>
    </row>
    <row r="78" hidden="1"/>
    <row r="79" hidden="1"/>
    <row r="80" hidden="1"/>
    <row r="81" s="1" customFormat="1" ht="6.96" customHeight="1">
      <c r="B81" s="167"/>
      <c r="C81" s="168"/>
      <c r="D81" s="168"/>
      <c r="E81" s="168"/>
      <c r="F81" s="168"/>
      <c r="G81" s="168"/>
      <c r="H81" s="168"/>
      <c r="I81" s="169"/>
      <c r="J81" s="168"/>
      <c r="K81" s="168"/>
      <c r="L81" s="42"/>
    </row>
    <row r="82" s="1" customFormat="1" ht="24.96" customHeight="1">
      <c r="B82" s="37"/>
      <c r="C82" s="22" t="s">
        <v>82</v>
      </c>
      <c r="D82" s="38"/>
      <c r="E82" s="38"/>
      <c r="F82" s="38"/>
      <c r="G82" s="38"/>
      <c r="H82" s="38"/>
      <c r="I82" s="132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2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2"/>
      <c r="J84" s="38"/>
      <c r="K84" s="38"/>
      <c r="L84" s="42"/>
    </row>
    <row r="85" s="1" customFormat="1" ht="16.5" customHeight="1">
      <c r="B85" s="37"/>
      <c r="C85" s="38"/>
      <c r="D85" s="38"/>
      <c r="E85" s="70" t="str">
        <f>E7</f>
        <v>Oprava střechy provozního objektu CHVAK</v>
      </c>
      <c r="F85" s="38"/>
      <c r="G85" s="38"/>
      <c r="H85" s="38"/>
      <c r="I85" s="132"/>
      <c r="J85" s="38"/>
      <c r="K85" s="38"/>
      <c r="L85" s="42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32"/>
      <c r="J86" s="38"/>
      <c r="K86" s="38"/>
      <c r="L86" s="42"/>
    </row>
    <row r="87" s="1" customFormat="1" ht="12" customHeight="1">
      <c r="B87" s="37"/>
      <c r="C87" s="31" t="s">
        <v>20</v>
      </c>
      <c r="D87" s="38"/>
      <c r="E87" s="38"/>
      <c r="F87" s="26" t="str">
        <f>F10</f>
        <v xml:space="preserve"> </v>
      </c>
      <c r="G87" s="38"/>
      <c r="H87" s="38"/>
      <c r="I87" s="135" t="s">
        <v>22</v>
      </c>
      <c r="J87" s="73" t="str">
        <f>IF(J10="","",J10)</f>
        <v>29. 5. 2019</v>
      </c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2"/>
      <c r="J88" s="38"/>
      <c r="K88" s="38"/>
      <c r="L88" s="42"/>
    </row>
    <row r="89" s="1" customFormat="1" ht="15.15" customHeight="1">
      <c r="B89" s="37"/>
      <c r="C89" s="31" t="s">
        <v>24</v>
      </c>
      <c r="D89" s="38"/>
      <c r="E89" s="38"/>
      <c r="F89" s="26" t="str">
        <f>E13</f>
        <v xml:space="preserve"> </v>
      </c>
      <c r="G89" s="38"/>
      <c r="H89" s="38"/>
      <c r="I89" s="135" t="s">
        <v>29</v>
      </c>
      <c r="J89" s="35" t="str">
        <f>E19</f>
        <v xml:space="preserve"> </v>
      </c>
      <c r="K89" s="38"/>
      <c r="L89" s="42"/>
    </row>
    <row r="90" s="1" customFormat="1" ht="15.15" customHeight="1">
      <c r="B90" s="37"/>
      <c r="C90" s="31" t="s">
        <v>27</v>
      </c>
      <c r="D90" s="38"/>
      <c r="E90" s="38"/>
      <c r="F90" s="26" t="str">
        <f>IF(E16="","",E16)</f>
        <v>Vyplň údaj</v>
      </c>
      <c r="G90" s="38"/>
      <c r="H90" s="38"/>
      <c r="I90" s="135" t="s">
        <v>31</v>
      </c>
      <c r="J90" s="35" t="str">
        <f>E22</f>
        <v xml:space="preserve"> </v>
      </c>
      <c r="K90" s="38"/>
      <c r="L90" s="42"/>
    </row>
    <row r="91" s="1" customFormat="1" ht="10.32" customHeight="1">
      <c r="B91" s="37"/>
      <c r="C91" s="38"/>
      <c r="D91" s="38"/>
      <c r="E91" s="38"/>
      <c r="F91" s="38"/>
      <c r="G91" s="38"/>
      <c r="H91" s="38"/>
      <c r="I91" s="132"/>
      <c r="J91" s="38"/>
      <c r="K91" s="38"/>
      <c r="L91" s="42"/>
    </row>
    <row r="92" s="1" customFormat="1" ht="29.28" customHeight="1">
      <c r="B92" s="37"/>
      <c r="C92" s="170" t="s">
        <v>83</v>
      </c>
      <c r="D92" s="171"/>
      <c r="E92" s="171"/>
      <c r="F92" s="171"/>
      <c r="G92" s="171"/>
      <c r="H92" s="171"/>
      <c r="I92" s="172"/>
      <c r="J92" s="173" t="s">
        <v>84</v>
      </c>
      <c r="K92" s="171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2"/>
      <c r="J93" s="38"/>
      <c r="K93" s="38"/>
      <c r="L93" s="42"/>
    </row>
    <row r="94" s="1" customFormat="1" ht="22.8" customHeight="1">
      <c r="B94" s="37"/>
      <c r="C94" s="174" t="s">
        <v>85</v>
      </c>
      <c r="D94" s="38"/>
      <c r="E94" s="38"/>
      <c r="F94" s="38"/>
      <c r="G94" s="38"/>
      <c r="H94" s="38"/>
      <c r="I94" s="132"/>
      <c r="J94" s="104">
        <f>J131</f>
        <v>0</v>
      </c>
      <c r="K94" s="38"/>
      <c r="L94" s="42"/>
      <c r="AU94" s="16" t="s">
        <v>86</v>
      </c>
    </row>
    <row r="95" s="8" customFormat="1" ht="24.96" customHeight="1">
      <c r="B95" s="175"/>
      <c r="C95" s="176"/>
      <c r="D95" s="177" t="s">
        <v>87</v>
      </c>
      <c r="E95" s="178"/>
      <c r="F95" s="178"/>
      <c r="G95" s="178"/>
      <c r="H95" s="178"/>
      <c r="I95" s="179"/>
      <c r="J95" s="180">
        <f>J132</f>
        <v>0</v>
      </c>
      <c r="K95" s="176"/>
      <c r="L95" s="181"/>
    </row>
    <row r="96" s="9" customFormat="1" ht="19.92" customHeight="1">
      <c r="B96" s="182"/>
      <c r="C96" s="183"/>
      <c r="D96" s="184" t="s">
        <v>88</v>
      </c>
      <c r="E96" s="185"/>
      <c r="F96" s="185"/>
      <c r="G96" s="185"/>
      <c r="H96" s="185"/>
      <c r="I96" s="186"/>
      <c r="J96" s="187">
        <f>J133</f>
        <v>0</v>
      </c>
      <c r="K96" s="183"/>
      <c r="L96" s="188"/>
    </row>
    <row r="97" s="9" customFormat="1" ht="19.92" customHeight="1">
      <c r="B97" s="182"/>
      <c r="C97" s="183"/>
      <c r="D97" s="184" t="s">
        <v>89</v>
      </c>
      <c r="E97" s="185"/>
      <c r="F97" s="185"/>
      <c r="G97" s="185"/>
      <c r="H97" s="185"/>
      <c r="I97" s="186"/>
      <c r="J97" s="187">
        <f>J149</f>
        <v>0</v>
      </c>
      <c r="K97" s="183"/>
      <c r="L97" s="188"/>
    </row>
    <row r="98" s="9" customFormat="1" ht="19.92" customHeight="1">
      <c r="B98" s="182"/>
      <c r="C98" s="183"/>
      <c r="D98" s="184" t="s">
        <v>90</v>
      </c>
      <c r="E98" s="185"/>
      <c r="F98" s="185"/>
      <c r="G98" s="185"/>
      <c r="H98" s="185"/>
      <c r="I98" s="186"/>
      <c r="J98" s="187">
        <f>J160</f>
        <v>0</v>
      </c>
      <c r="K98" s="183"/>
      <c r="L98" s="188"/>
    </row>
    <row r="99" s="9" customFormat="1" ht="19.92" customHeight="1">
      <c r="B99" s="182"/>
      <c r="C99" s="183"/>
      <c r="D99" s="184" t="s">
        <v>91</v>
      </c>
      <c r="E99" s="185"/>
      <c r="F99" s="185"/>
      <c r="G99" s="185"/>
      <c r="H99" s="185"/>
      <c r="I99" s="186"/>
      <c r="J99" s="187">
        <f>J190</f>
        <v>0</v>
      </c>
      <c r="K99" s="183"/>
      <c r="L99" s="188"/>
    </row>
    <row r="100" s="9" customFormat="1" ht="19.92" customHeight="1">
      <c r="B100" s="182"/>
      <c r="C100" s="183"/>
      <c r="D100" s="184" t="s">
        <v>92</v>
      </c>
      <c r="E100" s="185"/>
      <c r="F100" s="185"/>
      <c r="G100" s="185"/>
      <c r="H100" s="185"/>
      <c r="I100" s="186"/>
      <c r="J100" s="187">
        <f>J200</f>
        <v>0</v>
      </c>
      <c r="K100" s="183"/>
      <c r="L100" s="188"/>
    </row>
    <row r="101" s="8" customFormat="1" ht="24.96" customHeight="1">
      <c r="B101" s="175"/>
      <c r="C101" s="176"/>
      <c r="D101" s="177" t="s">
        <v>93</v>
      </c>
      <c r="E101" s="178"/>
      <c r="F101" s="178"/>
      <c r="G101" s="178"/>
      <c r="H101" s="178"/>
      <c r="I101" s="179"/>
      <c r="J101" s="180">
        <f>J202</f>
        <v>0</v>
      </c>
      <c r="K101" s="176"/>
      <c r="L101" s="181"/>
    </row>
    <row r="102" s="9" customFormat="1" ht="19.92" customHeight="1">
      <c r="B102" s="182"/>
      <c r="C102" s="183"/>
      <c r="D102" s="184" t="s">
        <v>94</v>
      </c>
      <c r="E102" s="185"/>
      <c r="F102" s="185"/>
      <c r="G102" s="185"/>
      <c r="H102" s="185"/>
      <c r="I102" s="186"/>
      <c r="J102" s="187">
        <f>J203</f>
        <v>0</v>
      </c>
      <c r="K102" s="183"/>
      <c r="L102" s="188"/>
    </row>
    <row r="103" s="9" customFormat="1" ht="19.92" customHeight="1">
      <c r="B103" s="182"/>
      <c r="C103" s="183"/>
      <c r="D103" s="184" t="s">
        <v>95</v>
      </c>
      <c r="E103" s="185"/>
      <c r="F103" s="185"/>
      <c r="G103" s="185"/>
      <c r="H103" s="185"/>
      <c r="I103" s="186"/>
      <c r="J103" s="187">
        <f>J240</f>
        <v>0</v>
      </c>
      <c r="K103" s="183"/>
      <c r="L103" s="188"/>
    </row>
    <row r="104" s="9" customFormat="1" ht="19.92" customHeight="1">
      <c r="B104" s="182"/>
      <c r="C104" s="183"/>
      <c r="D104" s="184" t="s">
        <v>96</v>
      </c>
      <c r="E104" s="185"/>
      <c r="F104" s="185"/>
      <c r="G104" s="185"/>
      <c r="H104" s="185"/>
      <c r="I104" s="186"/>
      <c r="J104" s="187">
        <f>J265</f>
        <v>0</v>
      </c>
      <c r="K104" s="183"/>
      <c r="L104" s="188"/>
    </row>
    <row r="105" s="9" customFormat="1" ht="19.92" customHeight="1">
      <c r="B105" s="182"/>
      <c r="C105" s="183"/>
      <c r="D105" s="184" t="s">
        <v>97</v>
      </c>
      <c r="E105" s="185"/>
      <c r="F105" s="185"/>
      <c r="G105" s="185"/>
      <c r="H105" s="185"/>
      <c r="I105" s="186"/>
      <c r="J105" s="187">
        <f>J292</f>
        <v>0</v>
      </c>
      <c r="K105" s="183"/>
      <c r="L105" s="188"/>
    </row>
    <row r="106" s="9" customFormat="1" ht="19.92" customHeight="1">
      <c r="B106" s="182"/>
      <c r="C106" s="183"/>
      <c r="D106" s="184" t="s">
        <v>98</v>
      </c>
      <c r="E106" s="185"/>
      <c r="F106" s="185"/>
      <c r="G106" s="185"/>
      <c r="H106" s="185"/>
      <c r="I106" s="186"/>
      <c r="J106" s="187">
        <f>J299</f>
        <v>0</v>
      </c>
      <c r="K106" s="183"/>
      <c r="L106" s="188"/>
    </row>
    <row r="107" s="9" customFormat="1" ht="19.92" customHeight="1">
      <c r="B107" s="182"/>
      <c r="C107" s="183"/>
      <c r="D107" s="184" t="s">
        <v>99</v>
      </c>
      <c r="E107" s="185"/>
      <c r="F107" s="185"/>
      <c r="G107" s="185"/>
      <c r="H107" s="185"/>
      <c r="I107" s="186"/>
      <c r="J107" s="187">
        <f>J306</f>
        <v>0</v>
      </c>
      <c r="K107" s="183"/>
      <c r="L107" s="188"/>
    </row>
    <row r="108" s="9" customFormat="1" ht="19.92" customHeight="1">
      <c r="B108" s="182"/>
      <c r="C108" s="183"/>
      <c r="D108" s="184" t="s">
        <v>100</v>
      </c>
      <c r="E108" s="185"/>
      <c r="F108" s="185"/>
      <c r="G108" s="185"/>
      <c r="H108" s="185"/>
      <c r="I108" s="186"/>
      <c r="J108" s="187">
        <f>J330</f>
        <v>0</v>
      </c>
      <c r="K108" s="183"/>
      <c r="L108" s="188"/>
    </row>
    <row r="109" s="9" customFormat="1" ht="19.92" customHeight="1">
      <c r="B109" s="182"/>
      <c r="C109" s="183"/>
      <c r="D109" s="184" t="s">
        <v>101</v>
      </c>
      <c r="E109" s="185"/>
      <c r="F109" s="185"/>
      <c r="G109" s="185"/>
      <c r="H109" s="185"/>
      <c r="I109" s="186"/>
      <c r="J109" s="187">
        <f>J336</f>
        <v>0</v>
      </c>
      <c r="K109" s="183"/>
      <c r="L109" s="188"/>
    </row>
    <row r="110" s="9" customFormat="1" ht="19.92" customHeight="1">
      <c r="B110" s="182"/>
      <c r="C110" s="183"/>
      <c r="D110" s="184" t="s">
        <v>102</v>
      </c>
      <c r="E110" s="185"/>
      <c r="F110" s="185"/>
      <c r="G110" s="185"/>
      <c r="H110" s="185"/>
      <c r="I110" s="186"/>
      <c r="J110" s="187">
        <f>J346</f>
        <v>0</v>
      </c>
      <c r="K110" s="183"/>
      <c r="L110" s="188"/>
    </row>
    <row r="111" s="8" customFormat="1" ht="24.96" customHeight="1">
      <c r="B111" s="175"/>
      <c r="C111" s="176"/>
      <c r="D111" s="177" t="s">
        <v>103</v>
      </c>
      <c r="E111" s="178"/>
      <c r="F111" s="178"/>
      <c r="G111" s="178"/>
      <c r="H111" s="178"/>
      <c r="I111" s="179"/>
      <c r="J111" s="180">
        <f>J353</f>
        <v>0</v>
      </c>
      <c r="K111" s="176"/>
      <c r="L111" s="181"/>
    </row>
    <row r="112" s="9" customFormat="1" ht="19.92" customHeight="1">
      <c r="B112" s="182"/>
      <c r="C112" s="183"/>
      <c r="D112" s="184" t="s">
        <v>104</v>
      </c>
      <c r="E112" s="185"/>
      <c r="F112" s="185"/>
      <c r="G112" s="185"/>
      <c r="H112" s="185"/>
      <c r="I112" s="186"/>
      <c r="J112" s="187">
        <f>J354</f>
        <v>0</v>
      </c>
      <c r="K112" s="183"/>
      <c r="L112" s="188"/>
    </row>
    <row r="113" s="9" customFormat="1" ht="19.92" customHeight="1">
      <c r="B113" s="182"/>
      <c r="C113" s="183"/>
      <c r="D113" s="184" t="s">
        <v>105</v>
      </c>
      <c r="E113" s="185"/>
      <c r="F113" s="185"/>
      <c r="G113" s="185"/>
      <c r="H113" s="185"/>
      <c r="I113" s="186"/>
      <c r="J113" s="187">
        <f>J357</f>
        <v>0</v>
      </c>
      <c r="K113" s="183"/>
      <c r="L113" s="188"/>
    </row>
    <row r="114" s="1" customFormat="1" ht="21.84" customHeight="1">
      <c r="B114" s="37"/>
      <c r="C114" s="38"/>
      <c r="D114" s="38"/>
      <c r="E114" s="38"/>
      <c r="F114" s="38"/>
      <c r="G114" s="38"/>
      <c r="H114" s="38"/>
      <c r="I114" s="132"/>
      <c r="J114" s="38"/>
      <c r="K114" s="38"/>
      <c r="L114" s="42"/>
    </row>
    <row r="115" s="1" customFormat="1" ht="6.96" customHeight="1">
      <c r="B115" s="60"/>
      <c r="C115" s="61"/>
      <c r="D115" s="61"/>
      <c r="E115" s="61"/>
      <c r="F115" s="61"/>
      <c r="G115" s="61"/>
      <c r="H115" s="61"/>
      <c r="I115" s="166"/>
      <c r="J115" s="61"/>
      <c r="K115" s="61"/>
      <c r="L115" s="42"/>
    </row>
    <row r="119" s="1" customFormat="1" ht="6.96" customHeight="1">
      <c r="B119" s="62"/>
      <c r="C119" s="63"/>
      <c r="D119" s="63"/>
      <c r="E119" s="63"/>
      <c r="F119" s="63"/>
      <c r="G119" s="63"/>
      <c r="H119" s="63"/>
      <c r="I119" s="169"/>
      <c r="J119" s="63"/>
      <c r="K119" s="63"/>
      <c r="L119" s="42"/>
    </row>
    <row r="120" s="1" customFormat="1" ht="24.96" customHeight="1">
      <c r="B120" s="37"/>
      <c r="C120" s="22" t="s">
        <v>106</v>
      </c>
      <c r="D120" s="38"/>
      <c r="E120" s="38"/>
      <c r="F120" s="38"/>
      <c r="G120" s="38"/>
      <c r="H120" s="38"/>
      <c r="I120" s="132"/>
      <c r="J120" s="38"/>
      <c r="K120" s="38"/>
      <c r="L120" s="42"/>
    </row>
    <row r="121" s="1" customFormat="1" ht="6.96" customHeight="1">
      <c r="B121" s="37"/>
      <c r="C121" s="38"/>
      <c r="D121" s="38"/>
      <c r="E121" s="38"/>
      <c r="F121" s="38"/>
      <c r="G121" s="38"/>
      <c r="H121" s="38"/>
      <c r="I121" s="132"/>
      <c r="J121" s="38"/>
      <c r="K121" s="38"/>
      <c r="L121" s="42"/>
    </row>
    <row r="122" s="1" customFormat="1" ht="12" customHeight="1">
      <c r="B122" s="37"/>
      <c r="C122" s="31" t="s">
        <v>16</v>
      </c>
      <c r="D122" s="38"/>
      <c r="E122" s="38"/>
      <c r="F122" s="38"/>
      <c r="G122" s="38"/>
      <c r="H122" s="38"/>
      <c r="I122" s="132"/>
      <c r="J122" s="38"/>
      <c r="K122" s="38"/>
      <c r="L122" s="42"/>
    </row>
    <row r="123" s="1" customFormat="1" ht="16.5" customHeight="1">
      <c r="B123" s="37"/>
      <c r="C123" s="38"/>
      <c r="D123" s="38"/>
      <c r="E123" s="70" t="str">
        <f>E7</f>
        <v>Oprava střechy provozního objektu CHVAK</v>
      </c>
      <c r="F123" s="38"/>
      <c r="G123" s="38"/>
      <c r="H123" s="38"/>
      <c r="I123" s="132"/>
      <c r="J123" s="38"/>
      <c r="K123" s="38"/>
      <c r="L123" s="42"/>
    </row>
    <row r="124" s="1" customFormat="1" ht="6.96" customHeight="1">
      <c r="B124" s="37"/>
      <c r="C124" s="38"/>
      <c r="D124" s="38"/>
      <c r="E124" s="38"/>
      <c r="F124" s="38"/>
      <c r="G124" s="38"/>
      <c r="H124" s="38"/>
      <c r="I124" s="132"/>
      <c r="J124" s="38"/>
      <c r="K124" s="38"/>
      <c r="L124" s="42"/>
    </row>
    <row r="125" s="1" customFormat="1" ht="12" customHeight="1">
      <c r="B125" s="37"/>
      <c r="C125" s="31" t="s">
        <v>20</v>
      </c>
      <c r="D125" s="38"/>
      <c r="E125" s="38"/>
      <c r="F125" s="26" t="str">
        <f>F10</f>
        <v xml:space="preserve"> </v>
      </c>
      <c r="G125" s="38"/>
      <c r="H125" s="38"/>
      <c r="I125" s="135" t="s">
        <v>22</v>
      </c>
      <c r="J125" s="73" t="str">
        <f>IF(J10="","",J10)</f>
        <v>29. 5. 2019</v>
      </c>
      <c r="K125" s="38"/>
      <c r="L125" s="42"/>
    </row>
    <row r="126" s="1" customFormat="1" ht="6.96" customHeight="1">
      <c r="B126" s="37"/>
      <c r="C126" s="38"/>
      <c r="D126" s="38"/>
      <c r="E126" s="38"/>
      <c r="F126" s="38"/>
      <c r="G126" s="38"/>
      <c r="H126" s="38"/>
      <c r="I126" s="132"/>
      <c r="J126" s="38"/>
      <c r="K126" s="38"/>
      <c r="L126" s="42"/>
    </row>
    <row r="127" s="1" customFormat="1" ht="15.15" customHeight="1">
      <c r="B127" s="37"/>
      <c r="C127" s="31" t="s">
        <v>24</v>
      </c>
      <c r="D127" s="38"/>
      <c r="E127" s="38"/>
      <c r="F127" s="26" t="str">
        <f>E13</f>
        <v xml:space="preserve"> </v>
      </c>
      <c r="G127" s="38"/>
      <c r="H127" s="38"/>
      <c r="I127" s="135" t="s">
        <v>29</v>
      </c>
      <c r="J127" s="35" t="str">
        <f>E19</f>
        <v xml:space="preserve"> </v>
      </c>
      <c r="K127" s="38"/>
      <c r="L127" s="42"/>
    </row>
    <row r="128" s="1" customFormat="1" ht="15.15" customHeight="1">
      <c r="B128" s="37"/>
      <c r="C128" s="31" t="s">
        <v>27</v>
      </c>
      <c r="D128" s="38"/>
      <c r="E128" s="38"/>
      <c r="F128" s="26" t="str">
        <f>IF(E16="","",E16)</f>
        <v>Vyplň údaj</v>
      </c>
      <c r="G128" s="38"/>
      <c r="H128" s="38"/>
      <c r="I128" s="135" t="s">
        <v>31</v>
      </c>
      <c r="J128" s="35" t="str">
        <f>E22</f>
        <v xml:space="preserve"> </v>
      </c>
      <c r="K128" s="38"/>
      <c r="L128" s="42"/>
    </row>
    <row r="129" s="1" customFormat="1" ht="10.32" customHeight="1">
      <c r="B129" s="37"/>
      <c r="C129" s="38"/>
      <c r="D129" s="38"/>
      <c r="E129" s="38"/>
      <c r="F129" s="38"/>
      <c r="G129" s="38"/>
      <c r="H129" s="38"/>
      <c r="I129" s="132"/>
      <c r="J129" s="38"/>
      <c r="K129" s="38"/>
      <c r="L129" s="42"/>
    </row>
    <row r="130" s="10" customFormat="1" ht="29.28" customHeight="1">
      <c r="B130" s="189"/>
      <c r="C130" s="190" t="s">
        <v>107</v>
      </c>
      <c r="D130" s="191" t="s">
        <v>58</v>
      </c>
      <c r="E130" s="191" t="s">
        <v>54</v>
      </c>
      <c r="F130" s="191" t="s">
        <v>55</v>
      </c>
      <c r="G130" s="191" t="s">
        <v>108</v>
      </c>
      <c r="H130" s="191" t="s">
        <v>109</v>
      </c>
      <c r="I130" s="192" t="s">
        <v>110</v>
      </c>
      <c r="J130" s="191" t="s">
        <v>84</v>
      </c>
      <c r="K130" s="193" t="s">
        <v>111</v>
      </c>
      <c r="L130" s="194"/>
      <c r="M130" s="94" t="s">
        <v>1</v>
      </c>
      <c r="N130" s="95" t="s">
        <v>37</v>
      </c>
      <c r="O130" s="95" t="s">
        <v>112</v>
      </c>
      <c r="P130" s="95" t="s">
        <v>113</v>
      </c>
      <c r="Q130" s="95" t="s">
        <v>114</v>
      </c>
      <c r="R130" s="95" t="s">
        <v>115</v>
      </c>
      <c r="S130" s="95" t="s">
        <v>116</v>
      </c>
      <c r="T130" s="96" t="s">
        <v>117</v>
      </c>
    </row>
    <row r="131" s="1" customFormat="1" ht="22.8" customHeight="1">
      <c r="B131" s="37"/>
      <c r="C131" s="101" t="s">
        <v>118</v>
      </c>
      <c r="D131" s="38"/>
      <c r="E131" s="38"/>
      <c r="F131" s="38"/>
      <c r="G131" s="38"/>
      <c r="H131" s="38"/>
      <c r="I131" s="132"/>
      <c r="J131" s="195">
        <f>BK131</f>
        <v>0</v>
      </c>
      <c r="K131" s="38"/>
      <c r="L131" s="42"/>
      <c r="M131" s="97"/>
      <c r="N131" s="98"/>
      <c r="O131" s="98"/>
      <c r="P131" s="196">
        <f>P132+P202+P353</f>
        <v>0</v>
      </c>
      <c r="Q131" s="98"/>
      <c r="R131" s="196">
        <f>R132+R202+R353</f>
        <v>31.326475740000003</v>
      </c>
      <c r="S131" s="98"/>
      <c r="T131" s="197">
        <f>T132+T202+T353</f>
        <v>386.09875775</v>
      </c>
      <c r="AT131" s="16" t="s">
        <v>72</v>
      </c>
      <c r="AU131" s="16" t="s">
        <v>86</v>
      </c>
      <c r="BK131" s="198">
        <f>BK132+BK202+BK353</f>
        <v>0</v>
      </c>
    </row>
    <row r="132" s="11" customFormat="1" ht="25.92" customHeight="1">
      <c r="B132" s="199"/>
      <c r="C132" s="200"/>
      <c r="D132" s="201" t="s">
        <v>72</v>
      </c>
      <c r="E132" s="202" t="s">
        <v>119</v>
      </c>
      <c r="F132" s="202" t="s">
        <v>120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P133+P149+P160+P190+P200</f>
        <v>0</v>
      </c>
      <c r="Q132" s="207"/>
      <c r="R132" s="208">
        <f>R133+R149+R160+R190+R200</f>
        <v>26.344046000000002</v>
      </c>
      <c r="S132" s="207"/>
      <c r="T132" s="209">
        <f>T133+T149+T160+T190+T200</f>
        <v>384.83915775000003</v>
      </c>
      <c r="AR132" s="210" t="s">
        <v>78</v>
      </c>
      <c r="AT132" s="211" t="s">
        <v>72</v>
      </c>
      <c r="AU132" s="211" t="s">
        <v>73</v>
      </c>
      <c r="AY132" s="210" t="s">
        <v>121</v>
      </c>
      <c r="BK132" s="212">
        <f>BK133+BK149+BK160+BK190+BK200</f>
        <v>0</v>
      </c>
    </row>
    <row r="133" s="11" customFormat="1" ht="22.8" customHeight="1">
      <c r="B133" s="199"/>
      <c r="C133" s="200"/>
      <c r="D133" s="201" t="s">
        <v>72</v>
      </c>
      <c r="E133" s="213" t="s">
        <v>122</v>
      </c>
      <c r="F133" s="213" t="s">
        <v>123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SUM(P134:P148)</f>
        <v>0</v>
      </c>
      <c r="Q133" s="207"/>
      <c r="R133" s="208">
        <f>SUM(R134:R148)</f>
        <v>20.684000000000001</v>
      </c>
      <c r="S133" s="207"/>
      <c r="T133" s="209">
        <f>SUM(T134:T148)</f>
        <v>0</v>
      </c>
      <c r="AR133" s="210" t="s">
        <v>78</v>
      </c>
      <c r="AT133" s="211" t="s">
        <v>72</v>
      </c>
      <c r="AU133" s="211" t="s">
        <v>78</v>
      </c>
      <c r="AY133" s="210" t="s">
        <v>121</v>
      </c>
      <c r="BK133" s="212">
        <f>SUM(BK134:BK148)</f>
        <v>0</v>
      </c>
    </row>
    <row r="134" s="1" customFormat="1" ht="24" customHeight="1">
      <c r="B134" s="37"/>
      <c r="C134" s="215" t="s">
        <v>78</v>
      </c>
      <c r="D134" s="215" t="s">
        <v>124</v>
      </c>
      <c r="E134" s="216" t="s">
        <v>125</v>
      </c>
      <c r="F134" s="217" t="s">
        <v>126</v>
      </c>
      <c r="G134" s="218" t="s">
        <v>127</v>
      </c>
      <c r="H134" s="219">
        <v>0.158</v>
      </c>
      <c r="I134" s="220"/>
      <c r="J134" s="221">
        <f>ROUND(I134*H134,2)</f>
        <v>0</v>
      </c>
      <c r="K134" s="217" t="s">
        <v>128</v>
      </c>
      <c r="L134" s="42"/>
      <c r="M134" s="222" t="s">
        <v>1</v>
      </c>
      <c r="N134" s="223" t="s">
        <v>38</v>
      </c>
      <c r="O134" s="85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AR134" s="226" t="s">
        <v>122</v>
      </c>
      <c r="AT134" s="226" t="s">
        <v>124</v>
      </c>
      <c r="AU134" s="226" t="s">
        <v>80</v>
      </c>
      <c r="AY134" s="16" t="s">
        <v>121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6" t="s">
        <v>78</v>
      </c>
      <c r="BK134" s="227">
        <f>ROUND(I134*H134,2)</f>
        <v>0</v>
      </c>
      <c r="BL134" s="16" t="s">
        <v>122</v>
      </c>
      <c r="BM134" s="226" t="s">
        <v>129</v>
      </c>
    </row>
    <row r="135" s="12" customFormat="1">
      <c r="B135" s="228"/>
      <c r="C135" s="229"/>
      <c r="D135" s="230" t="s">
        <v>130</v>
      </c>
      <c r="E135" s="231" t="s">
        <v>1</v>
      </c>
      <c r="F135" s="232" t="s">
        <v>131</v>
      </c>
      <c r="G135" s="229"/>
      <c r="H135" s="233">
        <v>0.158</v>
      </c>
      <c r="I135" s="234"/>
      <c r="J135" s="229"/>
      <c r="K135" s="229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130</v>
      </c>
      <c r="AU135" s="239" t="s">
        <v>80</v>
      </c>
      <c r="AV135" s="12" t="s">
        <v>80</v>
      </c>
      <c r="AW135" s="12" t="s">
        <v>30</v>
      </c>
      <c r="AX135" s="12" t="s">
        <v>78</v>
      </c>
      <c r="AY135" s="239" t="s">
        <v>121</v>
      </c>
    </row>
    <row r="136" s="1" customFormat="1" ht="16.5" customHeight="1">
      <c r="B136" s="37"/>
      <c r="C136" s="240" t="s">
        <v>80</v>
      </c>
      <c r="D136" s="240" t="s">
        <v>132</v>
      </c>
      <c r="E136" s="241" t="s">
        <v>133</v>
      </c>
      <c r="F136" s="242" t="s">
        <v>134</v>
      </c>
      <c r="G136" s="243" t="s">
        <v>127</v>
      </c>
      <c r="H136" s="244">
        <v>0.158</v>
      </c>
      <c r="I136" s="245"/>
      <c r="J136" s="246">
        <f>ROUND(I136*H136,2)</f>
        <v>0</v>
      </c>
      <c r="K136" s="242" t="s">
        <v>1</v>
      </c>
      <c r="L136" s="247"/>
      <c r="M136" s="248" t="s">
        <v>1</v>
      </c>
      <c r="N136" s="249" t="s">
        <v>38</v>
      </c>
      <c r="O136" s="85"/>
      <c r="P136" s="224">
        <f>O136*H136</f>
        <v>0</v>
      </c>
      <c r="Q136" s="224">
        <v>1</v>
      </c>
      <c r="R136" s="224">
        <f>Q136*H136</f>
        <v>0.158</v>
      </c>
      <c r="S136" s="224">
        <v>0</v>
      </c>
      <c r="T136" s="225">
        <f>S136*H136</f>
        <v>0</v>
      </c>
      <c r="AR136" s="226" t="s">
        <v>135</v>
      </c>
      <c r="AT136" s="226" t="s">
        <v>132</v>
      </c>
      <c r="AU136" s="226" t="s">
        <v>80</v>
      </c>
      <c r="AY136" s="16" t="s">
        <v>121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6" t="s">
        <v>78</v>
      </c>
      <c r="BK136" s="227">
        <f>ROUND(I136*H136,2)</f>
        <v>0</v>
      </c>
      <c r="BL136" s="16" t="s">
        <v>122</v>
      </c>
      <c r="BM136" s="226" t="s">
        <v>136</v>
      </c>
    </row>
    <row r="137" s="12" customFormat="1">
      <c r="B137" s="228"/>
      <c r="C137" s="229"/>
      <c r="D137" s="230" t="s">
        <v>130</v>
      </c>
      <c r="E137" s="231" t="s">
        <v>1</v>
      </c>
      <c r="F137" s="232" t="s">
        <v>137</v>
      </c>
      <c r="G137" s="229"/>
      <c r="H137" s="233">
        <v>0.158</v>
      </c>
      <c r="I137" s="234"/>
      <c r="J137" s="229"/>
      <c r="K137" s="229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130</v>
      </c>
      <c r="AU137" s="239" t="s">
        <v>80</v>
      </c>
      <c r="AV137" s="12" t="s">
        <v>80</v>
      </c>
      <c r="AW137" s="12" t="s">
        <v>30</v>
      </c>
      <c r="AX137" s="12" t="s">
        <v>78</v>
      </c>
      <c r="AY137" s="239" t="s">
        <v>121</v>
      </c>
    </row>
    <row r="138" s="1" customFormat="1" ht="36" customHeight="1">
      <c r="B138" s="37"/>
      <c r="C138" s="215" t="s">
        <v>138</v>
      </c>
      <c r="D138" s="215" t="s">
        <v>124</v>
      </c>
      <c r="E138" s="216" t="s">
        <v>139</v>
      </c>
      <c r="F138" s="217" t="s">
        <v>140</v>
      </c>
      <c r="G138" s="218" t="s">
        <v>127</v>
      </c>
      <c r="H138" s="219">
        <v>20.526</v>
      </c>
      <c r="I138" s="220"/>
      <c r="J138" s="221">
        <f>ROUND(I138*H138,2)</f>
        <v>0</v>
      </c>
      <c r="K138" s="217" t="s">
        <v>1</v>
      </c>
      <c r="L138" s="42"/>
      <c r="M138" s="222" t="s">
        <v>1</v>
      </c>
      <c r="N138" s="223" t="s">
        <v>38</v>
      </c>
      <c r="O138" s="85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AR138" s="226" t="s">
        <v>122</v>
      </c>
      <c r="AT138" s="226" t="s">
        <v>124</v>
      </c>
      <c r="AU138" s="226" t="s">
        <v>80</v>
      </c>
      <c r="AY138" s="16" t="s">
        <v>121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78</v>
      </c>
      <c r="BK138" s="227">
        <f>ROUND(I138*H138,2)</f>
        <v>0</v>
      </c>
      <c r="BL138" s="16" t="s">
        <v>122</v>
      </c>
      <c r="BM138" s="226" t="s">
        <v>141</v>
      </c>
    </row>
    <row r="139" s="12" customFormat="1">
      <c r="B139" s="228"/>
      <c r="C139" s="229"/>
      <c r="D139" s="230" t="s">
        <v>130</v>
      </c>
      <c r="E139" s="231" t="s">
        <v>1</v>
      </c>
      <c r="F139" s="232" t="s">
        <v>142</v>
      </c>
      <c r="G139" s="229"/>
      <c r="H139" s="233">
        <v>20.526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130</v>
      </c>
      <c r="AU139" s="239" t="s">
        <v>80</v>
      </c>
      <c r="AV139" s="12" t="s">
        <v>80</v>
      </c>
      <c r="AW139" s="12" t="s">
        <v>30</v>
      </c>
      <c r="AX139" s="12" t="s">
        <v>78</v>
      </c>
      <c r="AY139" s="239" t="s">
        <v>121</v>
      </c>
    </row>
    <row r="140" s="1" customFormat="1" ht="16.5" customHeight="1">
      <c r="B140" s="37"/>
      <c r="C140" s="240" t="s">
        <v>122</v>
      </c>
      <c r="D140" s="240" t="s">
        <v>132</v>
      </c>
      <c r="E140" s="241" t="s">
        <v>143</v>
      </c>
      <c r="F140" s="242" t="s">
        <v>144</v>
      </c>
      <c r="G140" s="243" t="s">
        <v>127</v>
      </c>
      <c r="H140" s="244">
        <v>20.526</v>
      </c>
      <c r="I140" s="245"/>
      <c r="J140" s="246">
        <f>ROUND(I140*H140,2)</f>
        <v>0</v>
      </c>
      <c r="K140" s="242" t="s">
        <v>1</v>
      </c>
      <c r="L140" s="247"/>
      <c r="M140" s="248" t="s">
        <v>1</v>
      </c>
      <c r="N140" s="249" t="s">
        <v>38</v>
      </c>
      <c r="O140" s="85"/>
      <c r="P140" s="224">
        <f>O140*H140</f>
        <v>0</v>
      </c>
      <c r="Q140" s="224">
        <v>1</v>
      </c>
      <c r="R140" s="224">
        <f>Q140*H140</f>
        <v>20.526</v>
      </c>
      <c r="S140" s="224">
        <v>0</v>
      </c>
      <c r="T140" s="225">
        <f>S140*H140</f>
        <v>0</v>
      </c>
      <c r="AR140" s="226" t="s">
        <v>135</v>
      </c>
      <c r="AT140" s="226" t="s">
        <v>132</v>
      </c>
      <c r="AU140" s="226" t="s">
        <v>80</v>
      </c>
      <c r="AY140" s="16" t="s">
        <v>121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78</v>
      </c>
      <c r="BK140" s="227">
        <f>ROUND(I140*H140,2)</f>
        <v>0</v>
      </c>
      <c r="BL140" s="16" t="s">
        <v>122</v>
      </c>
      <c r="BM140" s="226" t="s">
        <v>145</v>
      </c>
    </row>
    <row r="141" s="1" customFormat="1" ht="36" customHeight="1">
      <c r="B141" s="37"/>
      <c r="C141" s="215" t="s">
        <v>146</v>
      </c>
      <c r="D141" s="215" t="s">
        <v>124</v>
      </c>
      <c r="E141" s="216" t="s">
        <v>147</v>
      </c>
      <c r="F141" s="217" t="s">
        <v>148</v>
      </c>
      <c r="G141" s="218" t="s">
        <v>149</v>
      </c>
      <c r="H141" s="219">
        <v>1464.0250000000001</v>
      </c>
      <c r="I141" s="220"/>
      <c r="J141" s="221">
        <f>ROUND(I141*H141,2)</f>
        <v>0</v>
      </c>
      <c r="K141" s="217" t="s">
        <v>1</v>
      </c>
      <c r="L141" s="42"/>
      <c r="M141" s="222" t="s">
        <v>1</v>
      </c>
      <c r="N141" s="223" t="s">
        <v>38</v>
      </c>
      <c r="O141" s="85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AR141" s="226" t="s">
        <v>122</v>
      </c>
      <c r="AT141" s="226" t="s">
        <v>124</v>
      </c>
      <c r="AU141" s="226" t="s">
        <v>80</v>
      </c>
      <c r="AY141" s="16" t="s">
        <v>121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6" t="s">
        <v>78</v>
      </c>
      <c r="BK141" s="227">
        <f>ROUND(I141*H141,2)</f>
        <v>0</v>
      </c>
      <c r="BL141" s="16" t="s">
        <v>122</v>
      </c>
      <c r="BM141" s="226" t="s">
        <v>150</v>
      </c>
    </row>
    <row r="142" s="12" customFormat="1">
      <c r="B142" s="228"/>
      <c r="C142" s="229"/>
      <c r="D142" s="230" t="s">
        <v>130</v>
      </c>
      <c r="E142" s="231" t="s">
        <v>1</v>
      </c>
      <c r="F142" s="232" t="s">
        <v>151</v>
      </c>
      <c r="G142" s="229"/>
      <c r="H142" s="233">
        <v>1575.925</v>
      </c>
      <c r="I142" s="234"/>
      <c r="J142" s="229"/>
      <c r="K142" s="229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130</v>
      </c>
      <c r="AU142" s="239" t="s">
        <v>80</v>
      </c>
      <c r="AV142" s="12" t="s">
        <v>80</v>
      </c>
      <c r="AW142" s="12" t="s">
        <v>30</v>
      </c>
      <c r="AX142" s="12" t="s">
        <v>73</v>
      </c>
      <c r="AY142" s="239" t="s">
        <v>121</v>
      </c>
    </row>
    <row r="143" s="12" customFormat="1">
      <c r="B143" s="228"/>
      <c r="C143" s="229"/>
      <c r="D143" s="230" t="s">
        <v>130</v>
      </c>
      <c r="E143" s="231" t="s">
        <v>1</v>
      </c>
      <c r="F143" s="232" t="s">
        <v>152</v>
      </c>
      <c r="G143" s="229"/>
      <c r="H143" s="233">
        <v>-111.90000000000001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130</v>
      </c>
      <c r="AU143" s="239" t="s">
        <v>80</v>
      </c>
      <c r="AV143" s="12" t="s">
        <v>80</v>
      </c>
      <c r="AW143" s="12" t="s">
        <v>30</v>
      </c>
      <c r="AX143" s="12" t="s">
        <v>73</v>
      </c>
      <c r="AY143" s="239" t="s">
        <v>121</v>
      </c>
    </row>
    <row r="144" s="13" customFormat="1">
      <c r="B144" s="250"/>
      <c r="C144" s="251"/>
      <c r="D144" s="230" t="s">
        <v>130</v>
      </c>
      <c r="E144" s="252" t="s">
        <v>1</v>
      </c>
      <c r="F144" s="253" t="s">
        <v>153</v>
      </c>
      <c r="G144" s="251"/>
      <c r="H144" s="254">
        <v>1464.0249999999999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AT144" s="260" t="s">
        <v>130</v>
      </c>
      <c r="AU144" s="260" t="s">
        <v>80</v>
      </c>
      <c r="AV144" s="13" t="s">
        <v>122</v>
      </c>
      <c r="AW144" s="13" t="s">
        <v>30</v>
      </c>
      <c r="AX144" s="13" t="s">
        <v>78</v>
      </c>
      <c r="AY144" s="260" t="s">
        <v>121</v>
      </c>
    </row>
    <row r="145" s="1" customFormat="1" ht="48" customHeight="1">
      <c r="B145" s="37"/>
      <c r="C145" s="240" t="s">
        <v>154</v>
      </c>
      <c r="D145" s="240" t="s">
        <v>132</v>
      </c>
      <c r="E145" s="241" t="s">
        <v>155</v>
      </c>
      <c r="F145" s="242" t="s">
        <v>156</v>
      </c>
      <c r="G145" s="243" t="s">
        <v>149</v>
      </c>
      <c r="H145" s="244">
        <v>1464.0250000000001</v>
      </c>
      <c r="I145" s="245"/>
      <c r="J145" s="246">
        <f>ROUND(I145*H145,2)</f>
        <v>0</v>
      </c>
      <c r="K145" s="242" t="s">
        <v>1</v>
      </c>
      <c r="L145" s="247"/>
      <c r="M145" s="248" t="s">
        <v>1</v>
      </c>
      <c r="N145" s="249" t="s">
        <v>38</v>
      </c>
      <c r="O145" s="85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AR145" s="226" t="s">
        <v>135</v>
      </c>
      <c r="AT145" s="226" t="s">
        <v>132</v>
      </c>
      <c r="AU145" s="226" t="s">
        <v>80</v>
      </c>
      <c r="AY145" s="16" t="s">
        <v>121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78</v>
      </c>
      <c r="BK145" s="227">
        <f>ROUND(I145*H145,2)</f>
        <v>0</v>
      </c>
      <c r="BL145" s="16" t="s">
        <v>122</v>
      </c>
      <c r="BM145" s="226" t="s">
        <v>157</v>
      </c>
    </row>
    <row r="146" s="1" customFormat="1" ht="36" customHeight="1">
      <c r="B146" s="37"/>
      <c r="C146" s="215" t="s">
        <v>158</v>
      </c>
      <c r="D146" s="215" t="s">
        <v>124</v>
      </c>
      <c r="E146" s="216" t="s">
        <v>159</v>
      </c>
      <c r="F146" s="217" t="s">
        <v>160</v>
      </c>
      <c r="G146" s="218" t="s">
        <v>149</v>
      </c>
      <c r="H146" s="219">
        <v>111.90000000000001</v>
      </c>
      <c r="I146" s="220"/>
      <c r="J146" s="221">
        <f>ROUND(I146*H146,2)</f>
        <v>0</v>
      </c>
      <c r="K146" s="217" t="s">
        <v>1</v>
      </c>
      <c r="L146" s="42"/>
      <c r="M146" s="222" t="s">
        <v>1</v>
      </c>
      <c r="N146" s="223" t="s">
        <v>38</v>
      </c>
      <c r="O146" s="85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AR146" s="226" t="s">
        <v>122</v>
      </c>
      <c r="AT146" s="226" t="s">
        <v>124</v>
      </c>
      <c r="AU146" s="226" t="s">
        <v>80</v>
      </c>
      <c r="AY146" s="16" t="s">
        <v>121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78</v>
      </c>
      <c r="BK146" s="227">
        <f>ROUND(I146*H146,2)</f>
        <v>0</v>
      </c>
      <c r="BL146" s="16" t="s">
        <v>122</v>
      </c>
      <c r="BM146" s="226" t="s">
        <v>161</v>
      </c>
    </row>
    <row r="147" s="12" customFormat="1">
      <c r="B147" s="228"/>
      <c r="C147" s="229"/>
      <c r="D147" s="230" t="s">
        <v>130</v>
      </c>
      <c r="E147" s="231" t="s">
        <v>1</v>
      </c>
      <c r="F147" s="232" t="s">
        <v>162</v>
      </c>
      <c r="G147" s="229"/>
      <c r="H147" s="233">
        <v>111.90000000000001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130</v>
      </c>
      <c r="AU147" s="239" t="s">
        <v>80</v>
      </c>
      <c r="AV147" s="12" t="s">
        <v>80</v>
      </c>
      <c r="AW147" s="12" t="s">
        <v>30</v>
      </c>
      <c r="AX147" s="12" t="s">
        <v>78</v>
      </c>
      <c r="AY147" s="239" t="s">
        <v>121</v>
      </c>
    </row>
    <row r="148" s="1" customFormat="1" ht="24" customHeight="1">
      <c r="B148" s="37"/>
      <c r="C148" s="240" t="s">
        <v>135</v>
      </c>
      <c r="D148" s="240" t="s">
        <v>132</v>
      </c>
      <c r="E148" s="241" t="s">
        <v>163</v>
      </c>
      <c r="F148" s="242" t="s">
        <v>164</v>
      </c>
      <c r="G148" s="243" t="s">
        <v>149</v>
      </c>
      <c r="H148" s="244">
        <v>111.90000000000001</v>
      </c>
      <c r="I148" s="245"/>
      <c r="J148" s="246">
        <f>ROUND(I148*H148,2)</f>
        <v>0</v>
      </c>
      <c r="K148" s="242" t="s">
        <v>1</v>
      </c>
      <c r="L148" s="247"/>
      <c r="M148" s="248" t="s">
        <v>1</v>
      </c>
      <c r="N148" s="249" t="s">
        <v>38</v>
      </c>
      <c r="O148" s="85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AR148" s="226" t="s">
        <v>135</v>
      </c>
      <c r="AT148" s="226" t="s">
        <v>132</v>
      </c>
      <c r="AU148" s="226" t="s">
        <v>80</v>
      </c>
      <c r="AY148" s="16" t="s">
        <v>121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6" t="s">
        <v>78</v>
      </c>
      <c r="BK148" s="227">
        <f>ROUND(I148*H148,2)</f>
        <v>0</v>
      </c>
      <c r="BL148" s="16" t="s">
        <v>122</v>
      </c>
      <c r="BM148" s="226" t="s">
        <v>165</v>
      </c>
    </row>
    <row r="149" s="11" customFormat="1" ht="22.8" customHeight="1">
      <c r="B149" s="199"/>
      <c r="C149" s="200"/>
      <c r="D149" s="201" t="s">
        <v>72</v>
      </c>
      <c r="E149" s="213" t="s">
        <v>154</v>
      </c>
      <c r="F149" s="213" t="s">
        <v>166</v>
      </c>
      <c r="G149" s="200"/>
      <c r="H149" s="200"/>
      <c r="I149" s="203"/>
      <c r="J149" s="214">
        <f>BK149</f>
        <v>0</v>
      </c>
      <c r="K149" s="200"/>
      <c r="L149" s="205"/>
      <c r="M149" s="206"/>
      <c r="N149" s="207"/>
      <c r="O149" s="207"/>
      <c r="P149" s="208">
        <f>SUM(P150:P159)</f>
        <v>0</v>
      </c>
      <c r="Q149" s="207"/>
      <c r="R149" s="208">
        <f>SUM(R150:R159)</f>
        <v>5.6600460000000004</v>
      </c>
      <c r="S149" s="207"/>
      <c r="T149" s="209">
        <f>SUM(T150:T159)</f>
        <v>0</v>
      </c>
      <c r="AR149" s="210" t="s">
        <v>78</v>
      </c>
      <c r="AT149" s="211" t="s">
        <v>72</v>
      </c>
      <c r="AU149" s="211" t="s">
        <v>78</v>
      </c>
      <c r="AY149" s="210" t="s">
        <v>121</v>
      </c>
      <c r="BK149" s="212">
        <f>SUM(BK150:BK159)</f>
        <v>0</v>
      </c>
    </row>
    <row r="150" s="1" customFormat="1" ht="24" customHeight="1">
      <c r="B150" s="37"/>
      <c r="C150" s="215" t="s">
        <v>167</v>
      </c>
      <c r="D150" s="215" t="s">
        <v>124</v>
      </c>
      <c r="E150" s="216" t="s">
        <v>168</v>
      </c>
      <c r="F150" s="217" t="s">
        <v>169</v>
      </c>
      <c r="G150" s="218" t="s">
        <v>170</v>
      </c>
      <c r="H150" s="219">
        <v>57.600000000000001</v>
      </c>
      <c r="I150" s="220"/>
      <c r="J150" s="221">
        <f>ROUND(I150*H150,2)</f>
        <v>0</v>
      </c>
      <c r="K150" s="217" t="s">
        <v>1</v>
      </c>
      <c r="L150" s="42"/>
      <c r="M150" s="222" t="s">
        <v>1</v>
      </c>
      <c r="N150" s="223" t="s">
        <v>38</v>
      </c>
      <c r="O150" s="85"/>
      <c r="P150" s="224">
        <f>O150*H150</f>
        <v>0</v>
      </c>
      <c r="Q150" s="224">
        <v>0.0015</v>
      </c>
      <c r="R150" s="224">
        <f>Q150*H150</f>
        <v>0.086400000000000005</v>
      </c>
      <c r="S150" s="224">
        <v>0</v>
      </c>
      <c r="T150" s="225">
        <f>S150*H150</f>
        <v>0</v>
      </c>
      <c r="AR150" s="226" t="s">
        <v>122</v>
      </c>
      <c r="AT150" s="226" t="s">
        <v>124</v>
      </c>
      <c r="AU150" s="226" t="s">
        <v>80</v>
      </c>
      <c r="AY150" s="16" t="s">
        <v>121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78</v>
      </c>
      <c r="BK150" s="227">
        <f>ROUND(I150*H150,2)</f>
        <v>0</v>
      </c>
      <c r="BL150" s="16" t="s">
        <v>122</v>
      </c>
      <c r="BM150" s="226" t="s">
        <v>171</v>
      </c>
    </row>
    <row r="151" s="14" customFormat="1">
      <c r="B151" s="261"/>
      <c r="C151" s="262"/>
      <c r="D151" s="230" t="s">
        <v>130</v>
      </c>
      <c r="E151" s="263" t="s">
        <v>1</v>
      </c>
      <c r="F151" s="264" t="s">
        <v>172</v>
      </c>
      <c r="G151" s="262"/>
      <c r="H151" s="263" t="s">
        <v>1</v>
      </c>
      <c r="I151" s="265"/>
      <c r="J151" s="262"/>
      <c r="K151" s="262"/>
      <c r="L151" s="266"/>
      <c r="M151" s="267"/>
      <c r="N151" s="268"/>
      <c r="O151" s="268"/>
      <c r="P151" s="268"/>
      <c r="Q151" s="268"/>
      <c r="R151" s="268"/>
      <c r="S151" s="268"/>
      <c r="T151" s="269"/>
      <c r="AT151" s="270" t="s">
        <v>130</v>
      </c>
      <c r="AU151" s="270" t="s">
        <v>80</v>
      </c>
      <c r="AV151" s="14" t="s">
        <v>78</v>
      </c>
      <c r="AW151" s="14" t="s">
        <v>30</v>
      </c>
      <c r="AX151" s="14" t="s">
        <v>73</v>
      </c>
      <c r="AY151" s="270" t="s">
        <v>121</v>
      </c>
    </row>
    <row r="152" s="12" customFormat="1">
      <c r="B152" s="228"/>
      <c r="C152" s="229"/>
      <c r="D152" s="230" t="s">
        <v>130</v>
      </c>
      <c r="E152" s="231" t="s">
        <v>1</v>
      </c>
      <c r="F152" s="232" t="s">
        <v>173</v>
      </c>
      <c r="G152" s="229"/>
      <c r="H152" s="233">
        <v>57.600000000000001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130</v>
      </c>
      <c r="AU152" s="239" t="s">
        <v>80</v>
      </c>
      <c r="AV152" s="12" t="s">
        <v>80</v>
      </c>
      <c r="AW152" s="12" t="s">
        <v>30</v>
      </c>
      <c r="AX152" s="12" t="s">
        <v>78</v>
      </c>
      <c r="AY152" s="239" t="s">
        <v>121</v>
      </c>
    </row>
    <row r="153" s="1" customFormat="1" ht="48" customHeight="1">
      <c r="B153" s="37"/>
      <c r="C153" s="215" t="s">
        <v>174</v>
      </c>
      <c r="D153" s="215" t="s">
        <v>124</v>
      </c>
      <c r="E153" s="216" t="s">
        <v>175</v>
      </c>
      <c r="F153" s="217" t="s">
        <v>176</v>
      </c>
      <c r="G153" s="218" t="s">
        <v>149</v>
      </c>
      <c r="H153" s="219">
        <v>50.700000000000003</v>
      </c>
      <c r="I153" s="220"/>
      <c r="J153" s="221">
        <f>ROUND(I153*H153,2)</f>
        <v>0</v>
      </c>
      <c r="K153" s="217" t="s">
        <v>1</v>
      </c>
      <c r="L153" s="42"/>
      <c r="M153" s="222" t="s">
        <v>1</v>
      </c>
      <c r="N153" s="223" t="s">
        <v>38</v>
      </c>
      <c r="O153" s="85"/>
      <c r="P153" s="224">
        <f>O153*H153</f>
        <v>0</v>
      </c>
      <c r="Q153" s="224">
        <v>0.093359999999999999</v>
      </c>
      <c r="R153" s="224">
        <f>Q153*H153</f>
        <v>4.733352</v>
      </c>
      <c r="S153" s="224">
        <v>0</v>
      </c>
      <c r="T153" s="225">
        <f>S153*H153</f>
        <v>0</v>
      </c>
      <c r="AR153" s="226" t="s">
        <v>122</v>
      </c>
      <c r="AT153" s="226" t="s">
        <v>124</v>
      </c>
      <c r="AU153" s="226" t="s">
        <v>80</v>
      </c>
      <c r="AY153" s="16" t="s">
        <v>121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78</v>
      </c>
      <c r="BK153" s="227">
        <f>ROUND(I153*H153,2)</f>
        <v>0</v>
      </c>
      <c r="BL153" s="16" t="s">
        <v>122</v>
      </c>
      <c r="BM153" s="226" t="s">
        <v>177</v>
      </c>
    </row>
    <row r="154" s="14" customFormat="1">
      <c r="B154" s="261"/>
      <c r="C154" s="262"/>
      <c r="D154" s="230" t="s">
        <v>130</v>
      </c>
      <c r="E154" s="263" t="s">
        <v>1</v>
      </c>
      <c r="F154" s="264" t="s">
        <v>178</v>
      </c>
      <c r="G154" s="262"/>
      <c r="H154" s="263" t="s">
        <v>1</v>
      </c>
      <c r="I154" s="265"/>
      <c r="J154" s="262"/>
      <c r="K154" s="262"/>
      <c r="L154" s="266"/>
      <c r="M154" s="267"/>
      <c r="N154" s="268"/>
      <c r="O154" s="268"/>
      <c r="P154" s="268"/>
      <c r="Q154" s="268"/>
      <c r="R154" s="268"/>
      <c r="S154" s="268"/>
      <c r="T154" s="269"/>
      <c r="AT154" s="270" t="s">
        <v>130</v>
      </c>
      <c r="AU154" s="270" t="s">
        <v>80</v>
      </c>
      <c r="AV154" s="14" t="s">
        <v>78</v>
      </c>
      <c r="AW154" s="14" t="s">
        <v>30</v>
      </c>
      <c r="AX154" s="14" t="s">
        <v>73</v>
      </c>
      <c r="AY154" s="270" t="s">
        <v>121</v>
      </c>
    </row>
    <row r="155" s="12" customFormat="1">
      <c r="B155" s="228"/>
      <c r="C155" s="229"/>
      <c r="D155" s="230" t="s">
        <v>130</v>
      </c>
      <c r="E155" s="231" t="s">
        <v>1</v>
      </c>
      <c r="F155" s="232" t="s">
        <v>179</v>
      </c>
      <c r="G155" s="229"/>
      <c r="H155" s="233">
        <v>50.700000000000003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130</v>
      </c>
      <c r="AU155" s="239" t="s">
        <v>80</v>
      </c>
      <c r="AV155" s="12" t="s">
        <v>80</v>
      </c>
      <c r="AW155" s="12" t="s">
        <v>30</v>
      </c>
      <c r="AX155" s="12" t="s">
        <v>78</v>
      </c>
      <c r="AY155" s="239" t="s">
        <v>121</v>
      </c>
    </row>
    <row r="156" s="1" customFormat="1" ht="36" customHeight="1">
      <c r="B156" s="37"/>
      <c r="C156" s="215" t="s">
        <v>180</v>
      </c>
      <c r="D156" s="215" t="s">
        <v>124</v>
      </c>
      <c r="E156" s="216" t="s">
        <v>181</v>
      </c>
      <c r="F156" s="217" t="s">
        <v>182</v>
      </c>
      <c r="G156" s="218" t="s">
        <v>149</v>
      </c>
      <c r="H156" s="219">
        <v>14.039999999999999</v>
      </c>
      <c r="I156" s="220"/>
      <c r="J156" s="221">
        <f>ROUND(I156*H156,2)</f>
        <v>0</v>
      </c>
      <c r="K156" s="217" t="s">
        <v>1</v>
      </c>
      <c r="L156" s="42"/>
      <c r="M156" s="222" t="s">
        <v>1</v>
      </c>
      <c r="N156" s="223" t="s">
        <v>38</v>
      </c>
      <c r="O156" s="85"/>
      <c r="P156" s="224">
        <f>O156*H156</f>
        <v>0</v>
      </c>
      <c r="Q156" s="224">
        <v>0.05985</v>
      </c>
      <c r="R156" s="224">
        <f>Q156*H156</f>
        <v>0.84029399999999999</v>
      </c>
      <c r="S156" s="224">
        <v>0</v>
      </c>
      <c r="T156" s="225">
        <f>S156*H156</f>
        <v>0</v>
      </c>
      <c r="AR156" s="226" t="s">
        <v>183</v>
      </c>
      <c r="AT156" s="226" t="s">
        <v>124</v>
      </c>
      <c r="AU156" s="226" t="s">
        <v>80</v>
      </c>
      <c r="AY156" s="16" t="s">
        <v>121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78</v>
      </c>
      <c r="BK156" s="227">
        <f>ROUND(I156*H156,2)</f>
        <v>0</v>
      </c>
      <c r="BL156" s="16" t="s">
        <v>183</v>
      </c>
      <c r="BM156" s="226" t="s">
        <v>184</v>
      </c>
    </row>
    <row r="157" s="14" customFormat="1">
      <c r="B157" s="261"/>
      <c r="C157" s="262"/>
      <c r="D157" s="230" t="s">
        <v>130</v>
      </c>
      <c r="E157" s="263" t="s">
        <v>1</v>
      </c>
      <c r="F157" s="264" t="s">
        <v>185</v>
      </c>
      <c r="G157" s="262"/>
      <c r="H157" s="263" t="s">
        <v>1</v>
      </c>
      <c r="I157" s="265"/>
      <c r="J157" s="262"/>
      <c r="K157" s="262"/>
      <c r="L157" s="266"/>
      <c r="M157" s="267"/>
      <c r="N157" s="268"/>
      <c r="O157" s="268"/>
      <c r="P157" s="268"/>
      <c r="Q157" s="268"/>
      <c r="R157" s="268"/>
      <c r="S157" s="268"/>
      <c r="T157" s="269"/>
      <c r="AT157" s="270" t="s">
        <v>130</v>
      </c>
      <c r="AU157" s="270" t="s">
        <v>80</v>
      </c>
      <c r="AV157" s="14" t="s">
        <v>78</v>
      </c>
      <c r="AW157" s="14" t="s">
        <v>30</v>
      </c>
      <c r="AX157" s="14" t="s">
        <v>73</v>
      </c>
      <c r="AY157" s="270" t="s">
        <v>121</v>
      </c>
    </row>
    <row r="158" s="12" customFormat="1">
      <c r="B158" s="228"/>
      <c r="C158" s="229"/>
      <c r="D158" s="230" t="s">
        <v>130</v>
      </c>
      <c r="E158" s="231" t="s">
        <v>1</v>
      </c>
      <c r="F158" s="232" t="s">
        <v>186</v>
      </c>
      <c r="G158" s="229"/>
      <c r="H158" s="233">
        <v>14.039999999999999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130</v>
      </c>
      <c r="AU158" s="239" t="s">
        <v>80</v>
      </c>
      <c r="AV158" s="12" t="s">
        <v>80</v>
      </c>
      <c r="AW158" s="12" t="s">
        <v>30</v>
      </c>
      <c r="AX158" s="12" t="s">
        <v>78</v>
      </c>
      <c r="AY158" s="239" t="s">
        <v>121</v>
      </c>
    </row>
    <row r="159" s="1" customFormat="1" ht="36" customHeight="1">
      <c r="B159" s="37"/>
      <c r="C159" s="215" t="s">
        <v>187</v>
      </c>
      <c r="D159" s="215" t="s">
        <v>124</v>
      </c>
      <c r="E159" s="216" t="s">
        <v>188</v>
      </c>
      <c r="F159" s="217" t="s">
        <v>189</v>
      </c>
      <c r="G159" s="218" t="s">
        <v>149</v>
      </c>
      <c r="H159" s="219">
        <v>14.039999999999999</v>
      </c>
      <c r="I159" s="220"/>
      <c r="J159" s="221">
        <f>ROUND(I159*H159,2)</f>
        <v>0</v>
      </c>
      <c r="K159" s="217" t="s">
        <v>1</v>
      </c>
      <c r="L159" s="42"/>
      <c r="M159" s="222" t="s">
        <v>1</v>
      </c>
      <c r="N159" s="223" t="s">
        <v>38</v>
      </c>
      <c r="O159" s="85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AR159" s="226" t="s">
        <v>122</v>
      </c>
      <c r="AT159" s="226" t="s">
        <v>124</v>
      </c>
      <c r="AU159" s="226" t="s">
        <v>80</v>
      </c>
      <c r="AY159" s="16" t="s">
        <v>121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78</v>
      </c>
      <c r="BK159" s="227">
        <f>ROUND(I159*H159,2)</f>
        <v>0</v>
      </c>
      <c r="BL159" s="16" t="s">
        <v>122</v>
      </c>
      <c r="BM159" s="226" t="s">
        <v>190</v>
      </c>
    </row>
    <row r="160" s="11" customFormat="1" ht="22.8" customHeight="1">
      <c r="B160" s="199"/>
      <c r="C160" s="200"/>
      <c r="D160" s="201" t="s">
        <v>72</v>
      </c>
      <c r="E160" s="213" t="s">
        <v>167</v>
      </c>
      <c r="F160" s="213" t="s">
        <v>191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SUM(P161:P189)</f>
        <v>0</v>
      </c>
      <c r="Q160" s="207"/>
      <c r="R160" s="208">
        <f>SUM(R161:R189)</f>
        <v>0</v>
      </c>
      <c r="S160" s="207"/>
      <c r="T160" s="209">
        <f>SUM(T161:T189)</f>
        <v>384.83915775000003</v>
      </c>
      <c r="AR160" s="210" t="s">
        <v>78</v>
      </c>
      <c r="AT160" s="211" t="s">
        <v>72</v>
      </c>
      <c r="AU160" s="211" t="s">
        <v>78</v>
      </c>
      <c r="AY160" s="210" t="s">
        <v>121</v>
      </c>
      <c r="BK160" s="212">
        <f>SUM(BK161:BK189)</f>
        <v>0</v>
      </c>
    </row>
    <row r="161" s="1" customFormat="1" ht="36" customHeight="1">
      <c r="B161" s="37"/>
      <c r="C161" s="215" t="s">
        <v>192</v>
      </c>
      <c r="D161" s="215" t="s">
        <v>124</v>
      </c>
      <c r="E161" s="216" t="s">
        <v>193</v>
      </c>
      <c r="F161" s="217" t="s">
        <v>194</v>
      </c>
      <c r="G161" s="218" t="s">
        <v>195</v>
      </c>
      <c r="H161" s="219">
        <v>9550.1640000000007</v>
      </c>
      <c r="I161" s="220"/>
      <c r="J161" s="221">
        <f>ROUND(I161*H161,2)</f>
        <v>0</v>
      </c>
      <c r="K161" s="217" t="s">
        <v>128</v>
      </c>
      <c r="L161" s="42"/>
      <c r="M161" s="222" t="s">
        <v>1</v>
      </c>
      <c r="N161" s="223" t="s">
        <v>38</v>
      </c>
      <c r="O161" s="85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AR161" s="226" t="s">
        <v>122</v>
      </c>
      <c r="AT161" s="226" t="s">
        <v>124</v>
      </c>
      <c r="AU161" s="226" t="s">
        <v>80</v>
      </c>
      <c r="AY161" s="16" t="s">
        <v>121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78</v>
      </c>
      <c r="BK161" s="227">
        <f>ROUND(I161*H161,2)</f>
        <v>0</v>
      </c>
      <c r="BL161" s="16" t="s">
        <v>122</v>
      </c>
      <c r="BM161" s="226" t="s">
        <v>196</v>
      </c>
    </row>
    <row r="162" s="12" customFormat="1">
      <c r="B162" s="228"/>
      <c r="C162" s="229"/>
      <c r="D162" s="230" t="s">
        <v>130</v>
      </c>
      <c r="E162" s="231" t="s">
        <v>1</v>
      </c>
      <c r="F162" s="232" t="s">
        <v>197</v>
      </c>
      <c r="G162" s="229"/>
      <c r="H162" s="233">
        <v>9550.1640000000007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130</v>
      </c>
      <c r="AU162" s="239" t="s">
        <v>80</v>
      </c>
      <c r="AV162" s="12" t="s">
        <v>80</v>
      </c>
      <c r="AW162" s="12" t="s">
        <v>30</v>
      </c>
      <c r="AX162" s="12" t="s">
        <v>78</v>
      </c>
      <c r="AY162" s="239" t="s">
        <v>121</v>
      </c>
    </row>
    <row r="163" s="1" customFormat="1" ht="36" customHeight="1">
      <c r="B163" s="37"/>
      <c r="C163" s="215" t="s">
        <v>198</v>
      </c>
      <c r="D163" s="215" t="s">
        <v>124</v>
      </c>
      <c r="E163" s="216" t="s">
        <v>199</v>
      </c>
      <c r="F163" s="217" t="s">
        <v>200</v>
      </c>
      <c r="G163" s="218" t="s">
        <v>195</v>
      </c>
      <c r="H163" s="219">
        <v>143252.45999999999</v>
      </c>
      <c r="I163" s="220"/>
      <c r="J163" s="221">
        <f>ROUND(I163*H163,2)</f>
        <v>0</v>
      </c>
      <c r="K163" s="217" t="s">
        <v>128</v>
      </c>
      <c r="L163" s="42"/>
      <c r="M163" s="222" t="s">
        <v>1</v>
      </c>
      <c r="N163" s="223" t="s">
        <v>38</v>
      </c>
      <c r="O163" s="85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AR163" s="226" t="s">
        <v>122</v>
      </c>
      <c r="AT163" s="226" t="s">
        <v>124</v>
      </c>
      <c r="AU163" s="226" t="s">
        <v>80</v>
      </c>
      <c r="AY163" s="16" t="s">
        <v>121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6" t="s">
        <v>78</v>
      </c>
      <c r="BK163" s="227">
        <f>ROUND(I163*H163,2)</f>
        <v>0</v>
      </c>
      <c r="BL163" s="16" t="s">
        <v>122</v>
      </c>
      <c r="BM163" s="226" t="s">
        <v>201</v>
      </c>
    </row>
    <row r="164" s="14" customFormat="1">
      <c r="B164" s="261"/>
      <c r="C164" s="262"/>
      <c r="D164" s="230" t="s">
        <v>130</v>
      </c>
      <c r="E164" s="263" t="s">
        <v>1</v>
      </c>
      <c r="F164" s="264" t="s">
        <v>202</v>
      </c>
      <c r="G164" s="262"/>
      <c r="H164" s="263" t="s">
        <v>1</v>
      </c>
      <c r="I164" s="265"/>
      <c r="J164" s="262"/>
      <c r="K164" s="262"/>
      <c r="L164" s="266"/>
      <c r="M164" s="267"/>
      <c r="N164" s="268"/>
      <c r="O164" s="268"/>
      <c r="P164" s="268"/>
      <c r="Q164" s="268"/>
      <c r="R164" s="268"/>
      <c r="S164" s="268"/>
      <c r="T164" s="269"/>
      <c r="AT164" s="270" t="s">
        <v>130</v>
      </c>
      <c r="AU164" s="270" t="s">
        <v>80</v>
      </c>
      <c r="AV164" s="14" t="s">
        <v>78</v>
      </c>
      <c r="AW164" s="14" t="s">
        <v>30</v>
      </c>
      <c r="AX164" s="14" t="s">
        <v>73</v>
      </c>
      <c r="AY164" s="270" t="s">
        <v>121</v>
      </c>
    </row>
    <row r="165" s="12" customFormat="1">
      <c r="B165" s="228"/>
      <c r="C165" s="229"/>
      <c r="D165" s="230" t="s">
        <v>130</v>
      </c>
      <c r="E165" s="231" t="s">
        <v>1</v>
      </c>
      <c r="F165" s="232" t="s">
        <v>203</v>
      </c>
      <c r="G165" s="229"/>
      <c r="H165" s="233">
        <v>143252.45999999999</v>
      </c>
      <c r="I165" s="234"/>
      <c r="J165" s="229"/>
      <c r="K165" s="229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130</v>
      </c>
      <c r="AU165" s="239" t="s">
        <v>80</v>
      </c>
      <c r="AV165" s="12" t="s">
        <v>80</v>
      </c>
      <c r="AW165" s="12" t="s">
        <v>30</v>
      </c>
      <c r="AX165" s="12" t="s">
        <v>78</v>
      </c>
      <c r="AY165" s="239" t="s">
        <v>121</v>
      </c>
    </row>
    <row r="166" s="1" customFormat="1" ht="36" customHeight="1">
      <c r="B166" s="37"/>
      <c r="C166" s="215" t="s">
        <v>8</v>
      </c>
      <c r="D166" s="215" t="s">
        <v>124</v>
      </c>
      <c r="E166" s="216" t="s">
        <v>204</v>
      </c>
      <c r="F166" s="217" t="s">
        <v>205</v>
      </c>
      <c r="G166" s="218" t="s">
        <v>195</v>
      </c>
      <c r="H166" s="219">
        <v>9550.1640000000007</v>
      </c>
      <c r="I166" s="220"/>
      <c r="J166" s="221">
        <f>ROUND(I166*H166,2)</f>
        <v>0</v>
      </c>
      <c r="K166" s="217" t="s">
        <v>128</v>
      </c>
      <c r="L166" s="42"/>
      <c r="M166" s="222" t="s">
        <v>1</v>
      </c>
      <c r="N166" s="223" t="s">
        <v>38</v>
      </c>
      <c r="O166" s="85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AR166" s="226" t="s">
        <v>122</v>
      </c>
      <c r="AT166" s="226" t="s">
        <v>124</v>
      </c>
      <c r="AU166" s="226" t="s">
        <v>80</v>
      </c>
      <c r="AY166" s="16" t="s">
        <v>121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6" t="s">
        <v>78</v>
      </c>
      <c r="BK166" s="227">
        <f>ROUND(I166*H166,2)</f>
        <v>0</v>
      </c>
      <c r="BL166" s="16" t="s">
        <v>122</v>
      </c>
      <c r="BM166" s="226" t="s">
        <v>206</v>
      </c>
    </row>
    <row r="167" s="1" customFormat="1" ht="36" customHeight="1">
      <c r="B167" s="37"/>
      <c r="C167" s="215" t="s">
        <v>183</v>
      </c>
      <c r="D167" s="215" t="s">
        <v>124</v>
      </c>
      <c r="E167" s="216" t="s">
        <v>207</v>
      </c>
      <c r="F167" s="217" t="s">
        <v>208</v>
      </c>
      <c r="G167" s="218" t="s">
        <v>149</v>
      </c>
      <c r="H167" s="219">
        <v>1469.2560000000001</v>
      </c>
      <c r="I167" s="220"/>
      <c r="J167" s="221">
        <f>ROUND(I167*H167,2)</f>
        <v>0</v>
      </c>
      <c r="K167" s="217" t="s">
        <v>1</v>
      </c>
      <c r="L167" s="42"/>
      <c r="M167" s="222" t="s">
        <v>1</v>
      </c>
      <c r="N167" s="223" t="s">
        <v>38</v>
      </c>
      <c r="O167" s="85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AR167" s="226" t="s">
        <v>122</v>
      </c>
      <c r="AT167" s="226" t="s">
        <v>124</v>
      </c>
      <c r="AU167" s="226" t="s">
        <v>80</v>
      </c>
      <c r="AY167" s="16" t="s">
        <v>121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6" t="s">
        <v>78</v>
      </c>
      <c r="BK167" s="227">
        <f>ROUND(I167*H167,2)</f>
        <v>0</v>
      </c>
      <c r="BL167" s="16" t="s">
        <v>122</v>
      </c>
      <c r="BM167" s="226" t="s">
        <v>209</v>
      </c>
    </row>
    <row r="168" s="14" customFormat="1">
      <c r="B168" s="261"/>
      <c r="C168" s="262"/>
      <c r="D168" s="230" t="s">
        <v>130</v>
      </c>
      <c r="E168" s="263" t="s">
        <v>1</v>
      </c>
      <c r="F168" s="264" t="s">
        <v>210</v>
      </c>
      <c r="G168" s="262"/>
      <c r="H168" s="263" t="s">
        <v>1</v>
      </c>
      <c r="I168" s="265"/>
      <c r="J168" s="262"/>
      <c r="K168" s="262"/>
      <c r="L168" s="266"/>
      <c r="M168" s="267"/>
      <c r="N168" s="268"/>
      <c r="O168" s="268"/>
      <c r="P168" s="268"/>
      <c r="Q168" s="268"/>
      <c r="R168" s="268"/>
      <c r="S168" s="268"/>
      <c r="T168" s="269"/>
      <c r="AT168" s="270" t="s">
        <v>130</v>
      </c>
      <c r="AU168" s="270" t="s">
        <v>80</v>
      </c>
      <c r="AV168" s="14" t="s">
        <v>78</v>
      </c>
      <c r="AW168" s="14" t="s">
        <v>30</v>
      </c>
      <c r="AX168" s="14" t="s">
        <v>73</v>
      </c>
      <c r="AY168" s="270" t="s">
        <v>121</v>
      </c>
    </row>
    <row r="169" s="12" customFormat="1">
      <c r="B169" s="228"/>
      <c r="C169" s="229"/>
      <c r="D169" s="230" t="s">
        <v>130</v>
      </c>
      <c r="E169" s="231" t="s">
        <v>1</v>
      </c>
      <c r="F169" s="232" t="s">
        <v>211</v>
      </c>
      <c r="G169" s="229"/>
      <c r="H169" s="233">
        <v>1469.2560000000001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130</v>
      </c>
      <c r="AU169" s="239" t="s">
        <v>80</v>
      </c>
      <c r="AV169" s="12" t="s">
        <v>80</v>
      </c>
      <c r="AW169" s="12" t="s">
        <v>30</v>
      </c>
      <c r="AX169" s="12" t="s">
        <v>78</v>
      </c>
      <c r="AY169" s="239" t="s">
        <v>121</v>
      </c>
    </row>
    <row r="170" s="1" customFormat="1" ht="36" customHeight="1">
      <c r="B170" s="37"/>
      <c r="C170" s="215" t="s">
        <v>212</v>
      </c>
      <c r="D170" s="215" t="s">
        <v>124</v>
      </c>
      <c r="E170" s="216" t="s">
        <v>213</v>
      </c>
      <c r="F170" s="217" t="s">
        <v>214</v>
      </c>
      <c r="G170" s="218" t="s">
        <v>149</v>
      </c>
      <c r="H170" s="219">
        <v>22038.84</v>
      </c>
      <c r="I170" s="220"/>
      <c r="J170" s="221">
        <f>ROUND(I170*H170,2)</f>
        <v>0</v>
      </c>
      <c r="K170" s="217" t="s">
        <v>1</v>
      </c>
      <c r="L170" s="42"/>
      <c r="M170" s="222" t="s">
        <v>1</v>
      </c>
      <c r="N170" s="223" t="s">
        <v>38</v>
      </c>
      <c r="O170" s="85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AR170" s="226" t="s">
        <v>122</v>
      </c>
      <c r="AT170" s="226" t="s">
        <v>124</v>
      </c>
      <c r="AU170" s="226" t="s">
        <v>80</v>
      </c>
      <c r="AY170" s="16" t="s">
        <v>121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78</v>
      </c>
      <c r="BK170" s="227">
        <f>ROUND(I170*H170,2)</f>
        <v>0</v>
      </c>
      <c r="BL170" s="16" t="s">
        <v>122</v>
      </c>
      <c r="BM170" s="226" t="s">
        <v>215</v>
      </c>
    </row>
    <row r="171" s="12" customFormat="1">
      <c r="B171" s="228"/>
      <c r="C171" s="229"/>
      <c r="D171" s="230" t="s">
        <v>130</v>
      </c>
      <c r="E171" s="231" t="s">
        <v>1</v>
      </c>
      <c r="F171" s="232" t="s">
        <v>216</v>
      </c>
      <c r="G171" s="229"/>
      <c r="H171" s="233">
        <v>22038.84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130</v>
      </c>
      <c r="AU171" s="239" t="s">
        <v>80</v>
      </c>
      <c r="AV171" s="12" t="s">
        <v>80</v>
      </c>
      <c r="AW171" s="12" t="s">
        <v>30</v>
      </c>
      <c r="AX171" s="12" t="s">
        <v>78</v>
      </c>
      <c r="AY171" s="239" t="s">
        <v>121</v>
      </c>
    </row>
    <row r="172" s="1" customFormat="1" ht="36" customHeight="1">
      <c r="B172" s="37"/>
      <c r="C172" s="215" t="s">
        <v>217</v>
      </c>
      <c r="D172" s="215" t="s">
        <v>124</v>
      </c>
      <c r="E172" s="216" t="s">
        <v>218</v>
      </c>
      <c r="F172" s="217" t="s">
        <v>219</v>
      </c>
      <c r="G172" s="218" t="s">
        <v>149</v>
      </c>
      <c r="H172" s="219">
        <v>1469.2560000000001</v>
      </c>
      <c r="I172" s="220"/>
      <c r="J172" s="221">
        <f>ROUND(I172*H172,2)</f>
        <v>0</v>
      </c>
      <c r="K172" s="217" t="s">
        <v>1</v>
      </c>
      <c r="L172" s="42"/>
      <c r="M172" s="222" t="s">
        <v>1</v>
      </c>
      <c r="N172" s="223" t="s">
        <v>38</v>
      </c>
      <c r="O172" s="85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AR172" s="226" t="s">
        <v>122</v>
      </c>
      <c r="AT172" s="226" t="s">
        <v>124</v>
      </c>
      <c r="AU172" s="226" t="s">
        <v>80</v>
      </c>
      <c r="AY172" s="16" t="s">
        <v>121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6" t="s">
        <v>78</v>
      </c>
      <c r="BK172" s="227">
        <f>ROUND(I172*H172,2)</f>
        <v>0</v>
      </c>
      <c r="BL172" s="16" t="s">
        <v>122</v>
      </c>
      <c r="BM172" s="226" t="s">
        <v>220</v>
      </c>
    </row>
    <row r="173" s="12" customFormat="1">
      <c r="B173" s="228"/>
      <c r="C173" s="229"/>
      <c r="D173" s="230" t="s">
        <v>130</v>
      </c>
      <c r="E173" s="231" t="s">
        <v>1</v>
      </c>
      <c r="F173" s="232" t="s">
        <v>221</v>
      </c>
      <c r="G173" s="229"/>
      <c r="H173" s="233">
        <v>1469.2560000000001</v>
      </c>
      <c r="I173" s="234"/>
      <c r="J173" s="229"/>
      <c r="K173" s="229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130</v>
      </c>
      <c r="AU173" s="239" t="s">
        <v>80</v>
      </c>
      <c r="AV173" s="12" t="s">
        <v>80</v>
      </c>
      <c r="AW173" s="12" t="s">
        <v>30</v>
      </c>
      <c r="AX173" s="12" t="s">
        <v>78</v>
      </c>
      <c r="AY173" s="239" t="s">
        <v>121</v>
      </c>
    </row>
    <row r="174" s="1" customFormat="1" ht="36" customHeight="1">
      <c r="B174" s="37"/>
      <c r="C174" s="215" t="s">
        <v>222</v>
      </c>
      <c r="D174" s="215" t="s">
        <v>124</v>
      </c>
      <c r="E174" s="216" t="s">
        <v>223</v>
      </c>
      <c r="F174" s="217" t="s">
        <v>224</v>
      </c>
      <c r="G174" s="218" t="s">
        <v>149</v>
      </c>
      <c r="H174" s="219">
        <v>1528.096</v>
      </c>
      <c r="I174" s="220"/>
      <c r="J174" s="221">
        <f>ROUND(I174*H174,2)</f>
        <v>0</v>
      </c>
      <c r="K174" s="217" t="s">
        <v>1</v>
      </c>
      <c r="L174" s="42"/>
      <c r="M174" s="222" t="s">
        <v>1</v>
      </c>
      <c r="N174" s="223" t="s">
        <v>38</v>
      </c>
      <c r="O174" s="85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AR174" s="226" t="s">
        <v>122</v>
      </c>
      <c r="AT174" s="226" t="s">
        <v>124</v>
      </c>
      <c r="AU174" s="226" t="s">
        <v>80</v>
      </c>
      <c r="AY174" s="16" t="s">
        <v>121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78</v>
      </c>
      <c r="BK174" s="227">
        <f>ROUND(I174*H174,2)</f>
        <v>0</v>
      </c>
      <c r="BL174" s="16" t="s">
        <v>122</v>
      </c>
      <c r="BM174" s="226" t="s">
        <v>225</v>
      </c>
    </row>
    <row r="175" s="12" customFormat="1">
      <c r="B175" s="228"/>
      <c r="C175" s="229"/>
      <c r="D175" s="230" t="s">
        <v>130</v>
      </c>
      <c r="E175" s="231" t="s">
        <v>1</v>
      </c>
      <c r="F175" s="232" t="s">
        <v>226</v>
      </c>
      <c r="G175" s="229"/>
      <c r="H175" s="233">
        <v>1528.096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130</v>
      </c>
      <c r="AU175" s="239" t="s">
        <v>80</v>
      </c>
      <c r="AV175" s="12" t="s">
        <v>80</v>
      </c>
      <c r="AW175" s="12" t="s">
        <v>30</v>
      </c>
      <c r="AX175" s="12" t="s">
        <v>78</v>
      </c>
      <c r="AY175" s="239" t="s">
        <v>121</v>
      </c>
    </row>
    <row r="176" s="1" customFormat="1" ht="24" customHeight="1">
      <c r="B176" s="37"/>
      <c r="C176" s="215" t="s">
        <v>227</v>
      </c>
      <c r="D176" s="215" t="s">
        <v>124</v>
      </c>
      <c r="E176" s="216" t="s">
        <v>228</v>
      </c>
      <c r="F176" s="217" t="s">
        <v>229</v>
      </c>
      <c r="G176" s="218" t="s">
        <v>149</v>
      </c>
      <c r="H176" s="219">
        <v>1521.6089999999999</v>
      </c>
      <c r="I176" s="220"/>
      <c r="J176" s="221">
        <f>ROUND(I176*H176,2)</f>
        <v>0</v>
      </c>
      <c r="K176" s="217" t="s">
        <v>1</v>
      </c>
      <c r="L176" s="42"/>
      <c r="M176" s="222" t="s">
        <v>1</v>
      </c>
      <c r="N176" s="223" t="s">
        <v>38</v>
      </c>
      <c r="O176" s="85"/>
      <c r="P176" s="224">
        <f>O176*H176</f>
        <v>0</v>
      </c>
      <c r="Q176" s="224">
        <v>0</v>
      </c>
      <c r="R176" s="224">
        <f>Q176*H176</f>
        <v>0</v>
      </c>
      <c r="S176" s="224">
        <v>0.014</v>
      </c>
      <c r="T176" s="225">
        <f>S176*H176</f>
        <v>21.302526</v>
      </c>
      <c r="AR176" s="226" t="s">
        <v>183</v>
      </c>
      <c r="AT176" s="226" t="s">
        <v>124</v>
      </c>
      <c r="AU176" s="226" t="s">
        <v>80</v>
      </c>
      <c r="AY176" s="16" t="s">
        <v>121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78</v>
      </c>
      <c r="BK176" s="227">
        <f>ROUND(I176*H176,2)</f>
        <v>0</v>
      </c>
      <c r="BL176" s="16" t="s">
        <v>183</v>
      </c>
      <c r="BM176" s="226" t="s">
        <v>230</v>
      </c>
    </row>
    <row r="177" s="14" customFormat="1">
      <c r="B177" s="261"/>
      <c r="C177" s="262"/>
      <c r="D177" s="230" t="s">
        <v>130</v>
      </c>
      <c r="E177" s="263" t="s">
        <v>1</v>
      </c>
      <c r="F177" s="264" t="s">
        <v>231</v>
      </c>
      <c r="G177" s="262"/>
      <c r="H177" s="263" t="s">
        <v>1</v>
      </c>
      <c r="I177" s="265"/>
      <c r="J177" s="262"/>
      <c r="K177" s="262"/>
      <c r="L177" s="266"/>
      <c r="M177" s="267"/>
      <c r="N177" s="268"/>
      <c r="O177" s="268"/>
      <c r="P177" s="268"/>
      <c r="Q177" s="268"/>
      <c r="R177" s="268"/>
      <c r="S177" s="268"/>
      <c r="T177" s="269"/>
      <c r="AT177" s="270" t="s">
        <v>130</v>
      </c>
      <c r="AU177" s="270" t="s">
        <v>80</v>
      </c>
      <c r="AV177" s="14" t="s">
        <v>78</v>
      </c>
      <c r="AW177" s="14" t="s">
        <v>30</v>
      </c>
      <c r="AX177" s="14" t="s">
        <v>73</v>
      </c>
      <c r="AY177" s="270" t="s">
        <v>121</v>
      </c>
    </row>
    <row r="178" s="12" customFormat="1">
      <c r="B178" s="228"/>
      <c r="C178" s="229"/>
      <c r="D178" s="230" t="s">
        <v>130</v>
      </c>
      <c r="E178" s="231" t="s">
        <v>1</v>
      </c>
      <c r="F178" s="232" t="s">
        <v>232</v>
      </c>
      <c r="G178" s="229"/>
      <c r="H178" s="233">
        <v>1521.6089999999999</v>
      </c>
      <c r="I178" s="234"/>
      <c r="J178" s="229"/>
      <c r="K178" s="229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130</v>
      </c>
      <c r="AU178" s="239" t="s">
        <v>80</v>
      </c>
      <c r="AV178" s="12" t="s">
        <v>80</v>
      </c>
      <c r="AW178" s="12" t="s">
        <v>30</v>
      </c>
      <c r="AX178" s="12" t="s">
        <v>78</v>
      </c>
      <c r="AY178" s="239" t="s">
        <v>121</v>
      </c>
    </row>
    <row r="179" s="1" customFormat="1" ht="24" customHeight="1">
      <c r="B179" s="37"/>
      <c r="C179" s="215" t="s">
        <v>7</v>
      </c>
      <c r="D179" s="215" t="s">
        <v>124</v>
      </c>
      <c r="E179" s="216" t="s">
        <v>233</v>
      </c>
      <c r="F179" s="217" t="s">
        <v>234</v>
      </c>
      <c r="G179" s="218" t="s">
        <v>149</v>
      </c>
      <c r="H179" s="219">
        <v>6086.4359999999997</v>
      </c>
      <c r="I179" s="220"/>
      <c r="J179" s="221">
        <f>ROUND(I179*H179,2)</f>
        <v>0</v>
      </c>
      <c r="K179" s="217" t="s">
        <v>1</v>
      </c>
      <c r="L179" s="42"/>
      <c r="M179" s="222" t="s">
        <v>1</v>
      </c>
      <c r="N179" s="223" t="s">
        <v>38</v>
      </c>
      <c r="O179" s="85"/>
      <c r="P179" s="224">
        <f>O179*H179</f>
        <v>0</v>
      </c>
      <c r="Q179" s="224">
        <v>0</v>
      </c>
      <c r="R179" s="224">
        <f>Q179*H179</f>
        <v>0</v>
      </c>
      <c r="S179" s="224">
        <v>0.0060000000000000001</v>
      </c>
      <c r="T179" s="225">
        <f>S179*H179</f>
        <v>36.518616000000002</v>
      </c>
      <c r="AR179" s="226" t="s">
        <v>183</v>
      </c>
      <c r="AT179" s="226" t="s">
        <v>124</v>
      </c>
      <c r="AU179" s="226" t="s">
        <v>80</v>
      </c>
      <c r="AY179" s="16" t="s">
        <v>121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78</v>
      </c>
      <c r="BK179" s="227">
        <f>ROUND(I179*H179,2)</f>
        <v>0</v>
      </c>
      <c r="BL179" s="16" t="s">
        <v>183</v>
      </c>
      <c r="BM179" s="226" t="s">
        <v>235</v>
      </c>
    </row>
    <row r="180" s="12" customFormat="1">
      <c r="B180" s="228"/>
      <c r="C180" s="229"/>
      <c r="D180" s="230" t="s">
        <v>130</v>
      </c>
      <c r="E180" s="231" t="s">
        <v>1</v>
      </c>
      <c r="F180" s="232" t="s">
        <v>236</v>
      </c>
      <c r="G180" s="229"/>
      <c r="H180" s="233">
        <v>6086.4359999999997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130</v>
      </c>
      <c r="AU180" s="239" t="s">
        <v>80</v>
      </c>
      <c r="AV180" s="12" t="s">
        <v>80</v>
      </c>
      <c r="AW180" s="12" t="s">
        <v>30</v>
      </c>
      <c r="AX180" s="12" t="s">
        <v>78</v>
      </c>
      <c r="AY180" s="239" t="s">
        <v>121</v>
      </c>
    </row>
    <row r="181" s="1" customFormat="1" ht="48" customHeight="1">
      <c r="B181" s="37"/>
      <c r="C181" s="215" t="s">
        <v>237</v>
      </c>
      <c r="D181" s="215" t="s">
        <v>124</v>
      </c>
      <c r="E181" s="216" t="s">
        <v>238</v>
      </c>
      <c r="F181" s="217" t="s">
        <v>239</v>
      </c>
      <c r="G181" s="218" t="s">
        <v>149</v>
      </c>
      <c r="H181" s="219">
        <v>1521.6089999999999</v>
      </c>
      <c r="I181" s="220"/>
      <c r="J181" s="221">
        <f>ROUND(I181*H181,2)</f>
        <v>0</v>
      </c>
      <c r="K181" s="217" t="s">
        <v>1</v>
      </c>
      <c r="L181" s="42"/>
      <c r="M181" s="222" t="s">
        <v>1</v>
      </c>
      <c r="N181" s="223" t="s">
        <v>38</v>
      </c>
      <c r="O181" s="85"/>
      <c r="P181" s="224">
        <f>O181*H181</f>
        <v>0</v>
      </c>
      <c r="Q181" s="224">
        <v>0</v>
      </c>
      <c r="R181" s="224">
        <f>Q181*H181</f>
        <v>0</v>
      </c>
      <c r="S181" s="224">
        <v>0.00175</v>
      </c>
      <c r="T181" s="225">
        <f>S181*H181</f>
        <v>2.66281575</v>
      </c>
      <c r="AR181" s="226" t="s">
        <v>183</v>
      </c>
      <c r="AT181" s="226" t="s">
        <v>124</v>
      </c>
      <c r="AU181" s="226" t="s">
        <v>80</v>
      </c>
      <c r="AY181" s="16" t="s">
        <v>121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6" t="s">
        <v>78</v>
      </c>
      <c r="BK181" s="227">
        <f>ROUND(I181*H181,2)</f>
        <v>0</v>
      </c>
      <c r="BL181" s="16" t="s">
        <v>183</v>
      </c>
      <c r="BM181" s="226" t="s">
        <v>240</v>
      </c>
    </row>
    <row r="182" s="14" customFormat="1">
      <c r="B182" s="261"/>
      <c r="C182" s="262"/>
      <c r="D182" s="230" t="s">
        <v>130</v>
      </c>
      <c r="E182" s="263" t="s">
        <v>1</v>
      </c>
      <c r="F182" s="264" t="s">
        <v>231</v>
      </c>
      <c r="G182" s="262"/>
      <c r="H182" s="263" t="s">
        <v>1</v>
      </c>
      <c r="I182" s="265"/>
      <c r="J182" s="262"/>
      <c r="K182" s="262"/>
      <c r="L182" s="266"/>
      <c r="M182" s="267"/>
      <c r="N182" s="268"/>
      <c r="O182" s="268"/>
      <c r="P182" s="268"/>
      <c r="Q182" s="268"/>
      <c r="R182" s="268"/>
      <c r="S182" s="268"/>
      <c r="T182" s="269"/>
      <c r="AT182" s="270" t="s">
        <v>130</v>
      </c>
      <c r="AU182" s="270" t="s">
        <v>80</v>
      </c>
      <c r="AV182" s="14" t="s">
        <v>78</v>
      </c>
      <c r="AW182" s="14" t="s">
        <v>30</v>
      </c>
      <c r="AX182" s="14" t="s">
        <v>73</v>
      </c>
      <c r="AY182" s="270" t="s">
        <v>121</v>
      </c>
    </row>
    <row r="183" s="12" customFormat="1">
      <c r="B183" s="228"/>
      <c r="C183" s="229"/>
      <c r="D183" s="230" t="s">
        <v>130</v>
      </c>
      <c r="E183" s="231" t="s">
        <v>1</v>
      </c>
      <c r="F183" s="232" t="s">
        <v>232</v>
      </c>
      <c r="G183" s="229"/>
      <c r="H183" s="233">
        <v>1521.6089999999999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130</v>
      </c>
      <c r="AU183" s="239" t="s">
        <v>80</v>
      </c>
      <c r="AV183" s="12" t="s">
        <v>80</v>
      </c>
      <c r="AW183" s="12" t="s">
        <v>30</v>
      </c>
      <c r="AX183" s="12" t="s">
        <v>78</v>
      </c>
      <c r="AY183" s="239" t="s">
        <v>121</v>
      </c>
    </row>
    <row r="184" s="1" customFormat="1" ht="36" customHeight="1">
      <c r="B184" s="37"/>
      <c r="C184" s="215" t="s">
        <v>241</v>
      </c>
      <c r="D184" s="215" t="s">
        <v>124</v>
      </c>
      <c r="E184" s="216" t="s">
        <v>242</v>
      </c>
      <c r="F184" s="217" t="s">
        <v>243</v>
      </c>
      <c r="G184" s="218" t="s">
        <v>195</v>
      </c>
      <c r="H184" s="219">
        <v>98.111999999999995</v>
      </c>
      <c r="I184" s="220"/>
      <c r="J184" s="221">
        <f>ROUND(I184*H184,2)</f>
        <v>0</v>
      </c>
      <c r="K184" s="217" t="s">
        <v>128</v>
      </c>
      <c r="L184" s="42"/>
      <c r="M184" s="222" t="s">
        <v>1</v>
      </c>
      <c r="N184" s="223" t="s">
        <v>38</v>
      </c>
      <c r="O184" s="85"/>
      <c r="P184" s="224">
        <f>O184*H184</f>
        <v>0</v>
      </c>
      <c r="Q184" s="224">
        <v>0</v>
      </c>
      <c r="R184" s="224">
        <f>Q184*H184</f>
        <v>0</v>
      </c>
      <c r="S184" s="224">
        <v>1.6000000000000001</v>
      </c>
      <c r="T184" s="225">
        <f>S184*H184</f>
        <v>156.97919999999999</v>
      </c>
      <c r="AR184" s="226" t="s">
        <v>122</v>
      </c>
      <c r="AT184" s="226" t="s">
        <v>124</v>
      </c>
      <c r="AU184" s="226" t="s">
        <v>80</v>
      </c>
      <c r="AY184" s="16" t="s">
        <v>121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6" t="s">
        <v>78</v>
      </c>
      <c r="BK184" s="227">
        <f>ROUND(I184*H184,2)</f>
        <v>0</v>
      </c>
      <c r="BL184" s="16" t="s">
        <v>122</v>
      </c>
      <c r="BM184" s="226" t="s">
        <v>244</v>
      </c>
    </row>
    <row r="185" s="14" customFormat="1">
      <c r="B185" s="261"/>
      <c r="C185" s="262"/>
      <c r="D185" s="230" t="s">
        <v>130</v>
      </c>
      <c r="E185" s="263" t="s">
        <v>1</v>
      </c>
      <c r="F185" s="264" t="s">
        <v>245</v>
      </c>
      <c r="G185" s="262"/>
      <c r="H185" s="263" t="s">
        <v>1</v>
      </c>
      <c r="I185" s="265"/>
      <c r="J185" s="262"/>
      <c r="K185" s="262"/>
      <c r="L185" s="266"/>
      <c r="M185" s="267"/>
      <c r="N185" s="268"/>
      <c r="O185" s="268"/>
      <c r="P185" s="268"/>
      <c r="Q185" s="268"/>
      <c r="R185" s="268"/>
      <c r="S185" s="268"/>
      <c r="T185" s="269"/>
      <c r="AT185" s="270" t="s">
        <v>130</v>
      </c>
      <c r="AU185" s="270" t="s">
        <v>80</v>
      </c>
      <c r="AV185" s="14" t="s">
        <v>78</v>
      </c>
      <c r="AW185" s="14" t="s">
        <v>30</v>
      </c>
      <c r="AX185" s="14" t="s">
        <v>73</v>
      </c>
      <c r="AY185" s="270" t="s">
        <v>121</v>
      </c>
    </row>
    <row r="186" s="12" customFormat="1">
      <c r="B186" s="228"/>
      <c r="C186" s="229"/>
      <c r="D186" s="230" t="s">
        <v>130</v>
      </c>
      <c r="E186" s="231" t="s">
        <v>1</v>
      </c>
      <c r="F186" s="232" t="s">
        <v>246</v>
      </c>
      <c r="G186" s="229"/>
      <c r="H186" s="233">
        <v>98.111999999999995</v>
      </c>
      <c r="I186" s="234"/>
      <c r="J186" s="229"/>
      <c r="K186" s="229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130</v>
      </c>
      <c r="AU186" s="239" t="s">
        <v>80</v>
      </c>
      <c r="AV186" s="12" t="s">
        <v>80</v>
      </c>
      <c r="AW186" s="12" t="s">
        <v>30</v>
      </c>
      <c r="AX186" s="12" t="s">
        <v>78</v>
      </c>
      <c r="AY186" s="239" t="s">
        <v>121</v>
      </c>
    </row>
    <row r="187" s="1" customFormat="1" ht="24" customHeight="1">
      <c r="B187" s="37"/>
      <c r="C187" s="215" t="s">
        <v>247</v>
      </c>
      <c r="D187" s="215" t="s">
        <v>124</v>
      </c>
      <c r="E187" s="216" t="s">
        <v>248</v>
      </c>
      <c r="F187" s="217" t="s">
        <v>249</v>
      </c>
      <c r="G187" s="218" t="s">
        <v>195</v>
      </c>
      <c r="H187" s="219">
        <v>76.079999999999998</v>
      </c>
      <c r="I187" s="220"/>
      <c r="J187" s="221">
        <f>ROUND(I187*H187,2)</f>
        <v>0</v>
      </c>
      <c r="K187" s="217" t="s">
        <v>1</v>
      </c>
      <c r="L187" s="42"/>
      <c r="M187" s="222" t="s">
        <v>1</v>
      </c>
      <c r="N187" s="223" t="s">
        <v>38</v>
      </c>
      <c r="O187" s="85"/>
      <c r="P187" s="224">
        <f>O187*H187</f>
        <v>0</v>
      </c>
      <c r="Q187" s="224">
        <v>0</v>
      </c>
      <c r="R187" s="224">
        <f>Q187*H187</f>
        <v>0</v>
      </c>
      <c r="S187" s="224">
        <v>2.2000000000000002</v>
      </c>
      <c r="T187" s="225">
        <f>S187*H187</f>
        <v>167.37600000000001</v>
      </c>
      <c r="AR187" s="226" t="s">
        <v>122</v>
      </c>
      <c r="AT187" s="226" t="s">
        <v>124</v>
      </c>
      <c r="AU187" s="226" t="s">
        <v>80</v>
      </c>
      <c r="AY187" s="16" t="s">
        <v>121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6" t="s">
        <v>78</v>
      </c>
      <c r="BK187" s="227">
        <f>ROUND(I187*H187,2)</f>
        <v>0</v>
      </c>
      <c r="BL187" s="16" t="s">
        <v>122</v>
      </c>
      <c r="BM187" s="226" t="s">
        <v>250</v>
      </c>
    </row>
    <row r="188" s="14" customFormat="1">
      <c r="B188" s="261"/>
      <c r="C188" s="262"/>
      <c r="D188" s="230" t="s">
        <v>130</v>
      </c>
      <c r="E188" s="263" t="s">
        <v>1</v>
      </c>
      <c r="F188" s="264" t="s">
        <v>231</v>
      </c>
      <c r="G188" s="262"/>
      <c r="H188" s="263" t="s">
        <v>1</v>
      </c>
      <c r="I188" s="265"/>
      <c r="J188" s="262"/>
      <c r="K188" s="262"/>
      <c r="L188" s="266"/>
      <c r="M188" s="267"/>
      <c r="N188" s="268"/>
      <c r="O188" s="268"/>
      <c r="P188" s="268"/>
      <c r="Q188" s="268"/>
      <c r="R188" s="268"/>
      <c r="S188" s="268"/>
      <c r="T188" s="269"/>
      <c r="AT188" s="270" t="s">
        <v>130</v>
      </c>
      <c r="AU188" s="270" t="s">
        <v>80</v>
      </c>
      <c r="AV188" s="14" t="s">
        <v>78</v>
      </c>
      <c r="AW188" s="14" t="s">
        <v>30</v>
      </c>
      <c r="AX188" s="14" t="s">
        <v>73</v>
      </c>
      <c r="AY188" s="270" t="s">
        <v>121</v>
      </c>
    </row>
    <row r="189" s="12" customFormat="1">
      <c r="B189" s="228"/>
      <c r="C189" s="229"/>
      <c r="D189" s="230" t="s">
        <v>130</v>
      </c>
      <c r="E189" s="231" t="s">
        <v>1</v>
      </c>
      <c r="F189" s="232" t="s">
        <v>251</v>
      </c>
      <c r="G189" s="229"/>
      <c r="H189" s="233">
        <v>76.079999999999998</v>
      </c>
      <c r="I189" s="234"/>
      <c r="J189" s="229"/>
      <c r="K189" s="229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130</v>
      </c>
      <c r="AU189" s="239" t="s">
        <v>80</v>
      </c>
      <c r="AV189" s="12" t="s">
        <v>80</v>
      </c>
      <c r="AW189" s="12" t="s">
        <v>30</v>
      </c>
      <c r="AX189" s="12" t="s">
        <v>78</v>
      </c>
      <c r="AY189" s="239" t="s">
        <v>121</v>
      </c>
    </row>
    <row r="190" s="11" customFormat="1" ht="22.8" customHeight="1">
      <c r="B190" s="199"/>
      <c r="C190" s="200"/>
      <c r="D190" s="201" t="s">
        <v>72</v>
      </c>
      <c r="E190" s="213" t="s">
        <v>252</v>
      </c>
      <c r="F190" s="213" t="s">
        <v>253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SUM(P191:P199)</f>
        <v>0</v>
      </c>
      <c r="Q190" s="207"/>
      <c r="R190" s="208">
        <f>SUM(R191:R199)</f>
        <v>0</v>
      </c>
      <c r="S190" s="207"/>
      <c r="T190" s="209">
        <f>SUM(T191:T199)</f>
        <v>0</v>
      </c>
      <c r="AR190" s="210" t="s">
        <v>78</v>
      </c>
      <c r="AT190" s="211" t="s">
        <v>72</v>
      </c>
      <c r="AU190" s="211" t="s">
        <v>78</v>
      </c>
      <c r="AY190" s="210" t="s">
        <v>121</v>
      </c>
      <c r="BK190" s="212">
        <f>SUM(BK191:BK199)</f>
        <v>0</v>
      </c>
    </row>
    <row r="191" s="1" customFormat="1" ht="24" customHeight="1">
      <c r="B191" s="37"/>
      <c r="C191" s="215" t="s">
        <v>254</v>
      </c>
      <c r="D191" s="215" t="s">
        <v>124</v>
      </c>
      <c r="E191" s="216" t="s">
        <v>255</v>
      </c>
      <c r="F191" s="217" t="s">
        <v>256</v>
      </c>
      <c r="G191" s="218" t="s">
        <v>127</v>
      </c>
      <c r="H191" s="219">
        <v>382.17599999999999</v>
      </c>
      <c r="I191" s="220"/>
      <c r="J191" s="221">
        <f>ROUND(I191*H191,2)</f>
        <v>0</v>
      </c>
      <c r="K191" s="217" t="s">
        <v>1</v>
      </c>
      <c r="L191" s="42"/>
      <c r="M191" s="222" t="s">
        <v>1</v>
      </c>
      <c r="N191" s="223" t="s">
        <v>38</v>
      </c>
      <c r="O191" s="85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AR191" s="226" t="s">
        <v>122</v>
      </c>
      <c r="AT191" s="226" t="s">
        <v>124</v>
      </c>
      <c r="AU191" s="226" t="s">
        <v>80</v>
      </c>
      <c r="AY191" s="16" t="s">
        <v>121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6" t="s">
        <v>78</v>
      </c>
      <c r="BK191" s="227">
        <f>ROUND(I191*H191,2)</f>
        <v>0</v>
      </c>
      <c r="BL191" s="16" t="s">
        <v>122</v>
      </c>
      <c r="BM191" s="226" t="s">
        <v>257</v>
      </c>
    </row>
    <row r="192" s="1" customFormat="1" ht="36" customHeight="1">
      <c r="B192" s="37"/>
      <c r="C192" s="215" t="s">
        <v>258</v>
      </c>
      <c r="D192" s="215" t="s">
        <v>124</v>
      </c>
      <c r="E192" s="216" t="s">
        <v>259</v>
      </c>
      <c r="F192" s="217" t="s">
        <v>260</v>
      </c>
      <c r="G192" s="218" t="s">
        <v>127</v>
      </c>
      <c r="H192" s="219">
        <v>3821.7600000000002</v>
      </c>
      <c r="I192" s="220"/>
      <c r="J192" s="221">
        <f>ROUND(I192*H192,2)</f>
        <v>0</v>
      </c>
      <c r="K192" s="217" t="s">
        <v>1</v>
      </c>
      <c r="L192" s="42"/>
      <c r="M192" s="222" t="s">
        <v>1</v>
      </c>
      <c r="N192" s="223" t="s">
        <v>38</v>
      </c>
      <c r="O192" s="85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AR192" s="226" t="s">
        <v>122</v>
      </c>
      <c r="AT192" s="226" t="s">
        <v>124</v>
      </c>
      <c r="AU192" s="226" t="s">
        <v>80</v>
      </c>
      <c r="AY192" s="16" t="s">
        <v>121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6" t="s">
        <v>78</v>
      </c>
      <c r="BK192" s="227">
        <f>ROUND(I192*H192,2)</f>
        <v>0</v>
      </c>
      <c r="BL192" s="16" t="s">
        <v>122</v>
      </c>
      <c r="BM192" s="226" t="s">
        <v>261</v>
      </c>
    </row>
    <row r="193" s="12" customFormat="1">
      <c r="B193" s="228"/>
      <c r="C193" s="229"/>
      <c r="D193" s="230" t="s">
        <v>130</v>
      </c>
      <c r="E193" s="231" t="s">
        <v>1</v>
      </c>
      <c r="F193" s="232" t="s">
        <v>262</v>
      </c>
      <c r="G193" s="229"/>
      <c r="H193" s="233">
        <v>3821.7600000000002</v>
      </c>
      <c r="I193" s="234"/>
      <c r="J193" s="229"/>
      <c r="K193" s="229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130</v>
      </c>
      <c r="AU193" s="239" t="s">
        <v>80</v>
      </c>
      <c r="AV193" s="12" t="s">
        <v>80</v>
      </c>
      <c r="AW193" s="12" t="s">
        <v>30</v>
      </c>
      <c r="AX193" s="12" t="s">
        <v>78</v>
      </c>
      <c r="AY193" s="239" t="s">
        <v>121</v>
      </c>
    </row>
    <row r="194" s="1" customFormat="1" ht="36" customHeight="1">
      <c r="B194" s="37"/>
      <c r="C194" s="215" t="s">
        <v>263</v>
      </c>
      <c r="D194" s="215" t="s">
        <v>124</v>
      </c>
      <c r="E194" s="216" t="s">
        <v>264</v>
      </c>
      <c r="F194" s="217" t="s">
        <v>265</v>
      </c>
      <c r="G194" s="218" t="s">
        <v>127</v>
      </c>
      <c r="H194" s="219">
        <v>324.35500000000002</v>
      </c>
      <c r="I194" s="220"/>
      <c r="J194" s="221">
        <f>ROUND(I194*H194,2)</f>
        <v>0</v>
      </c>
      <c r="K194" s="217" t="s">
        <v>128</v>
      </c>
      <c r="L194" s="42"/>
      <c r="M194" s="222" t="s">
        <v>1</v>
      </c>
      <c r="N194" s="223" t="s">
        <v>38</v>
      </c>
      <c r="O194" s="85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AR194" s="226" t="s">
        <v>122</v>
      </c>
      <c r="AT194" s="226" t="s">
        <v>124</v>
      </c>
      <c r="AU194" s="226" t="s">
        <v>80</v>
      </c>
      <c r="AY194" s="16" t="s">
        <v>121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6" t="s">
        <v>78</v>
      </c>
      <c r="BK194" s="227">
        <f>ROUND(I194*H194,2)</f>
        <v>0</v>
      </c>
      <c r="BL194" s="16" t="s">
        <v>122</v>
      </c>
      <c r="BM194" s="226" t="s">
        <v>266</v>
      </c>
    </row>
    <row r="195" s="12" customFormat="1">
      <c r="B195" s="228"/>
      <c r="C195" s="229"/>
      <c r="D195" s="230" t="s">
        <v>130</v>
      </c>
      <c r="E195" s="229"/>
      <c r="F195" s="232" t="s">
        <v>267</v>
      </c>
      <c r="G195" s="229"/>
      <c r="H195" s="233">
        <v>324.35500000000002</v>
      </c>
      <c r="I195" s="234"/>
      <c r="J195" s="229"/>
      <c r="K195" s="229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130</v>
      </c>
      <c r="AU195" s="239" t="s">
        <v>80</v>
      </c>
      <c r="AV195" s="12" t="s">
        <v>80</v>
      </c>
      <c r="AW195" s="12" t="s">
        <v>4</v>
      </c>
      <c r="AX195" s="12" t="s">
        <v>78</v>
      </c>
      <c r="AY195" s="239" t="s">
        <v>121</v>
      </c>
    </row>
    <row r="196" s="1" customFormat="1" ht="36" customHeight="1">
      <c r="B196" s="37"/>
      <c r="C196" s="215" t="s">
        <v>268</v>
      </c>
      <c r="D196" s="215" t="s">
        <v>124</v>
      </c>
      <c r="E196" s="216" t="s">
        <v>269</v>
      </c>
      <c r="F196" s="217" t="s">
        <v>270</v>
      </c>
      <c r="G196" s="218" t="s">
        <v>127</v>
      </c>
      <c r="H196" s="219">
        <v>60.484000000000002</v>
      </c>
      <c r="I196" s="220"/>
      <c r="J196" s="221">
        <f>ROUND(I196*H196,2)</f>
        <v>0</v>
      </c>
      <c r="K196" s="217" t="s">
        <v>1</v>
      </c>
      <c r="L196" s="42"/>
      <c r="M196" s="222" t="s">
        <v>1</v>
      </c>
      <c r="N196" s="223" t="s">
        <v>38</v>
      </c>
      <c r="O196" s="85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AR196" s="226" t="s">
        <v>122</v>
      </c>
      <c r="AT196" s="226" t="s">
        <v>124</v>
      </c>
      <c r="AU196" s="226" t="s">
        <v>80</v>
      </c>
      <c r="AY196" s="16" t="s">
        <v>121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6" t="s">
        <v>78</v>
      </c>
      <c r="BK196" s="227">
        <f>ROUND(I196*H196,2)</f>
        <v>0</v>
      </c>
      <c r="BL196" s="16" t="s">
        <v>122</v>
      </c>
      <c r="BM196" s="226" t="s">
        <v>271</v>
      </c>
    </row>
    <row r="197" s="12" customFormat="1">
      <c r="B197" s="228"/>
      <c r="C197" s="229"/>
      <c r="D197" s="230" t="s">
        <v>130</v>
      </c>
      <c r="E197" s="231" t="s">
        <v>1</v>
      </c>
      <c r="F197" s="232" t="s">
        <v>272</v>
      </c>
      <c r="G197" s="229"/>
      <c r="H197" s="233">
        <v>60.484000000000002</v>
      </c>
      <c r="I197" s="234"/>
      <c r="J197" s="229"/>
      <c r="K197" s="229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130</v>
      </c>
      <c r="AU197" s="239" t="s">
        <v>80</v>
      </c>
      <c r="AV197" s="12" t="s">
        <v>80</v>
      </c>
      <c r="AW197" s="12" t="s">
        <v>30</v>
      </c>
      <c r="AX197" s="12" t="s">
        <v>78</v>
      </c>
      <c r="AY197" s="239" t="s">
        <v>121</v>
      </c>
    </row>
    <row r="198" s="1" customFormat="1" ht="36" customHeight="1">
      <c r="B198" s="37"/>
      <c r="C198" s="215" t="s">
        <v>273</v>
      </c>
      <c r="D198" s="215" t="s">
        <v>124</v>
      </c>
      <c r="E198" s="216" t="s">
        <v>274</v>
      </c>
      <c r="F198" s="217" t="s">
        <v>275</v>
      </c>
      <c r="G198" s="218" t="s">
        <v>127</v>
      </c>
      <c r="H198" s="219">
        <v>4.2519999999999998</v>
      </c>
      <c r="I198" s="220"/>
      <c r="J198" s="221">
        <f>ROUND(I198*H198,2)</f>
        <v>0</v>
      </c>
      <c r="K198" s="217" t="s">
        <v>1</v>
      </c>
      <c r="L198" s="42"/>
      <c r="M198" s="222" t="s">
        <v>1</v>
      </c>
      <c r="N198" s="223" t="s">
        <v>38</v>
      </c>
      <c r="O198" s="85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AR198" s="226" t="s">
        <v>122</v>
      </c>
      <c r="AT198" s="226" t="s">
        <v>124</v>
      </c>
      <c r="AU198" s="226" t="s">
        <v>80</v>
      </c>
      <c r="AY198" s="16" t="s">
        <v>121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6" t="s">
        <v>78</v>
      </c>
      <c r="BK198" s="227">
        <f>ROUND(I198*H198,2)</f>
        <v>0</v>
      </c>
      <c r="BL198" s="16" t="s">
        <v>122</v>
      </c>
      <c r="BM198" s="226" t="s">
        <v>276</v>
      </c>
    </row>
    <row r="199" s="12" customFormat="1">
      <c r="B199" s="228"/>
      <c r="C199" s="229"/>
      <c r="D199" s="230" t="s">
        <v>130</v>
      </c>
      <c r="E199" s="231" t="s">
        <v>1</v>
      </c>
      <c r="F199" s="232" t="s">
        <v>277</v>
      </c>
      <c r="G199" s="229"/>
      <c r="H199" s="233">
        <v>4.2519999999999998</v>
      </c>
      <c r="I199" s="234"/>
      <c r="J199" s="229"/>
      <c r="K199" s="229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130</v>
      </c>
      <c r="AU199" s="239" t="s">
        <v>80</v>
      </c>
      <c r="AV199" s="12" t="s">
        <v>80</v>
      </c>
      <c r="AW199" s="12" t="s">
        <v>30</v>
      </c>
      <c r="AX199" s="12" t="s">
        <v>78</v>
      </c>
      <c r="AY199" s="239" t="s">
        <v>121</v>
      </c>
    </row>
    <row r="200" s="11" customFormat="1" ht="22.8" customHeight="1">
      <c r="B200" s="199"/>
      <c r="C200" s="200"/>
      <c r="D200" s="201" t="s">
        <v>72</v>
      </c>
      <c r="E200" s="213" t="s">
        <v>278</v>
      </c>
      <c r="F200" s="213" t="s">
        <v>279</v>
      </c>
      <c r="G200" s="200"/>
      <c r="H200" s="200"/>
      <c r="I200" s="203"/>
      <c r="J200" s="214">
        <f>BK200</f>
        <v>0</v>
      </c>
      <c r="K200" s="200"/>
      <c r="L200" s="205"/>
      <c r="M200" s="206"/>
      <c r="N200" s="207"/>
      <c r="O200" s="207"/>
      <c r="P200" s="208">
        <f>P201</f>
        <v>0</v>
      </c>
      <c r="Q200" s="207"/>
      <c r="R200" s="208">
        <f>R201</f>
        <v>0</v>
      </c>
      <c r="S200" s="207"/>
      <c r="T200" s="209">
        <f>T201</f>
        <v>0</v>
      </c>
      <c r="AR200" s="210" t="s">
        <v>78</v>
      </c>
      <c r="AT200" s="211" t="s">
        <v>72</v>
      </c>
      <c r="AU200" s="211" t="s">
        <v>78</v>
      </c>
      <c r="AY200" s="210" t="s">
        <v>121</v>
      </c>
      <c r="BK200" s="212">
        <f>BK201</f>
        <v>0</v>
      </c>
    </row>
    <row r="201" s="1" customFormat="1" ht="48" customHeight="1">
      <c r="B201" s="37"/>
      <c r="C201" s="215" t="s">
        <v>280</v>
      </c>
      <c r="D201" s="215" t="s">
        <v>124</v>
      </c>
      <c r="E201" s="216" t="s">
        <v>281</v>
      </c>
      <c r="F201" s="217" t="s">
        <v>282</v>
      </c>
      <c r="G201" s="218" t="s">
        <v>127</v>
      </c>
      <c r="H201" s="219">
        <v>26.719999999999999</v>
      </c>
      <c r="I201" s="220"/>
      <c r="J201" s="221">
        <f>ROUND(I201*H201,2)</f>
        <v>0</v>
      </c>
      <c r="K201" s="217" t="s">
        <v>1</v>
      </c>
      <c r="L201" s="42"/>
      <c r="M201" s="222" t="s">
        <v>1</v>
      </c>
      <c r="N201" s="223" t="s">
        <v>38</v>
      </c>
      <c r="O201" s="85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AR201" s="226" t="s">
        <v>122</v>
      </c>
      <c r="AT201" s="226" t="s">
        <v>124</v>
      </c>
      <c r="AU201" s="226" t="s">
        <v>80</v>
      </c>
      <c r="AY201" s="16" t="s">
        <v>121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78</v>
      </c>
      <c r="BK201" s="227">
        <f>ROUND(I201*H201,2)</f>
        <v>0</v>
      </c>
      <c r="BL201" s="16" t="s">
        <v>122</v>
      </c>
      <c r="BM201" s="226" t="s">
        <v>283</v>
      </c>
    </row>
    <row r="202" s="11" customFormat="1" ht="25.92" customHeight="1">
      <c r="B202" s="199"/>
      <c r="C202" s="200"/>
      <c r="D202" s="201" t="s">
        <v>72</v>
      </c>
      <c r="E202" s="202" t="s">
        <v>284</v>
      </c>
      <c r="F202" s="202" t="s">
        <v>285</v>
      </c>
      <c r="G202" s="200"/>
      <c r="H202" s="200"/>
      <c r="I202" s="203"/>
      <c r="J202" s="204">
        <f>BK202</f>
        <v>0</v>
      </c>
      <c r="K202" s="200"/>
      <c r="L202" s="205"/>
      <c r="M202" s="206"/>
      <c r="N202" s="207"/>
      <c r="O202" s="207"/>
      <c r="P202" s="208">
        <f>P203+P240+P265+P292+P299+P306+P330+P336+P346</f>
        <v>0</v>
      </c>
      <c r="Q202" s="207"/>
      <c r="R202" s="208">
        <f>R203+R240+R265+R292+R299+R306+R330+R336+R346</f>
        <v>4.9824297400000006</v>
      </c>
      <c r="S202" s="207"/>
      <c r="T202" s="209">
        <f>T203+T240+T265+T292+T299+T306+T330+T336+T346</f>
        <v>1.2595999999999998</v>
      </c>
      <c r="AR202" s="210" t="s">
        <v>80</v>
      </c>
      <c r="AT202" s="211" t="s">
        <v>72</v>
      </c>
      <c r="AU202" s="211" t="s">
        <v>73</v>
      </c>
      <c r="AY202" s="210" t="s">
        <v>121</v>
      </c>
      <c r="BK202" s="212">
        <f>BK203+BK240+BK265+BK292+BK299+BK306+BK330+BK336+BK346</f>
        <v>0</v>
      </c>
    </row>
    <row r="203" s="11" customFormat="1" ht="22.8" customHeight="1">
      <c r="B203" s="199"/>
      <c r="C203" s="200"/>
      <c r="D203" s="201" t="s">
        <v>72</v>
      </c>
      <c r="E203" s="213" t="s">
        <v>286</v>
      </c>
      <c r="F203" s="213" t="s">
        <v>287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SUM(P204:P239)</f>
        <v>0</v>
      </c>
      <c r="Q203" s="207"/>
      <c r="R203" s="208">
        <f>SUM(R204:R239)</f>
        <v>0.76914090000000013</v>
      </c>
      <c r="S203" s="207"/>
      <c r="T203" s="209">
        <f>SUM(T204:T239)</f>
        <v>0</v>
      </c>
      <c r="AR203" s="210" t="s">
        <v>80</v>
      </c>
      <c r="AT203" s="211" t="s">
        <v>72</v>
      </c>
      <c r="AU203" s="211" t="s">
        <v>78</v>
      </c>
      <c r="AY203" s="210" t="s">
        <v>121</v>
      </c>
      <c r="BK203" s="212">
        <f>SUM(BK204:BK239)</f>
        <v>0</v>
      </c>
    </row>
    <row r="204" s="1" customFormat="1" ht="24" customHeight="1">
      <c r="B204" s="37"/>
      <c r="C204" s="215" t="s">
        <v>288</v>
      </c>
      <c r="D204" s="215" t="s">
        <v>124</v>
      </c>
      <c r="E204" s="216" t="s">
        <v>289</v>
      </c>
      <c r="F204" s="217" t="s">
        <v>290</v>
      </c>
      <c r="G204" s="218" t="s">
        <v>170</v>
      </c>
      <c r="H204" s="219">
        <v>36</v>
      </c>
      <c r="I204" s="220"/>
      <c r="J204" s="221">
        <f>ROUND(I204*H204,2)</f>
        <v>0</v>
      </c>
      <c r="K204" s="217" t="s">
        <v>1</v>
      </c>
      <c r="L204" s="42"/>
      <c r="M204" s="222" t="s">
        <v>1</v>
      </c>
      <c r="N204" s="223" t="s">
        <v>38</v>
      </c>
      <c r="O204" s="85"/>
      <c r="P204" s="224">
        <f>O204*H204</f>
        <v>0</v>
      </c>
      <c r="Q204" s="224">
        <v>0.0015</v>
      </c>
      <c r="R204" s="224">
        <f>Q204*H204</f>
        <v>0.053999999999999999</v>
      </c>
      <c r="S204" s="224">
        <v>0</v>
      </c>
      <c r="T204" s="225">
        <f>S204*H204</f>
        <v>0</v>
      </c>
      <c r="AR204" s="226" t="s">
        <v>183</v>
      </c>
      <c r="AT204" s="226" t="s">
        <v>124</v>
      </c>
      <c r="AU204" s="226" t="s">
        <v>80</v>
      </c>
      <c r="AY204" s="16" t="s">
        <v>121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6" t="s">
        <v>78</v>
      </c>
      <c r="BK204" s="227">
        <f>ROUND(I204*H204,2)</f>
        <v>0</v>
      </c>
      <c r="BL204" s="16" t="s">
        <v>183</v>
      </c>
      <c r="BM204" s="226" t="s">
        <v>291</v>
      </c>
    </row>
    <row r="205" s="14" customFormat="1">
      <c r="B205" s="261"/>
      <c r="C205" s="262"/>
      <c r="D205" s="230" t="s">
        <v>130</v>
      </c>
      <c r="E205" s="263" t="s">
        <v>1</v>
      </c>
      <c r="F205" s="264" t="s">
        <v>292</v>
      </c>
      <c r="G205" s="262"/>
      <c r="H205" s="263" t="s">
        <v>1</v>
      </c>
      <c r="I205" s="265"/>
      <c r="J205" s="262"/>
      <c r="K205" s="262"/>
      <c r="L205" s="266"/>
      <c r="M205" s="267"/>
      <c r="N205" s="268"/>
      <c r="O205" s="268"/>
      <c r="P205" s="268"/>
      <c r="Q205" s="268"/>
      <c r="R205" s="268"/>
      <c r="S205" s="268"/>
      <c r="T205" s="269"/>
      <c r="AT205" s="270" t="s">
        <v>130</v>
      </c>
      <c r="AU205" s="270" t="s">
        <v>80</v>
      </c>
      <c r="AV205" s="14" t="s">
        <v>78</v>
      </c>
      <c r="AW205" s="14" t="s">
        <v>30</v>
      </c>
      <c r="AX205" s="14" t="s">
        <v>73</v>
      </c>
      <c r="AY205" s="270" t="s">
        <v>121</v>
      </c>
    </row>
    <row r="206" s="12" customFormat="1">
      <c r="B206" s="228"/>
      <c r="C206" s="229"/>
      <c r="D206" s="230" t="s">
        <v>130</v>
      </c>
      <c r="E206" s="231" t="s">
        <v>1</v>
      </c>
      <c r="F206" s="232" t="s">
        <v>293</v>
      </c>
      <c r="G206" s="229"/>
      <c r="H206" s="233">
        <v>36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130</v>
      </c>
      <c r="AU206" s="239" t="s">
        <v>80</v>
      </c>
      <c r="AV206" s="12" t="s">
        <v>80</v>
      </c>
      <c r="AW206" s="12" t="s">
        <v>30</v>
      </c>
      <c r="AX206" s="12" t="s">
        <v>78</v>
      </c>
      <c r="AY206" s="239" t="s">
        <v>121</v>
      </c>
    </row>
    <row r="207" s="1" customFormat="1" ht="48" customHeight="1">
      <c r="B207" s="37"/>
      <c r="C207" s="215" t="s">
        <v>294</v>
      </c>
      <c r="D207" s="215" t="s">
        <v>124</v>
      </c>
      <c r="E207" s="216" t="s">
        <v>295</v>
      </c>
      <c r="F207" s="217" t="s">
        <v>296</v>
      </c>
      <c r="G207" s="218" t="s">
        <v>149</v>
      </c>
      <c r="H207" s="219">
        <v>32</v>
      </c>
      <c r="I207" s="220"/>
      <c r="J207" s="221">
        <f>ROUND(I207*H207,2)</f>
        <v>0</v>
      </c>
      <c r="K207" s="217" t="s">
        <v>1</v>
      </c>
      <c r="L207" s="42"/>
      <c r="M207" s="222" t="s">
        <v>1</v>
      </c>
      <c r="N207" s="223" t="s">
        <v>38</v>
      </c>
      <c r="O207" s="85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AR207" s="226" t="s">
        <v>183</v>
      </c>
      <c r="AT207" s="226" t="s">
        <v>124</v>
      </c>
      <c r="AU207" s="226" t="s">
        <v>80</v>
      </c>
      <c r="AY207" s="16" t="s">
        <v>121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6" t="s">
        <v>78</v>
      </c>
      <c r="BK207" s="227">
        <f>ROUND(I207*H207,2)</f>
        <v>0</v>
      </c>
      <c r="BL207" s="16" t="s">
        <v>183</v>
      </c>
      <c r="BM207" s="226" t="s">
        <v>297</v>
      </c>
    </row>
    <row r="208" s="14" customFormat="1">
      <c r="B208" s="261"/>
      <c r="C208" s="262"/>
      <c r="D208" s="230" t="s">
        <v>130</v>
      </c>
      <c r="E208" s="263" t="s">
        <v>1</v>
      </c>
      <c r="F208" s="264" t="s">
        <v>298</v>
      </c>
      <c r="G208" s="262"/>
      <c r="H208" s="263" t="s">
        <v>1</v>
      </c>
      <c r="I208" s="265"/>
      <c r="J208" s="262"/>
      <c r="K208" s="262"/>
      <c r="L208" s="266"/>
      <c r="M208" s="267"/>
      <c r="N208" s="268"/>
      <c r="O208" s="268"/>
      <c r="P208" s="268"/>
      <c r="Q208" s="268"/>
      <c r="R208" s="268"/>
      <c r="S208" s="268"/>
      <c r="T208" s="269"/>
      <c r="AT208" s="270" t="s">
        <v>130</v>
      </c>
      <c r="AU208" s="270" t="s">
        <v>80</v>
      </c>
      <c r="AV208" s="14" t="s">
        <v>78</v>
      </c>
      <c r="AW208" s="14" t="s">
        <v>30</v>
      </c>
      <c r="AX208" s="14" t="s">
        <v>73</v>
      </c>
      <c r="AY208" s="270" t="s">
        <v>121</v>
      </c>
    </row>
    <row r="209" s="12" customFormat="1">
      <c r="B209" s="228"/>
      <c r="C209" s="229"/>
      <c r="D209" s="230" t="s">
        <v>130</v>
      </c>
      <c r="E209" s="231" t="s">
        <v>1</v>
      </c>
      <c r="F209" s="232" t="s">
        <v>299</v>
      </c>
      <c r="G209" s="229"/>
      <c r="H209" s="233">
        <v>32</v>
      </c>
      <c r="I209" s="234"/>
      <c r="J209" s="229"/>
      <c r="K209" s="229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130</v>
      </c>
      <c r="AU209" s="239" t="s">
        <v>80</v>
      </c>
      <c r="AV209" s="12" t="s">
        <v>80</v>
      </c>
      <c r="AW209" s="12" t="s">
        <v>30</v>
      </c>
      <c r="AX209" s="12" t="s">
        <v>78</v>
      </c>
      <c r="AY209" s="239" t="s">
        <v>121</v>
      </c>
    </row>
    <row r="210" s="1" customFormat="1" ht="24" customHeight="1">
      <c r="B210" s="37"/>
      <c r="C210" s="240" t="s">
        <v>300</v>
      </c>
      <c r="D210" s="240" t="s">
        <v>132</v>
      </c>
      <c r="E210" s="241" t="s">
        <v>301</v>
      </c>
      <c r="F210" s="242" t="s">
        <v>302</v>
      </c>
      <c r="G210" s="243" t="s">
        <v>149</v>
      </c>
      <c r="H210" s="244">
        <v>36.799999999999997</v>
      </c>
      <c r="I210" s="245"/>
      <c r="J210" s="246">
        <f>ROUND(I210*H210,2)</f>
        <v>0</v>
      </c>
      <c r="K210" s="242" t="s">
        <v>1</v>
      </c>
      <c r="L210" s="247"/>
      <c r="M210" s="248" t="s">
        <v>1</v>
      </c>
      <c r="N210" s="249" t="s">
        <v>38</v>
      </c>
      <c r="O210" s="85"/>
      <c r="P210" s="224">
        <f>O210*H210</f>
        <v>0</v>
      </c>
      <c r="Q210" s="224">
        <v>0.0019</v>
      </c>
      <c r="R210" s="224">
        <f>Q210*H210</f>
        <v>0.069919999999999996</v>
      </c>
      <c r="S210" s="224">
        <v>0</v>
      </c>
      <c r="T210" s="225">
        <f>S210*H210</f>
        <v>0</v>
      </c>
      <c r="AR210" s="226" t="s">
        <v>294</v>
      </c>
      <c r="AT210" s="226" t="s">
        <v>132</v>
      </c>
      <c r="AU210" s="226" t="s">
        <v>80</v>
      </c>
      <c r="AY210" s="16" t="s">
        <v>121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6" t="s">
        <v>78</v>
      </c>
      <c r="BK210" s="227">
        <f>ROUND(I210*H210,2)</f>
        <v>0</v>
      </c>
      <c r="BL210" s="16" t="s">
        <v>183</v>
      </c>
      <c r="BM210" s="226" t="s">
        <v>303</v>
      </c>
    </row>
    <row r="211" s="12" customFormat="1">
      <c r="B211" s="228"/>
      <c r="C211" s="229"/>
      <c r="D211" s="230" t="s">
        <v>130</v>
      </c>
      <c r="E211" s="231" t="s">
        <v>1</v>
      </c>
      <c r="F211" s="232" t="s">
        <v>304</v>
      </c>
      <c r="G211" s="229"/>
      <c r="H211" s="233">
        <v>36.799999999999997</v>
      </c>
      <c r="I211" s="234"/>
      <c r="J211" s="229"/>
      <c r="K211" s="229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130</v>
      </c>
      <c r="AU211" s="239" t="s">
        <v>80</v>
      </c>
      <c r="AV211" s="12" t="s">
        <v>80</v>
      </c>
      <c r="AW211" s="12" t="s">
        <v>30</v>
      </c>
      <c r="AX211" s="12" t="s">
        <v>78</v>
      </c>
      <c r="AY211" s="239" t="s">
        <v>121</v>
      </c>
    </row>
    <row r="212" s="1" customFormat="1" ht="60" customHeight="1">
      <c r="B212" s="37"/>
      <c r="C212" s="215" t="s">
        <v>305</v>
      </c>
      <c r="D212" s="215" t="s">
        <v>124</v>
      </c>
      <c r="E212" s="216" t="s">
        <v>306</v>
      </c>
      <c r="F212" s="217" t="s">
        <v>307</v>
      </c>
      <c r="G212" s="218" t="s">
        <v>308</v>
      </c>
      <c r="H212" s="219">
        <v>8</v>
      </c>
      <c r="I212" s="220"/>
      <c r="J212" s="221">
        <f>ROUND(I212*H212,2)</f>
        <v>0</v>
      </c>
      <c r="K212" s="217" t="s">
        <v>1</v>
      </c>
      <c r="L212" s="42"/>
      <c r="M212" s="222" t="s">
        <v>1</v>
      </c>
      <c r="N212" s="223" t="s">
        <v>38</v>
      </c>
      <c r="O212" s="85"/>
      <c r="P212" s="224">
        <f>O212*H212</f>
        <v>0</v>
      </c>
      <c r="Q212" s="224">
        <v>0.014999999999999999</v>
      </c>
      <c r="R212" s="224">
        <f>Q212*H212</f>
        <v>0.12</v>
      </c>
      <c r="S212" s="224">
        <v>0</v>
      </c>
      <c r="T212" s="225">
        <f>S212*H212</f>
        <v>0</v>
      </c>
      <c r="AR212" s="226" t="s">
        <v>122</v>
      </c>
      <c r="AT212" s="226" t="s">
        <v>124</v>
      </c>
      <c r="AU212" s="226" t="s">
        <v>80</v>
      </c>
      <c r="AY212" s="16" t="s">
        <v>121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6" t="s">
        <v>78</v>
      </c>
      <c r="BK212" s="227">
        <f>ROUND(I212*H212,2)</f>
        <v>0</v>
      </c>
      <c r="BL212" s="16" t="s">
        <v>122</v>
      </c>
      <c r="BM212" s="226" t="s">
        <v>309</v>
      </c>
    </row>
    <row r="213" s="1" customFormat="1" ht="24" customHeight="1">
      <c r="B213" s="37"/>
      <c r="C213" s="240" t="s">
        <v>310</v>
      </c>
      <c r="D213" s="240" t="s">
        <v>132</v>
      </c>
      <c r="E213" s="241" t="s">
        <v>311</v>
      </c>
      <c r="F213" s="242" t="s">
        <v>312</v>
      </c>
      <c r="G213" s="243" t="s">
        <v>149</v>
      </c>
      <c r="H213" s="244">
        <v>4.8979999999999997</v>
      </c>
      <c r="I213" s="245"/>
      <c r="J213" s="246">
        <f>ROUND(I213*H213,2)</f>
        <v>0</v>
      </c>
      <c r="K213" s="242" t="s">
        <v>1</v>
      </c>
      <c r="L213" s="247"/>
      <c r="M213" s="248" t="s">
        <v>1</v>
      </c>
      <c r="N213" s="249" t="s">
        <v>38</v>
      </c>
      <c r="O213" s="85"/>
      <c r="P213" s="224">
        <f>O213*H213</f>
        <v>0</v>
      </c>
      <c r="Q213" s="224">
        <v>0.0012999999999999999</v>
      </c>
      <c r="R213" s="224">
        <f>Q213*H213</f>
        <v>0.0063673999999999996</v>
      </c>
      <c r="S213" s="224">
        <v>0</v>
      </c>
      <c r="T213" s="225">
        <f>S213*H213</f>
        <v>0</v>
      </c>
      <c r="AR213" s="226" t="s">
        <v>135</v>
      </c>
      <c r="AT213" s="226" t="s">
        <v>132</v>
      </c>
      <c r="AU213" s="226" t="s">
        <v>80</v>
      </c>
      <c r="AY213" s="16" t="s">
        <v>121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6" t="s">
        <v>78</v>
      </c>
      <c r="BK213" s="227">
        <f>ROUND(I213*H213,2)</f>
        <v>0</v>
      </c>
      <c r="BL213" s="16" t="s">
        <v>122</v>
      </c>
      <c r="BM213" s="226" t="s">
        <v>313</v>
      </c>
    </row>
    <row r="214" s="12" customFormat="1">
      <c r="B214" s="228"/>
      <c r="C214" s="229"/>
      <c r="D214" s="230" t="s">
        <v>130</v>
      </c>
      <c r="E214" s="231" t="s">
        <v>1</v>
      </c>
      <c r="F214" s="232" t="s">
        <v>314</v>
      </c>
      <c r="G214" s="229"/>
      <c r="H214" s="233">
        <v>3.7679999999999998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AT214" s="239" t="s">
        <v>130</v>
      </c>
      <c r="AU214" s="239" t="s">
        <v>80</v>
      </c>
      <c r="AV214" s="12" t="s">
        <v>80</v>
      </c>
      <c r="AW214" s="12" t="s">
        <v>30</v>
      </c>
      <c r="AX214" s="12" t="s">
        <v>73</v>
      </c>
      <c r="AY214" s="239" t="s">
        <v>121</v>
      </c>
    </row>
    <row r="215" s="12" customFormat="1">
      <c r="B215" s="228"/>
      <c r="C215" s="229"/>
      <c r="D215" s="230" t="s">
        <v>130</v>
      </c>
      <c r="E215" s="231" t="s">
        <v>1</v>
      </c>
      <c r="F215" s="232" t="s">
        <v>315</v>
      </c>
      <c r="G215" s="229"/>
      <c r="H215" s="233">
        <v>4.8979999999999997</v>
      </c>
      <c r="I215" s="234"/>
      <c r="J215" s="229"/>
      <c r="K215" s="229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130</v>
      </c>
      <c r="AU215" s="239" t="s">
        <v>80</v>
      </c>
      <c r="AV215" s="12" t="s">
        <v>80</v>
      </c>
      <c r="AW215" s="12" t="s">
        <v>30</v>
      </c>
      <c r="AX215" s="12" t="s">
        <v>78</v>
      </c>
      <c r="AY215" s="239" t="s">
        <v>121</v>
      </c>
    </row>
    <row r="216" s="1" customFormat="1" ht="16.5" customHeight="1">
      <c r="B216" s="37"/>
      <c r="C216" s="240" t="s">
        <v>293</v>
      </c>
      <c r="D216" s="240" t="s">
        <v>132</v>
      </c>
      <c r="E216" s="241" t="s">
        <v>316</v>
      </c>
      <c r="F216" s="242" t="s">
        <v>317</v>
      </c>
      <c r="G216" s="243" t="s">
        <v>308</v>
      </c>
      <c r="H216" s="244">
        <v>8</v>
      </c>
      <c r="I216" s="245"/>
      <c r="J216" s="246">
        <f>ROUND(I216*H216,2)</f>
        <v>0</v>
      </c>
      <c r="K216" s="242" t="s">
        <v>1</v>
      </c>
      <c r="L216" s="247"/>
      <c r="M216" s="248" t="s">
        <v>1</v>
      </c>
      <c r="N216" s="249" t="s">
        <v>38</v>
      </c>
      <c r="O216" s="85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AR216" s="226" t="s">
        <v>135</v>
      </c>
      <c r="AT216" s="226" t="s">
        <v>132</v>
      </c>
      <c r="AU216" s="226" t="s">
        <v>80</v>
      </c>
      <c r="AY216" s="16" t="s">
        <v>121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6" t="s">
        <v>78</v>
      </c>
      <c r="BK216" s="227">
        <f>ROUND(I216*H216,2)</f>
        <v>0</v>
      </c>
      <c r="BL216" s="16" t="s">
        <v>122</v>
      </c>
      <c r="BM216" s="226" t="s">
        <v>318</v>
      </c>
    </row>
    <row r="217" s="1" customFormat="1" ht="24" customHeight="1">
      <c r="B217" s="37"/>
      <c r="C217" s="240" t="s">
        <v>319</v>
      </c>
      <c r="D217" s="240" t="s">
        <v>132</v>
      </c>
      <c r="E217" s="241" t="s">
        <v>320</v>
      </c>
      <c r="F217" s="242" t="s">
        <v>321</v>
      </c>
      <c r="G217" s="243" t="s">
        <v>322</v>
      </c>
      <c r="H217" s="244">
        <v>1</v>
      </c>
      <c r="I217" s="245"/>
      <c r="J217" s="246">
        <f>ROUND(I217*H217,2)</f>
        <v>0</v>
      </c>
      <c r="K217" s="242" t="s">
        <v>1</v>
      </c>
      <c r="L217" s="247"/>
      <c r="M217" s="248" t="s">
        <v>1</v>
      </c>
      <c r="N217" s="249" t="s">
        <v>38</v>
      </c>
      <c r="O217" s="85"/>
      <c r="P217" s="224">
        <f>O217*H217</f>
        <v>0</v>
      </c>
      <c r="Q217" s="224">
        <v>0.00107</v>
      </c>
      <c r="R217" s="224">
        <f>Q217*H217</f>
        <v>0.00107</v>
      </c>
      <c r="S217" s="224">
        <v>0</v>
      </c>
      <c r="T217" s="225">
        <f>S217*H217</f>
        <v>0</v>
      </c>
      <c r="AR217" s="226" t="s">
        <v>135</v>
      </c>
      <c r="AT217" s="226" t="s">
        <v>132</v>
      </c>
      <c r="AU217" s="226" t="s">
        <v>80</v>
      </c>
      <c r="AY217" s="16" t="s">
        <v>121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6" t="s">
        <v>78</v>
      </c>
      <c r="BK217" s="227">
        <f>ROUND(I217*H217,2)</f>
        <v>0</v>
      </c>
      <c r="BL217" s="16" t="s">
        <v>122</v>
      </c>
      <c r="BM217" s="226" t="s">
        <v>323</v>
      </c>
    </row>
    <row r="218" s="1" customFormat="1" ht="36" customHeight="1">
      <c r="B218" s="37"/>
      <c r="C218" s="215" t="s">
        <v>324</v>
      </c>
      <c r="D218" s="215" t="s">
        <v>124</v>
      </c>
      <c r="E218" s="216" t="s">
        <v>325</v>
      </c>
      <c r="F218" s="217" t="s">
        <v>326</v>
      </c>
      <c r="G218" s="218" t="s">
        <v>170</v>
      </c>
      <c r="H218" s="219">
        <v>40</v>
      </c>
      <c r="I218" s="220"/>
      <c r="J218" s="221">
        <f>ROUND(I218*H218,2)</f>
        <v>0</v>
      </c>
      <c r="K218" s="217" t="s">
        <v>1</v>
      </c>
      <c r="L218" s="42"/>
      <c r="M218" s="222" t="s">
        <v>1</v>
      </c>
      <c r="N218" s="223" t="s">
        <v>38</v>
      </c>
      <c r="O218" s="85"/>
      <c r="P218" s="224">
        <f>O218*H218</f>
        <v>0</v>
      </c>
      <c r="Q218" s="224">
        <v>0.00059999999999999995</v>
      </c>
      <c r="R218" s="224">
        <f>Q218*H218</f>
        <v>0.023999999999999997</v>
      </c>
      <c r="S218" s="224">
        <v>0</v>
      </c>
      <c r="T218" s="225">
        <f>S218*H218</f>
        <v>0</v>
      </c>
      <c r="AR218" s="226" t="s">
        <v>183</v>
      </c>
      <c r="AT218" s="226" t="s">
        <v>124</v>
      </c>
      <c r="AU218" s="226" t="s">
        <v>80</v>
      </c>
      <c r="AY218" s="16" t="s">
        <v>121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6" t="s">
        <v>78</v>
      </c>
      <c r="BK218" s="227">
        <f>ROUND(I218*H218,2)</f>
        <v>0</v>
      </c>
      <c r="BL218" s="16" t="s">
        <v>183</v>
      </c>
      <c r="BM218" s="226" t="s">
        <v>327</v>
      </c>
    </row>
    <row r="219" s="14" customFormat="1">
      <c r="B219" s="261"/>
      <c r="C219" s="262"/>
      <c r="D219" s="230" t="s">
        <v>130</v>
      </c>
      <c r="E219" s="263" t="s">
        <v>1</v>
      </c>
      <c r="F219" s="264" t="s">
        <v>328</v>
      </c>
      <c r="G219" s="262"/>
      <c r="H219" s="263" t="s">
        <v>1</v>
      </c>
      <c r="I219" s="265"/>
      <c r="J219" s="262"/>
      <c r="K219" s="262"/>
      <c r="L219" s="266"/>
      <c r="M219" s="267"/>
      <c r="N219" s="268"/>
      <c r="O219" s="268"/>
      <c r="P219" s="268"/>
      <c r="Q219" s="268"/>
      <c r="R219" s="268"/>
      <c r="S219" s="268"/>
      <c r="T219" s="269"/>
      <c r="AT219" s="270" t="s">
        <v>130</v>
      </c>
      <c r="AU219" s="270" t="s">
        <v>80</v>
      </c>
      <c r="AV219" s="14" t="s">
        <v>78</v>
      </c>
      <c r="AW219" s="14" t="s">
        <v>30</v>
      </c>
      <c r="AX219" s="14" t="s">
        <v>73</v>
      </c>
      <c r="AY219" s="270" t="s">
        <v>121</v>
      </c>
    </row>
    <row r="220" s="12" customFormat="1">
      <c r="B220" s="228"/>
      <c r="C220" s="229"/>
      <c r="D220" s="230" t="s">
        <v>130</v>
      </c>
      <c r="E220" s="231" t="s">
        <v>1</v>
      </c>
      <c r="F220" s="232" t="s">
        <v>329</v>
      </c>
      <c r="G220" s="229"/>
      <c r="H220" s="233">
        <v>40</v>
      </c>
      <c r="I220" s="234"/>
      <c r="J220" s="229"/>
      <c r="K220" s="229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130</v>
      </c>
      <c r="AU220" s="239" t="s">
        <v>80</v>
      </c>
      <c r="AV220" s="12" t="s">
        <v>80</v>
      </c>
      <c r="AW220" s="12" t="s">
        <v>30</v>
      </c>
      <c r="AX220" s="12" t="s">
        <v>78</v>
      </c>
      <c r="AY220" s="239" t="s">
        <v>121</v>
      </c>
    </row>
    <row r="221" s="1" customFormat="1" ht="36" customHeight="1">
      <c r="B221" s="37"/>
      <c r="C221" s="215" t="s">
        <v>330</v>
      </c>
      <c r="D221" s="215" t="s">
        <v>124</v>
      </c>
      <c r="E221" s="216" t="s">
        <v>331</v>
      </c>
      <c r="F221" s="217" t="s">
        <v>332</v>
      </c>
      <c r="G221" s="218" t="s">
        <v>170</v>
      </c>
      <c r="H221" s="219">
        <v>40</v>
      </c>
      <c r="I221" s="220"/>
      <c r="J221" s="221">
        <f>ROUND(I221*H221,2)</f>
        <v>0</v>
      </c>
      <c r="K221" s="217" t="s">
        <v>1</v>
      </c>
      <c r="L221" s="42"/>
      <c r="M221" s="222" t="s">
        <v>1</v>
      </c>
      <c r="N221" s="223" t="s">
        <v>38</v>
      </c>
      <c r="O221" s="85"/>
      <c r="P221" s="224">
        <f>O221*H221</f>
        <v>0</v>
      </c>
      <c r="Q221" s="224">
        <v>0.00059999999999999995</v>
      </c>
      <c r="R221" s="224">
        <f>Q221*H221</f>
        <v>0.023999999999999997</v>
      </c>
      <c r="S221" s="224">
        <v>0</v>
      </c>
      <c r="T221" s="225">
        <f>S221*H221</f>
        <v>0</v>
      </c>
      <c r="AR221" s="226" t="s">
        <v>183</v>
      </c>
      <c r="AT221" s="226" t="s">
        <v>124</v>
      </c>
      <c r="AU221" s="226" t="s">
        <v>80</v>
      </c>
      <c r="AY221" s="16" t="s">
        <v>121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6" t="s">
        <v>78</v>
      </c>
      <c r="BK221" s="227">
        <f>ROUND(I221*H221,2)</f>
        <v>0</v>
      </c>
      <c r="BL221" s="16" t="s">
        <v>183</v>
      </c>
      <c r="BM221" s="226" t="s">
        <v>333</v>
      </c>
    </row>
    <row r="222" s="14" customFormat="1">
      <c r="B222" s="261"/>
      <c r="C222" s="262"/>
      <c r="D222" s="230" t="s">
        <v>130</v>
      </c>
      <c r="E222" s="263" t="s">
        <v>1</v>
      </c>
      <c r="F222" s="264" t="s">
        <v>334</v>
      </c>
      <c r="G222" s="262"/>
      <c r="H222" s="263" t="s">
        <v>1</v>
      </c>
      <c r="I222" s="265"/>
      <c r="J222" s="262"/>
      <c r="K222" s="262"/>
      <c r="L222" s="266"/>
      <c r="M222" s="267"/>
      <c r="N222" s="268"/>
      <c r="O222" s="268"/>
      <c r="P222" s="268"/>
      <c r="Q222" s="268"/>
      <c r="R222" s="268"/>
      <c r="S222" s="268"/>
      <c r="T222" s="269"/>
      <c r="AT222" s="270" t="s">
        <v>130</v>
      </c>
      <c r="AU222" s="270" t="s">
        <v>80</v>
      </c>
      <c r="AV222" s="14" t="s">
        <v>78</v>
      </c>
      <c r="AW222" s="14" t="s">
        <v>30</v>
      </c>
      <c r="AX222" s="14" t="s">
        <v>73</v>
      </c>
      <c r="AY222" s="270" t="s">
        <v>121</v>
      </c>
    </row>
    <row r="223" s="12" customFormat="1">
      <c r="B223" s="228"/>
      <c r="C223" s="229"/>
      <c r="D223" s="230" t="s">
        <v>130</v>
      </c>
      <c r="E223" s="231" t="s">
        <v>1</v>
      </c>
      <c r="F223" s="232" t="s">
        <v>329</v>
      </c>
      <c r="G223" s="229"/>
      <c r="H223" s="233">
        <v>40</v>
      </c>
      <c r="I223" s="234"/>
      <c r="J223" s="229"/>
      <c r="K223" s="229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130</v>
      </c>
      <c r="AU223" s="239" t="s">
        <v>80</v>
      </c>
      <c r="AV223" s="12" t="s">
        <v>80</v>
      </c>
      <c r="AW223" s="12" t="s">
        <v>30</v>
      </c>
      <c r="AX223" s="12" t="s">
        <v>78</v>
      </c>
      <c r="AY223" s="239" t="s">
        <v>121</v>
      </c>
    </row>
    <row r="224" s="1" customFormat="1" ht="36" customHeight="1">
      <c r="B224" s="37"/>
      <c r="C224" s="215" t="s">
        <v>329</v>
      </c>
      <c r="D224" s="215" t="s">
        <v>124</v>
      </c>
      <c r="E224" s="216" t="s">
        <v>335</v>
      </c>
      <c r="F224" s="217" t="s">
        <v>336</v>
      </c>
      <c r="G224" s="218" t="s">
        <v>170</v>
      </c>
      <c r="H224" s="219">
        <v>3</v>
      </c>
      <c r="I224" s="220"/>
      <c r="J224" s="221">
        <f>ROUND(I224*H224,2)</f>
        <v>0</v>
      </c>
      <c r="K224" s="217" t="s">
        <v>1</v>
      </c>
      <c r="L224" s="42"/>
      <c r="M224" s="222" t="s">
        <v>1</v>
      </c>
      <c r="N224" s="223" t="s">
        <v>38</v>
      </c>
      <c r="O224" s="85"/>
      <c r="P224" s="224">
        <f>O224*H224</f>
        <v>0</v>
      </c>
      <c r="Q224" s="224">
        <v>0.00042999999999999999</v>
      </c>
      <c r="R224" s="224">
        <f>Q224*H224</f>
        <v>0.0012899999999999999</v>
      </c>
      <c r="S224" s="224">
        <v>0</v>
      </c>
      <c r="T224" s="225">
        <f>S224*H224</f>
        <v>0</v>
      </c>
      <c r="AR224" s="226" t="s">
        <v>183</v>
      </c>
      <c r="AT224" s="226" t="s">
        <v>124</v>
      </c>
      <c r="AU224" s="226" t="s">
        <v>80</v>
      </c>
      <c r="AY224" s="16" t="s">
        <v>121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6" t="s">
        <v>78</v>
      </c>
      <c r="BK224" s="227">
        <f>ROUND(I224*H224,2)</f>
        <v>0</v>
      </c>
      <c r="BL224" s="16" t="s">
        <v>183</v>
      </c>
      <c r="BM224" s="226" t="s">
        <v>337</v>
      </c>
    </row>
    <row r="225" s="14" customFormat="1">
      <c r="B225" s="261"/>
      <c r="C225" s="262"/>
      <c r="D225" s="230" t="s">
        <v>130</v>
      </c>
      <c r="E225" s="263" t="s">
        <v>1</v>
      </c>
      <c r="F225" s="264" t="s">
        <v>338</v>
      </c>
      <c r="G225" s="262"/>
      <c r="H225" s="263" t="s">
        <v>1</v>
      </c>
      <c r="I225" s="265"/>
      <c r="J225" s="262"/>
      <c r="K225" s="262"/>
      <c r="L225" s="266"/>
      <c r="M225" s="267"/>
      <c r="N225" s="268"/>
      <c r="O225" s="268"/>
      <c r="P225" s="268"/>
      <c r="Q225" s="268"/>
      <c r="R225" s="268"/>
      <c r="S225" s="268"/>
      <c r="T225" s="269"/>
      <c r="AT225" s="270" t="s">
        <v>130</v>
      </c>
      <c r="AU225" s="270" t="s">
        <v>80</v>
      </c>
      <c r="AV225" s="14" t="s">
        <v>78</v>
      </c>
      <c r="AW225" s="14" t="s">
        <v>30</v>
      </c>
      <c r="AX225" s="14" t="s">
        <v>73</v>
      </c>
      <c r="AY225" s="270" t="s">
        <v>121</v>
      </c>
    </row>
    <row r="226" s="12" customFormat="1">
      <c r="B226" s="228"/>
      <c r="C226" s="229"/>
      <c r="D226" s="230" t="s">
        <v>130</v>
      </c>
      <c r="E226" s="231" t="s">
        <v>1</v>
      </c>
      <c r="F226" s="232" t="s">
        <v>138</v>
      </c>
      <c r="G226" s="229"/>
      <c r="H226" s="233">
        <v>3</v>
      </c>
      <c r="I226" s="234"/>
      <c r="J226" s="229"/>
      <c r="K226" s="229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130</v>
      </c>
      <c r="AU226" s="239" t="s">
        <v>80</v>
      </c>
      <c r="AV226" s="12" t="s">
        <v>80</v>
      </c>
      <c r="AW226" s="12" t="s">
        <v>30</v>
      </c>
      <c r="AX226" s="12" t="s">
        <v>78</v>
      </c>
      <c r="AY226" s="239" t="s">
        <v>121</v>
      </c>
    </row>
    <row r="227" s="1" customFormat="1" ht="24" customHeight="1">
      <c r="B227" s="37"/>
      <c r="C227" s="215" t="s">
        <v>339</v>
      </c>
      <c r="D227" s="215" t="s">
        <v>124</v>
      </c>
      <c r="E227" s="216" t="s">
        <v>340</v>
      </c>
      <c r="F227" s="217" t="s">
        <v>341</v>
      </c>
      <c r="G227" s="218" t="s">
        <v>170</v>
      </c>
      <c r="H227" s="219">
        <v>170</v>
      </c>
      <c r="I227" s="220"/>
      <c r="J227" s="221">
        <f>ROUND(I227*H227,2)</f>
        <v>0</v>
      </c>
      <c r="K227" s="217" t="s">
        <v>1</v>
      </c>
      <c r="L227" s="42"/>
      <c r="M227" s="222" t="s">
        <v>1</v>
      </c>
      <c r="N227" s="223" t="s">
        <v>38</v>
      </c>
      <c r="O227" s="85"/>
      <c r="P227" s="224">
        <f>O227*H227</f>
        <v>0</v>
      </c>
      <c r="Q227" s="224">
        <v>0.0011999999999999999</v>
      </c>
      <c r="R227" s="224">
        <f>Q227*H227</f>
        <v>0.20399999999999999</v>
      </c>
      <c r="S227" s="224">
        <v>0</v>
      </c>
      <c r="T227" s="225">
        <f>S227*H227</f>
        <v>0</v>
      </c>
      <c r="AR227" s="226" t="s">
        <v>183</v>
      </c>
      <c r="AT227" s="226" t="s">
        <v>124</v>
      </c>
      <c r="AU227" s="226" t="s">
        <v>80</v>
      </c>
      <c r="AY227" s="16" t="s">
        <v>121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6" t="s">
        <v>78</v>
      </c>
      <c r="BK227" s="227">
        <f>ROUND(I227*H227,2)</f>
        <v>0</v>
      </c>
      <c r="BL227" s="16" t="s">
        <v>183</v>
      </c>
      <c r="BM227" s="226" t="s">
        <v>342</v>
      </c>
    </row>
    <row r="228" s="14" customFormat="1">
      <c r="B228" s="261"/>
      <c r="C228" s="262"/>
      <c r="D228" s="230" t="s">
        <v>130</v>
      </c>
      <c r="E228" s="263" t="s">
        <v>1</v>
      </c>
      <c r="F228" s="264" t="s">
        <v>343</v>
      </c>
      <c r="G228" s="262"/>
      <c r="H228" s="263" t="s">
        <v>1</v>
      </c>
      <c r="I228" s="265"/>
      <c r="J228" s="262"/>
      <c r="K228" s="262"/>
      <c r="L228" s="266"/>
      <c r="M228" s="267"/>
      <c r="N228" s="268"/>
      <c r="O228" s="268"/>
      <c r="P228" s="268"/>
      <c r="Q228" s="268"/>
      <c r="R228" s="268"/>
      <c r="S228" s="268"/>
      <c r="T228" s="269"/>
      <c r="AT228" s="270" t="s">
        <v>130</v>
      </c>
      <c r="AU228" s="270" t="s">
        <v>80</v>
      </c>
      <c r="AV228" s="14" t="s">
        <v>78</v>
      </c>
      <c r="AW228" s="14" t="s">
        <v>30</v>
      </c>
      <c r="AX228" s="14" t="s">
        <v>73</v>
      </c>
      <c r="AY228" s="270" t="s">
        <v>121</v>
      </c>
    </row>
    <row r="229" s="12" customFormat="1">
      <c r="B229" s="228"/>
      <c r="C229" s="229"/>
      <c r="D229" s="230" t="s">
        <v>130</v>
      </c>
      <c r="E229" s="231" t="s">
        <v>1</v>
      </c>
      <c r="F229" s="232" t="s">
        <v>344</v>
      </c>
      <c r="G229" s="229"/>
      <c r="H229" s="233">
        <v>170</v>
      </c>
      <c r="I229" s="234"/>
      <c r="J229" s="229"/>
      <c r="K229" s="229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130</v>
      </c>
      <c r="AU229" s="239" t="s">
        <v>80</v>
      </c>
      <c r="AV229" s="12" t="s">
        <v>80</v>
      </c>
      <c r="AW229" s="12" t="s">
        <v>30</v>
      </c>
      <c r="AX229" s="12" t="s">
        <v>78</v>
      </c>
      <c r="AY229" s="239" t="s">
        <v>121</v>
      </c>
    </row>
    <row r="230" s="1" customFormat="1" ht="60" customHeight="1">
      <c r="B230" s="37"/>
      <c r="C230" s="215" t="s">
        <v>345</v>
      </c>
      <c r="D230" s="215" t="s">
        <v>124</v>
      </c>
      <c r="E230" s="216" t="s">
        <v>346</v>
      </c>
      <c r="F230" s="217" t="s">
        <v>347</v>
      </c>
      <c r="G230" s="218" t="s">
        <v>149</v>
      </c>
      <c r="H230" s="219">
        <v>111.90000000000001</v>
      </c>
      <c r="I230" s="220"/>
      <c r="J230" s="221">
        <f>ROUND(I230*H230,2)</f>
        <v>0</v>
      </c>
      <c r="K230" s="217" t="s">
        <v>1</v>
      </c>
      <c r="L230" s="42"/>
      <c r="M230" s="222" t="s">
        <v>1</v>
      </c>
      <c r="N230" s="223" t="s">
        <v>38</v>
      </c>
      <c r="O230" s="85"/>
      <c r="P230" s="224">
        <f>O230*H230</f>
        <v>0</v>
      </c>
      <c r="Q230" s="224">
        <v>8.0000000000000007E-05</v>
      </c>
      <c r="R230" s="224">
        <f>Q230*H230</f>
        <v>0.0089520000000000016</v>
      </c>
      <c r="S230" s="224">
        <v>0</v>
      </c>
      <c r="T230" s="225">
        <f>S230*H230</f>
        <v>0</v>
      </c>
      <c r="AR230" s="226" t="s">
        <v>183</v>
      </c>
      <c r="AT230" s="226" t="s">
        <v>124</v>
      </c>
      <c r="AU230" s="226" t="s">
        <v>80</v>
      </c>
      <c r="AY230" s="16" t="s">
        <v>121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6" t="s">
        <v>78</v>
      </c>
      <c r="BK230" s="227">
        <f>ROUND(I230*H230,2)</f>
        <v>0</v>
      </c>
      <c r="BL230" s="16" t="s">
        <v>183</v>
      </c>
      <c r="BM230" s="226" t="s">
        <v>348</v>
      </c>
    </row>
    <row r="231" s="12" customFormat="1">
      <c r="B231" s="228"/>
      <c r="C231" s="229"/>
      <c r="D231" s="230" t="s">
        <v>130</v>
      </c>
      <c r="E231" s="231" t="s">
        <v>1</v>
      </c>
      <c r="F231" s="232" t="s">
        <v>162</v>
      </c>
      <c r="G231" s="229"/>
      <c r="H231" s="233">
        <v>111.90000000000001</v>
      </c>
      <c r="I231" s="234"/>
      <c r="J231" s="229"/>
      <c r="K231" s="229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130</v>
      </c>
      <c r="AU231" s="239" t="s">
        <v>80</v>
      </c>
      <c r="AV231" s="12" t="s">
        <v>80</v>
      </c>
      <c r="AW231" s="12" t="s">
        <v>30</v>
      </c>
      <c r="AX231" s="12" t="s">
        <v>78</v>
      </c>
      <c r="AY231" s="239" t="s">
        <v>121</v>
      </c>
    </row>
    <row r="232" s="1" customFormat="1" ht="24" customHeight="1">
      <c r="B232" s="37"/>
      <c r="C232" s="240" t="s">
        <v>349</v>
      </c>
      <c r="D232" s="240" t="s">
        <v>132</v>
      </c>
      <c r="E232" s="241" t="s">
        <v>301</v>
      </c>
      <c r="F232" s="242" t="s">
        <v>302</v>
      </c>
      <c r="G232" s="243" t="s">
        <v>149</v>
      </c>
      <c r="H232" s="244">
        <v>128.685</v>
      </c>
      <c r="I232" s="245"/>
      <c r="J232" s="246">
        <f>ROUND(I232*H232,2)</f>
        <v>0</v>
      </c>
      <c r="K232" s="242" t="s">
        <v>1</v>
      </c>
      <c r="L232" s="247"/>
      <c r="M232" s="248" t="s">
        <v>1</v>
      </c>
      <c r="N232" s="249" t="s">
        <v>38</v>
      </c>
      <c r="O232" s="85"/>
      <c r="P232" s="224">
        <f>O232*H232</f>
        <v>0</v>
      </c>
      <c r="Q232" s="224">
        <v>0.0019</v>
      </c>
      <c r="R232" s="224">
        <f>Q232*H232</f>
        <v>0.24450150000000001</v>
      </c>
      <c r="S232" s="224">
        <v>0</v>
      </c>
      <c r="T232" s="225">
        <f>S232*H232</f>
        <v>0</v>
      </c>
      <c r="AR232" s="226" t="s">
        <v>294</v>
      </c>
      <c r="AT232" s="226" t="s">
        <v>132</v>
      </c>
      <c r="AU232" s="226" t="s">
        <v>80</v>
      </c>
      <c r="AY232" s="16" t="s">
        <v>121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6" t="s">
        <v>78</v>
      </c>
      <c r="BK232" s="227">
        <f>ROUND(I232*H232,2)</f>
        <v>0</v>
      </c>
      <c r="BL232" s="16" t="s">
        <v>183</v>
      </c>
      <c r="BM232" s="226" t="s">
        <v>350</v>
      </c>
    </row>
    <row r="233" s="12" customFormat="1">
      <c r="B233" s="228"/>
      <c r="C233" s="229"/>
      <c r="D233" s="230" t="s">
        <v>130</v>
      </c>
      <c r="E233" s="231" t="s">
        <v>1</v>
      </c>
      <c r="F233" s="232" t="s">
        <v>351</v>
      </c>
      <c r="G233" s="229"/>
      <c r="H233" s="233">
        <v>128.685</v>
      </c>
      <c r="I233" s="234"/>
      <c r="J233" s="229"/>
      <c r="K233" s="229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130</v>
      </c>
      <c r="AU233" s="239" t="s">
        <v>80</v>
      </c>
      <c r="AV233" s="12" t="s">
        <v>80</v>
      </c>
      <c r="AW233" s="12" t="s">
        <v>30</v>
      </c>
      <c r="AX233" s="12" t="s">
        <v>78</v>
      </c>
      <c r="AY233" s="239" t="s">
        <v>121</v>
      </c>
    </row>
    <row r="234" s="1" customFormat="1" ht="24" customHeight="1">
      <c r="B234" s="37"/>
      <c r="C234" s="215" t="s">
        <v>352</v>
      </c>
      <c r="D234" s="215" t="s">
        <v>124</v>
      </c>
      <c r="E234" s="216" t="s">
        <v>353</v>
      </c>
      <c r="F234" s="217" t="s">
        <v>354</v>
      </c>
      <c r="G234" s="218" t="s">
        <v>149</v>
      </c>
      <c r="H234" s="219">
        <v>32</v>
      </c>
      <c r="I234" s="220"/>
      <c r="J234" s="221">
        <f>ROUND(I234*H234,2)</f>
        <v>0</v>
      </c>
      <c r="K234" s="217" t="s">
        <v>1</v>
      </c>
      <c r="L234" s="42"/>
      <c r="M234" s="222" t="s">
        <v>1</v>
      </c>
      <c r="N234" s="223" t="s">
        <v>38</v>
      </c>
      <c r="O234" s="85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AR234" s="226" t="s">
        <v>183</v>
      </c>
      <c r="AT234" s="226" t="s">
        <v>124</v>
      </c>
      <c r="AU234" s="226" t="s">
        <v>80</v>
      </c>
      <c r="AY234" s="16" t="s">
        <v>121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6" t="s">
        <v>78</v>
      </c>
      <c r="BK234" s="227">
        <f>ROUND(I234*H234,2)</f>
        <v>0</v>
      </c>
      <c r="BL234" s="16" t="s">
        <v>183</v>
      </c>
      <c r="BM234" s="226" t="s">
        <v>355</v>
      </c>
    </row>
    <row r="235" s="14" customFormat="1">
      <c r="B235" s="261"/>
      <c r="C235" s="262"/>
      <c r="D235" s="230" t="s">
        <v>130</v>
      </c>
      <c r="E235" s="263" t="s">
        <v>1</v>
      </c>
      <c r="F235" s="264" t="s">
        <v>298</v>
      </c>
      <c r="G235" s="262"/>
      <c r="H235" s="263" t="s">
        <v>1</v>
      </c>
      <c r="I235" s="265"/>
      <c r="J235" s="262"/>
      <c r="K235" s="262"/>
      <c r="L235" s="266"/>
      <c r="M235" s="267"/>
      <c r="N235" s="268"/>
      <c r="O235" s="268"/>
      <c r="P235" s="268"/>
      <c r="Q235" s="268"/>
      <c r="R235" s="268"/>
      <c r="S235" s="268"/>
      <c r="T235" s="269"/>
      <c r="AT235" s="270" t="s">
        <v>130</v>
      </c>
      <c r="AU235" s="270" t="s">
        <v>80</v>
      </c>
      <c r="AV235" s="14" t="s">
        <v>78</v>
      </c>
      <c r="AW235" s="14" t="s">
        <v>30</v>
      </c>
      <c r="AX235" s="14" t="s">
        <v>73</v>
      </c>
      <c r="AY235" s="270" t="s">
        <v>121</v>
      </c>
    </row>
    <row r="236" s="12" customFormat="1">
      <c r="B236" s="228"/>
      <c r="C236" s="229"/>
      <c r="D236" s="230" t="s">
        <v>130</v>
      </c>
      <c r="E236" s="231" t="s">
        <v>1</v>
      </c>
      <c r="F236" s="232" t="s">
        <v>299</v>
      </c>
      <c r="G236" s="229"/>
      <c r="H236" s="233">
        <v>32</v>
      </c>
      <c r="I236" s="234"/>
      <c r="J236" s="229"/>
      <c r="K236" s="229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130</v>
      </c>
      <c r="AU236" s="239" t="s">
        <v>80</v>
      </c>
      <c r="AV236" s="12" t="s">
        <v>80</v>
      </c>
      <c r="AW236" s="12" t="s">
        <v>30</v>
      </c>
      <c r="AX236" s="12" t="s">
        <v>78</v>
      </c>
      <c r="AY236" s="239" t="s">
        <v>121</v>
      </c>
    </row>
    <row r="237" s="1" customFormat="1" ht="24" customHeight="1">
      <c r="B237" s="37"/>
      <c r="C237" s="240" t="s">
        <v>356</v>
      </c>
      <c r="D237" s="240" t="s">
        <v>132</v>
      </c>
      <c r="E237" s="241" t="s">
        <v>357</v>
      </c>
      <c r="F237" s="242" t="s">
        <v>358</v>
      </c>
      <c r="G237" s="243" t="s">
        <v>149</v>
      </c>
      <c r="H237" s="244">
        <v>36.799999999999997</v>
      </c>
      <c r="I237" s="245"/>
      <c r="J237" s="246">
        <f>ROUND(I237*H237,2)</f>
        <v>0</v>
      </c>
      <c r="K237" s="242" t="s">
        <v>1</v>
      </c>
      <c r="L237" s="247"/>
      <c r="M237" s="248" t="s">
        <v>1</v>
      </c>
      <c r="N237" s="249" t="s">
        <v>38</v>
      </c>
      <c r="O237" s="85"/>
      <c r="P237" s="224">
        <f>O237*H237</f>
        <v>0</v>
      </c>
      <c r="Q237" s="224">
        <v>0.00029999999999999997</v>
      </c>
      <c r="R237" s="224">
        <f>Q237*H237</f>
        <v>0.011039999999999998</v>
      </c>
      <c r="S237" s="224">
        <v>0</v>
      </c>
      <c r="T237" s="225">
        <f>S237*H237</f>
        <v>0</v>
      </c>
      <c r="AR237" s="226" t="s">
        <v>294</v>
      </c>
      <c r="AT237" s="226" t="s">
        <v>132</v>
      </c>
      <c r="AU237" s="226" t="s">
        <v>80</v>
      </c>
      <c r="AY237" s="16" t="s">
        <v>121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6" t="s">
        <v>78</v>
      </c>
      <c r="BK237" s="227">
        <f>ROUND(I237*H237,2)</f>
        <v>0</v>
      </c>
      <c r="BL237" s="16" t="s">
        <v>183</v>
      </c>
      <c r="BM237" s="226" t="s">
        <v>359</v>
      </c>
    </row>
    <row r="238" s="12" customFormat="1">
      <c r="B238" s="228"/>
      <c r="C238" s="229"/>
      <c r="D238" s="230" t="s">
        <v>130</v>
      </c>
      <c r="E238" s="231" t="s">
        <v>1</v>
      </c>
      <c r="F238" s="232" t="s">
        <v>304</v>
      </c>
      <c r="G238" s="229"/>
      <c r="H238" s="233">
        <v>36.799999999999997</v>
      </c>
      <c r="I238" s="234"/>
      <c r="J238" s="229"/>
      <c r="K238" s="229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130</v>
      </c>
      <c r="AU238" s="239" t="s">
        <v>80</v>
      </c>
      <c r="AV238" s="12" t="s">
        <v>80</v>
      </c>
      <c r="AW238" s="12" t="s">
        <v>30</v>
      </c>
      <c r="AX238" s="12" t="s">
        <v>78</v>
      </c>
      <c r="AY238" s="239" t="s">
        <v>121</v>
      </c>
    </row>
    <row r="239" s="1" customFormat="1" ht="36" customHeight="1">
      <c r="B239" s="37"/>
      <c r="C239" s="215" t="s">
        <v>360</v>
      </c>
      <c r="D239" s="215" t="s">
        <v>124</v>
      </c>
      <c r="E239" s="216" t="s">
        <v>361</v>
      </c>
      <c r="F239" s="217" t="s">
        <v>362</v>
      </c>
      <c r="G239" s="218" t="s">
        <v>363</v>
      </c>
      <c r="H239" s="271"/>
      <c r="I239" s="220"/>
      <c r="J239" s="221">
        <f>ROUND(I239*H239,2)</f>
        <v>0</v>
      </c>
      <c r="K239" s="217" t="s">
        <v>1</v>
      </c>
      <c r="L239" s="42"/>
      <c r="M239" s="222" t="s">
        <v>1</v>
      </c>
      <c r="N239" s="223" t="s">
        <v>38</v>
      </c>
      <c r="O239" s="85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AR239" s="226" t="s">
        <v>183</v>
      </c>
      <c r="AT239" s="226" t="s">
        <v>124</v>
      </c>
      <c r="AU239" s="226" t="s">
        <v>80</v>
      </c>
      <c r="AY239" s="16" t="s">
        <v>121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6" t="s">
        <v>78</v>
      </c>
      <c r="BK239" s="227">
        <f>ROUND(I239*H239,2)</f>
        <v>0</v>
      </c>
      <c r="BL239" s="16" t="s">
        <v>183</v>
      </c>
      <c r="BM239" s="226" t="s">
        <v>364</v>
      </c>
    </row>
    <row r="240" s="11" customFormat="1" ht="22.8" customHeight="1">
      <c r="B240" s="199"/>
      <c r="C240" s="200"/>
      <c r="D240" s="201" t="s">
        <v>72</v>
      </c>
      <c r="E240" s="213" t="s">
        <v>365</v>
      </c>
      <c r="F240" s="213" t="s">
        <v>366</v>
      </c>
      <c r="G240" s="200"/>
      <c r="H240" s="200"/>
      <c r="I240" s="203"/>
      <c r="J240" s="214">
        <f>BK240</f>
        <v>0</v>
      </c>
      <c r="K240" s="200"/>
      <c r="L240" s="205"/>
      <c r="M240" s="206"/>
      <c r="N240" s="207"/>
      <c r="O240" s="207"/>
      <c r="P240" s="208">
        <f>SUM(P241:P264)</f>
        <v>0</v>
      </c>
      <c r="Q240" s="207"/>
      <c r="R240" s="208">
        <f>SUM(R241:R264)</f>
        <v>0.90842920000000016</v>
      </c>
      <c r="S240" s="207"/>
      <c r="T240" s="209">
        <f>SUM(T241:T264)</f>
        <v>0</v>
      </c>
      <c r="AR240" s="210" t="s">
        <v>80</v>
      </c>
      <c r="AT240" s="211" t="s">
        <v>72</v>
      </c>
      <c r="AU240" s="211" t="s">
        <v>78</v>
      </c>
      <c r="AY240" s="210" t="s">
        <v>121</v>
      </c>
      <c r="BK240" s="212">
        <f>SUM(BK241:BK264)</f>
        <v>0</v>
      </c>
    </row>
    <row r="241" s="1" customFormat="1" ht="36" customHeight="1">
      <c r="B241" s="37"/>
      <c r="C241" s="215" t="s">
        <v>367</v>
      </c>
      <c r="D241" s="215" t="s">
        <v>124</v>
      </c>
      <c r="E241" s="216" t="s">
        <v>368</v>
      </c>
      <c r="F241" s="217" t="s">
        <v>369</v>
      </c>
      <c r="G241" s="218" t="s">
        <v>149</v>
      </c>
      <c r="H241" s="219">
        <v>14</v>
      </c>
      <c r="I241" s="220"/>
      <c r="J241" s="221">
        <f>ROUND(I241*H241,2)</f>
        <v>0</v>
      </c>
      <c r="K241" s="217" t="s">
        <v>1</v>
      </c>
      <c r="L241" s="42"/>
      <c r="M241" s="222" t="s">
        <v>1</v>
      </c>
      <c r="N241" s="223" t="s">
        <v>38</v>
      </c>
      <c r="O241" s="85"/>
      <c r="P241" s="224">
        <f>O241*H241</f>
        <v>0</v>
      </c>
      <c r="Q241" s="224">
        <v>0.0060000000000000001</v>
      </c>
      <c r="R241" s="224">
        <f>Q241*H241</f>
        <v>0.084000000000000005</v>
      </c>
      <c r="S241" s="224">
        <v>0</v>
      </c>
      <c r="T241" s="225">
        <f>S241*H241</f>
        <v>0</v>
      </c>
      <c r="AR241" s="226" t="s">
        <v>183</v>
      </c>
      <c r="AT241" s="226" t="s">
        <v>124</v>
      </c>
      <c r="AU241" s="226" t="s">
        <v>80</v>
      </c>
      <c r="AY241" s="16" t="s">
        <v>121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6" t="s">
        <v>78</v>
      </c>
      <c r="BK241" s="227">
        <f>ROUND(I241*H241,2)</f>
        <v>0</v>
      </c>
      <c r="BL241" s="16" t="s">
        <v>183</v>
      </c>
      <c r="BM241" s="226" t="s">
        <v>370</v>
      </c>
    </row>
    <row r="242" s="14" customFormat="1">
      <c r="B242" s="261"/>
      <c r="C242" s="262"/>
      <c r="D242" s="230" t="s">
        <v>130</v>
      </c>
      <c r="E242" s="263" t="s">
        <v>1</v>
      </c>
      <c r="F242" s="264" t="s">
        <v>298</v>
      </c>
      <c r="G242" s="262"/>
      <c r="H242" s="263" t="s">
        <v>1</v>
      </c>
      <c r="I242" s="265"/>
      <c r="J242" s="262"/>
      <c r="K242" s="262"/>
      <c r="L242" s="266"/>
      <c r="M242" s="267"/>
      <c r="N242" s="268"/>
      <c r="O242" s="268"/>
      <c r="P242" s="268"/>
      <c r="Q242" s="268"/>
      <c r="R242" s="268"/>
      <c r="S242" s="268"/>
      <c r="T242" s="269"/>
      <c r="AT242" s="270" t="s">
        <v>130</v>
      </c>
      <c r="AU242" s="270" t="s">
        <v>80</v>
      </c>
      <c r="AV242" s="14" t="s">
        <v>78</v>
      </c>
      <c r="AW242" s="14" t="s">
        <v>30</v>
      </c>
      <c r="AX242" s="14" t="s">
        <v>73</v>
      </c>
      <c r="AY242" s="270" t="s">
        <v>121</v>
      </c>
    </row>
    <row r="243" s="12" customFormat="1">
      <c r="B243" s="228"/>
      <c r="C243" s="229"/>
      <c r="D243" s="230" t="s">
        <v>130</v>
      </c>
      <c r="E243" s="231" t="s">
        <v>1</v>
      </c>
      <c r="F243" s="232" t="s">
        <v>371</v>
      </c>
      <c r="G243" s="229"/>
      <c r="H243" s="233">
        <v>14</v>
      </c>
      <c r="I243" s="234"/>
      <c r="J243" s="229"/>
      <c r="K243" s="229"/>
      <c r="L243" s="235"/>
      <c r="M243" s="236"/>
      <c r="N243" s="237"/>
      <c r="O243" s="237"/>
      <c r="P243" s="237"/>
      <c r="Q243" s="237"/>
      <c r="R243" s="237"/>
      <c r="S243" s="237"/>
      <c r="T243" s="238"/>
      <c r="AT243" s="239" t="s">
        <v>130</v>
      </c>
      <c r="AU243" s="239" t="s">
        <v>80</v>
      </c>
      <c r="AV243" s="12" t="s">
        <v>80</v>
      </c>
      <c r="AW243" s="12" t="s">
        <v>30</v>
      </c>
      <c r="AX243" s="12" t="s">
        <v>78</v>
      </c>
      <c r="AY243" s="239" t="s">
        <v>121</v>
      </c>
    </row>
    <row r="244" s="1" customFormat="1" ht="16.5" customHeight="1">
      <c r="B244" s="37"/>
      <c r="C244" s="240" t="s">
        <v>372</v>
      </c>
      <c r="D244" s="240" t="s">
        <v>132</v>
      </c>
      <c r="E244" s="241" t="s">
        <v>373</v>
      </c>
      <c r="F244" s="242" t="s">
        <v>374</v>
      </c>
      <c r="G244" s="243" t="s">
        <v>149</v>
      </c>
      <c r="H244" s="244">
        <v>14.699999999999999</v>
      </c>
      <c r="I244" s="245"/>
      <c r="J244" s="246">
        <f>ROUND(I244*H244,2)</f>
        <v>0</v>
      </c>
      <c r="K244" s="242" t="s">
        <v>1</v>
      </c>
      <c r="L244" s="247"/>
      <c r="M244" s="248" t="s">
        <v>1</v>
      </c>
      <c r="N244" s="249" t="s">
        <v>38</v>
      </c>
      <c r="O244" s="85"/>
      <c r="P244" s="224">
        <f>O244*H244</f>
        <v>0</v>
      </c>
      <c r="Q244" s="224">
        <v>0.0018400000000000001</v>
      </c>
      <c r="R244" s="224">
        <f>Q244*H244</f>
        <v>0.027047999999999999</v>
      </c>
      <c r="S244" s="224">
        <v>0</v>
      </c>
      <c r="T244" s="225">
        <f>S244*H244</f>
        <v>0</v>
      </c>
      <c r="AR244" s="226" t="s">
        <v>294</v>
      </c>
      <c r="AT244" s="226" t="s">
        <v>132</v>
      </c>
      <c r="AU244" s="226" t="s">
        <v>80</v>
      </c>
      <c r="AY244" s="16" t="s">
        <v>121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6" t="s">
        <v>78</v>
      </c>
      <c r="BK244" s="227">
        <f>ROUND(I244*H244,2)</f>
        <v>0</v>
      </c>
      <c r="BL244" s="16" t="s">
        <v>183</v>
      </c>
      <c r="BM244" s="226" t="s">
        <v>375</v>
      </c>
    </row>
    <row r="245" s="12" customFormat="1">
      <c r="B245" s="228"/>
      <c r="C245" s="229"/>
      <c r="D245" s="230" t="s">
        <v>130</v>
      </c>
      <c r="E245" s="231" t="s">
        <v>1</v>
      </c>
      <c r="F245" s="232" t="s">
        <v>376</v>
      </c>
      <c r="G245" s="229"/>
      <c r="H245" s="233">
        <v>14.699999999999999</v>
      </c>
      <c r="I245" s="234"/>
      <c r="J245" s="229"/>
      <c r="K245" s="229"/>
      <c r="L245" s="235"/>
      <c r="M245" s="236"/>
      <c r="N245" s="237"/>
      <c r="O245" s="237"/>
      <c r="P245" s="237"/>
      <c r="Q245" s="237"/>
      <c r="R245" s="237"/>
      <c r="S245" s="237"/>
      <c r="T245" s="238"/>
      <c r="AT245" s="239" t="s">
        <v>130</v>
      </c>
      <c r="AU245" s="239" t="s">
        <v>80</v>
      </c>
      <c r="AV245" s="12" t="s">
        <v>80</v>
      </c>
      <c r="AW245" s="12" t="s">
        <v>30</v>
      </c>
      <c r="AX245" s="12" t="s">
        <v>78</v>
      </c>
      <c r="AY245" s="239" t="s">
        <v>121</v>
      </c>
    </row>
    <row r="246" s="1" customFormat="1" ht="36" customHeight="1">
      <c r="B246" s="37"/>
      <c r="C246" s="215" t="s">
        <v>377</v>
      </c>
      <c r="D246" s="215" t="s">
        <v>124</v>
      </c>
      <c r="E246" s="216" t="s">
        <v>378</v>
      </c>
      <c r="F246" s="217" t="s">
        <v>379</v>
      </c>
      <c r="G246" s="218" t="s">
        <v>149</v>
      </c>
      <c r="H246" s="219">
        <v>111.90000000000001</v>
      </c>
      <c r="I246" s="220"/>
      <c r="J246" s="221">
        <f>ROUND(I246*H246,2)</f>
        <v>0</v>
      </c>
      <c r="K246" s="217" t="s">
        <v>1</v>
      </c>
      <c r="L246" s="42"/>
      <c r="M246" s="222" t="s">
        <v>1</v>
      </c>
      <c r="N246" s="223" t="s">
        <v>38</v>
      </c>
      <c r="O246" s="85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AR246" s="226" t="s">
        <v>183</v>
      </c>
      <c r="AT246" s="226" t="s">
        <v>124</v>
      </c>
      <c r="AU246" s="226" t="s">
        <v>80</v>
      </c>
      <c r="AY246" s="16" t="s">
        <v>121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6" t="s">
        <v>78</v>
      </c>
      <c r="BK246" s="227">
        <f>ROUND(I246*H246,2)</f>
        <v>0</v>
      </c>
      <c r="BL246" s="16" t="s">
        <v>183</v>
      </c>
      <c r="BM246" s="226" t="s">
        <v>380</v>
      </c>
    </row>
    <row r="247" s="12" customFormat="1">
      <c r="B247" s="228"/>
      <c r="C247" s="229"/>
      <c r="D247" s="230" t="s">
        <v>130</v>
      </c>
      <c r="E247" s="231" t="s">
        <v>1</v>
      </c>
      <c r="F247" s="232" t="s">
        <v>162</v>
      </c>
      <c r="G247" s="229"/>
      <c r="H247" s="233">
        <v>111.90000000000001</v>
      </c>
      <c r="I247" s="234"/>
      <c r="J247" s="229"/>
      <c r="K247" s="229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130</v>
      </c>
      <c r="AU247" s="239" t="s">
        <v>80</v>
      </c>
      <c r="AV247" s="12" t="s">
        <v>80</v>
      </c>
      <c r="AW247" s="12" t="s">
        <v>30</v>
      </c>
      <c r="AX247" s="12" t="s">
        <v>78</v>
      </c>
      <c r="AY247" s="239" t="s">
        <v>121</v>
      </c>
    </row>
    <row r="248" s="1" customFormat="1" ht="24" customHeight="1">
      <c r="B248" s="37"/>
      <c r="C248" s="240" t="s">
        <v>381</v>
      </c>
      <c r="D248" s="240" t="s">
        <v>132</v>
      </c>
      <c r="E248" s="241" t="s">
        <v>382</v>
      </c>
      <c r="F248" s="242" t="s">
        <v>383</v>
      </c>
      <c r="G248" s="243" t="s">
        <v>149</v>
      </c>
      <c r="H248" s="244">
        <v>228.27600000000001</v>
      </c>
      <c r="I248" s="245"/>
      <c r="J248" s="246">
        <f>ROUND(I248*H248,2)</f>
        <v>0</v>
      </c>
      <c r="K248" s="242" t="s">
        <v>1</v>
      </c>
      <c r="L248" s="247"/>
      <c r="M248" s="248" t="s">
        <v>1</v>
      </c>
      <c r="N248" s="249" t="s">
        <v>38</v>
      </c>
      <c r="O248" s="85"/>
      <c r="P248" s="224">
        <f>O248*H248</f>
        <v>0</v>
      </c>
      <c r="Q248" s="224">
        <v>0.0027000000000000001</v>
      </c>
      <c r="R248" s="224">
        <f>Q248*H248</f>
        <v>0.61634520000000004</v>
      </c>
      <c r="S248" s="224">
        <v>0</v>
      </c>
      <c r="T248" s="225">
        <f>S248*H248</f>
        <v>0</v>
      </c>
      <c r="AR248" s="226" t="s">
        <v>294</v>
      </c>
      <c r="AT248" s="226" t="s">
        <v>132</v>
      </c>
      <c r="AU248" s="226" t="s">
        <v>80</v>
      </c>
      <c r="AY248" s="16" t="s">
        <v>121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6" t="s">
        <v>78</v>
      </c>
      <c r="BK248" s="227">
        <f>ROUND(I248*H248,2)</f>
        <v>0</v>
      </c>
      <c r="BL248" s="16" t="s">
        <v>183</v>
      </c>
      <c r="BM248" s="226" t="s">
        <v>384</v>
      </c>
    </row>
    <row r="249" s="12" customFormat="1">
      <c r="B249" s="228"/>
      <c r="C249" s="229"/>
      <c r="D249" s="230" t="s">
        <v>130</v>
      </c>
      <c r="E249" s="231" t="s">
        <v>1</v>
      </c>
      <c r="F249" s="232" t="s">
        <v>385</v>
      </c>
      <c r="G249" s="229"/>
      <c r="H249" s="233">
        <v>228.27600000000001</v>
      </c>
      <c r="I249" s="234"/>
      <c r="J249" s="229"/>
      <c r="K249" s="229"/>
      <c r="L249" s="235"/>
      <c r="M249" s="236"/>
      <c r="N249" s="237"/>
      <c r="O249" s="237"/>
      <c r="P249" s="237"/>
      <c r="Q249" s="237"/>
      <c r="R249" s="237"/>
      <c r="S249" s="237"/>
      <c r="T249" s="238"/>
      <c r="AT249" s="239" t="s">
        <v>130</v>
      </c>
      <c r="AU249" s="239" t="s">
        <v>80</v>
      </c>
      <c r="AV249" s="12" t="s">
        <v>80</v>
      </c>
      <c r="AW249" s="12" t="s">
        <v>30</v>
      </c>
      <c r="AX249" s="12" t="s">
        <v>78</v>
      </c>
      <c r="AY249" s="239" t="s">
        <v>121</v>
      </c>
    </row>
    <row r="250" s="1" customFormat="1" ht="36" customHeight="1">
      <c r="B250" s="37"/>
      <c r="C250" s="215" t="s">
        <v>386</v>
      </c>
      <c r="D250" s="215" t="s">
        <v>124</v>
      </c>
      <c r="E250" s="216" t="s">
        <v>387</v>
      </c>
      <c r="F250" s="217" t="s">
        <v>388</v>
      </c>
      <c r="G250" s="218" t="s">
        <v>170</v>
      </c>
      <c r="H250" s="219">
        <v>40</v>
      </c>
      <c r="I250" s="220"/>
      <c r="J250" s="221">
        <f>ROUND(I250*H250,2)</f>
        <v>0</v>
      </c>
      <c r="K250" s="217" t="s">
        <v>1</v>
      </c>
      <c r="L250" s="42"/>
      <c r="M250" s="222" t="s">
        <v>1</v>
      </c>
      <c r="N250" s="223" t="s">
        <v>38</v>
      </c>
      <c r="O250" s="85"/>
      <c r="P250" s="224">
        <f>O250*H250</f>
        <v>0</v>
      </c>
      <c r="Q250" s="224">
        <v>0.00016000000000000001</v>
      </c>
      <c r="R250" s="224">
        <f>Q250*H250</f>
        <v>0.0064000000000000003</v>
      </c>
      <c r="S250" s="224">
        <v>0</v>
      </c>
      <c r="T250" s="225">
        <f>S250*H250</f>
        <v>0</v>
      </c>
      <c r="AR250" s="226" t="s">
        <v>183</v>
      </c>
      <c r="AT250" s="226" t="s">
        <v>124</v>
      </c>
      <c r="AU250" s="226" t="s">
        <v>80</v>
      </c>
      <c r="AY250" s="16" t="s">
        <v>121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6" t="s">
        <v>78</v>
      </c>
      <c r="BK250" s="227">
        <f>ROUND(I250*H250,2)</f>
        <v>0</v>
      </c>
      <c r="BL250" s="16" t="s">
        <v>183</v>
      </c>
      <c r="BM250" s="226" t="s">
        <v>389</v>
      </c>
    </row>
    <row r="251" s="14" customFormat="1">
      <c r="B251" s="261"/>
      <c r="C251" s="262"/>
      <c r="D251" s="230" t="s">
        <v>130</v>
      </c>
      <c r="E251" s="263" t="s">
        <v>1</v>
      </c>
      <c r="F251" s="264" t="s">
        <v>298</v>
      </c>
      <c r="G251" s="262"/>
      <c r="H251" s="263" t="s">
        <v>1</v>
      </c>
      <c r="I251" s="265"/>
      <c r="J251" s="262"/>
      <c r="K251" s="262"/>
      <c r="L251" s="266"/>
      <c r="M251" s="267"/>
      <c r="N251" s="268"/>
      <c r="O251" s="268"/>
      <c r="P251" s="268"/>
      <c r="Q251" s="268"/>
      <c r="R251" s="268"/>
      <c r="S251" s="268"/>
      <c r="T251" s="269"/>
      <c r="AT251" s="270" t="s">
        <v>130</v>
      </c>
      <c r="AU251" s="270" t="s">
        <v>80</v>
      </c>
      <c r="AV251" s="14" t="s">
        <v>78</v>
      </c>
      <c r="AW251" s="14" t="s">
        <v>30</v>
      </c>
      <c r="AX251" s="14" t="s">
        <v>73</v>
      </c>
      <c r="AY251" s="270" t="s">
        <v>121</v>
      </c>
    </row>
    <row r="252" s="12" customFormat="1">
      <c r="B252" s="228"/>
      <c r="C252" s="229"/>
      <c r="D252" s="230" t="s">
        <v>130</v>
      </c>
      <c r="E252" s="231" t="s">
        <v>1</v>
      </c>
      <c r="F252" s="232" t="s">
        <v>329</v>
      </c>
      <c r="G252" s="229"/>
      <c r="H252" s="233">
        <v>40</v>
      </c>
      <c r="I252" s="234"/>
      <c r="J252" s="229"/>
      <c r="K252" s="229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130</v>
      </c>
      <c r="AU252" s="239" t="s">
        <v>80</v>
      </c>
      <c r="AV252" s="12" t="s">
        <v>80</v>
      </c>
      <c r="AW252" s="12" t="s">
        <v>30</v>
      </c>
      <c r="AX252" s="12" t="s">
        <v>78</v>
      </c>
      <c r="AY252" s="239" t="s">
        <v>121</v>
      </c>
    </row>
    <row r="253" s="1" customFormat="1" ht="24" customHeight="1">
      <c r="B253" s="37"/>
      <c r="C253" s="240" t="s">
        <v>390</v>
      </c>
      <c r="D253" s="240" t="s">
        <v>132</v>
      </c>
      <c r="E253" s="241" t="s">
        <v>391</v>
      </c>
      <c r="F253" s="242" t="s">
        <v>392</v>
      </c>
      <c r="G253" s="243" t="s">
        <v>149</v>
      </c>
      <c r="H253" s="244">
        <v>10.119999999999999</v>
      </c>
      <c r="I253" s="245"/>
      <c r="J253" s="246">
        <f>ROUND(I253*H253,2)</f>
        <v>0</v>
      </c>
      <c r="K253" s="242" t="s">
        <v>1</v>
      </c>
      <c r="L253" s="247"/>
      <c r="M253" s="248" t="s">
        <v>1</v>
      </c>
      <c r="N253" s="249" t="s">
        <v>38</v>
      </c>
      <c r="O253" s="85"/>
      <c r="P253" s="224">
        <f>O253*H253</f>
        <v>0</v>
      </c>
      <c r="Q253" s="224">
        <v>0.002</v>
      </c>
      <c r="R253" s="224">
        <f>Q253*H253</f>
        <v>0.020239999999999998</v>
      </c>
      <c r="S253" s="224">
        <v>0</v>
      </c>
      <c r="T253" s="225">
        <f>S253*H253</f>
        <v>0</v>
      </c>
      <c r="AR253" s="226" t="s">
        <v>294</v>
      </c>
      <c r="AT253" s="226" t="s">
        <v>132</v>
      </c>
      <c r="AU253" s="226" t="s">
        <v>80</v>
      </c>
      <c r="AY253" s="16" t="s">
        <v>121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6" t="s">
        <v>78</v>
      </c>
      <c r="BK253" s="227">
        <f>ROUND(I253*H253,2)</f>
        <v>0</v>
      </c>
      <c r="BL253" s="16" t="s">
        <v>183</v>
      </c>
      <c r="BM253" s="226" t="s">
        <v>393</v>
      </c>
    </row>
    <row r="254" s="12" customFormat="1">
      <c r="B254" s="228"/>
      <c r="C254" s="229"/>
      <c r="D254" s="230" t="s">
        <v>130</v>
      </c>
      <c r="E254" s="231" t="s">
        <v>1</v>
      </c>
      <c r="F254" s="232" t="s">
        <v>394</v>
      </c>
      <c r="G254" s="229"/>
      <c r="H254" s="233">
        <v>10.119999999999999</v>
      </c>
      <c r="I254" s="234"/>
      <c r="J254" s="229"/>
      <c r="K254" s="229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130</v>
      </c>
      <c r="AU254" s="239" t="s">
        <v>80</v>
      </c>
      <c r="AV254" s="12" t="s">
        <v>80</v>
      </c>
      <c r="AW254" s="12" t="s">
        <v>30</v>
      </c>
      <c r="AX254" s="12" t="s">
        <v>78</v>
      </c>
      <c r="AY254" s="239" t="s">
        <v>121</v>
      </c>
    </row>
    <row r="255" s="1" customFormat="1" ht="36" customHeight="1">
      <c r="B255" s="37"/>
      <c r="C255" s="215" t="s">
        <v>395</v>
      </c>
      <c r="D255" s="215" t="s">
        <v>124</v>
      </c>
      <c r="E255" s="216" t="s">
        <v>396</v>
      </c>
      <c r="F255" s="217" t="s">
        <v>397</v>
      </c>
      <c r="G255" s="218" t="s">
        <v>149</v>
      </c>
      <c r="H255" s="219">
        <v>111.90000000000001</v>
      </c>
      <c r="I255" s="220"/>
      <c r="J255" s="221">
        <f>ROUND(I255*H255,2)</f>
        <v>0</v>
      </c>
      <c r="K255" s="217" t="s">
        <v>1</v>
      </c>
      <c r="L255" s="42"/>
      <c r="M255" s="222" t="s">
        <v>1</v>
      </c>
      <c r="N255" s="223" t="s">
        <v>38</v>
      </c>
      <c r="O255" s="85"/>
      <c r="P255" s="224">
        <f>O255*H255</f>
        <v>0</v>
      </c>
      <c r="Q255" s="224">
        <v>4.0000000000000003E-05</v>
      </c>
      <c r="R255" s="224">
        <f>Q255*H255</f>
        <v>0.0044760000000000008</v>
      </c>
      <c r="S255" s="224">
        <v>0</v>
      </c>
      <c r="T255" s="225">
        <f>S255*H255</f>
        <v>0</v>
      </c>
      <c r="AR255" s="226" t="s">
        <v>183</v>
      </c>
      <c r="AT255" s="226" t="s">
        <v>124</v>
      </c>
      <c r="AU255" s="226" t="s">
        <v>80</v>
      </c>
      <c r="AY255" s="16" t="s">
        <v>121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6" t="s">
        <v>78</v>
      </c>
      <c r="BK255" s="227">
        <f>ROUND(I255*H255,2)</f>
        <v>0</v>
      </c>
      <c r="BL255" s="16" t="s">
        <v>183</v>
      </c>
      <c r="BM255" s="226" t="s">
        <v>398</v>
      </c>
    </row>
    <row r="256" s="12" customFormat="1">
      <c r="B256" s="228"/>
      <c r="C256" s="229"/>
      <c r="D256" s="230" t="s">
        <v>130</v>
      </c>
      <c r="E256" s="231" t="s">
        <v>1</v>
      </c>
      <c r="F256" s="232" t="s">
        <v>162</v>
      </c>
      <c r="G256" s="229"/>
      <c r="H256" s="233">
        <v>111.90000000000001</v>
      </c>
      <c r="I256" s="234"/>
      <c r="J256" s="229"/>
      <c r="K256" s="229"/>
      <c r="L256" s="235"/>
      <c r="M256" s="236"/>
      <c r="N256" s="237"/>
      <c r="O256" s="237"/>
      <c r="P256" s="237"/>
      <c r="Q256" s="237"/>
      <c r="R256" s="237"/>
      <c r="S256" s="237"/>
      <c r="T256" s="238"/>
      <c r="AT256" s="239" t="s">
        <v>130</v>
      </c>
      <c r="AU256" s="239" t="s">
        <v>80</v>
      </c>
      <c r="AV256" s="12" t="s">
        <v>80</v>
      </c>
      <c r="AW256" s="12" t="s">
        <v>30</v>
      </c>
      <c r="AX256" s="12" t="s">
        <v>78</v>
      </c>
      <c r="AY256" s="239" t="s">
        <v>121</v>
      </c>
    </row>
    <row r="257" s="1" customFormat="1" ht="36" customHeight="1">
      <c r="B257" s="37"/>
      <c r="C257" s="240" t="s">
        <v>399</v>
      </c>
      <c r="D257" s="240" t="s">
        <v>132</v>
      </c>
      <c r="E257" s="241" t="s">
        <v>400</v>
      </c>
      <c r="F257" s="242" t="s">
        <v>401</v>
      </c>
      <c r="G257" s="243" t="s">
        <v>149</v>
      </c>
      <c r="H257" s="244">
        <v>128.685</v>
      </c>
      <c r="I257" s="245"/>
      <c r="J257" s="246">
        <f>ROUND(I257*H257,2)</f>
        <v>0</v>
      </c>
      <c r="K257" s="242" t="s">
        <v>1</v>
      </c>
      <c r="L257" s="247"/>
      <c r="M257" s="248" t="s">
        <v>1</v>
      </c>
      <c r="N257" s="249" t="s">
        <v>38</v>
      </c>
      <c r="O257" s="85"/>
      <c r="P257" s="224">
        <f>O257*H257</f>
        <v>0</v>
      </c>
      <c r="Q257" s="224">
        <v>0.001</v>
      </c>
      <c r="R257" s="224">
        <f>Q257*H257</f>
        <v>0.12868499999999999</v>
      </c>
      <c r="S257" s="224">
        <v>0</v>
      </c>
      <c r="T257" s="225">
        <f>S257*H257</f>
        <v>0</v>
      </c>
      <c r="AR257" s="226" t="s">
        <v>294</v>
      </c>
      <c r="AT257" s="226" t="s">
        <v>132</v>
      </c>
      <c r="AU257" s="226" t="s">
        <v>80</v>
      </c>
      <c r="AY257" s="16" t="s">
        <v>121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6" t="s">
        <v>78</v>
      </c>
      <c r="BK257" s="227">
        <f>ROUND(I257*H257,2)</f>
        <v>0</v>
      </c>
      <c r="BL257" s="16" t="s">
        <v>183</v>
      </c>
      <c r="BM257" s="226" t="s">
        <v>402</v>
      </c>
    </row>
    <row r="258" s="12" customFormat="1">
      <c r="B258" s="228"/>
      <c r="C258" s="229"/>
      <c r="D258" s="230" t="s">
        <v>130</v>
      </c>
      <c r="E258" s="231" t="s">
        <v>1</v>
      </c>
      <c r="F258" s="232" t="s">
        <v>351</v>
      </c>
      <c r="G258" s="229"/>
      <c r="H258" s="233">
        <v>128.685</v>
      </c>
      <c r="I258" s="234"/>
      <c r="J258" s="229"/>
      <c r="K258" s="229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130</v>
      </c>
      <c r="AU258" s="239" t="s">
        <v>80</v>
      </c>
      <c r="AV258" s="12" t="s">
        <v>80</v>
      </c>
      <c r="AW258" s="12" t="s">
        <v>30</v>
      </c>
      <c r="AX258" s="12" t="s">
        <v>78</v>
      </c>
      <c r="AY258" s="239" t="s">
        <v>121</v>
      </c>
    </row>
    <row r="259" s="1" customFormat="1" ht="24" customHeight="1">
      <c r="B259" s="37"/>
      <c r="C259" s="215" t="s">
        <v>403</v>
      </c>
      <c r="D259" s="215" t="s">
        <v>124</v>
      </c>
      <c r="E259" s="216" t="s">
        <v>404</v>
      </c>
      <c r="F259" s="217" t="s">
        <v>405</v>
      </c>
      <c r="G259" s="218" t="s">
        <v>149</v>
      </c>
      <c r="H259" s="219">
        <v>111.90000000000001</v>
      </c>
      <c r="I259" s="220"/>
      <c r="J259" s="221">
        <f>ROUND(I259*H259,2)</f>
        <v>0</v>
      </c>
      <c r="K259" s="217" t="s">
        <v>1</v>
      </c>
      <c r="L259" s="42"/>
      <c r="M259" s="222" t="s">
        <v>1</v>
      </c>
      <c r="N259" s="223" t="s">
        <v>38</v>
      </c>
      <c r="O259" s="85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AR259" s="226" t="s">
        <v>183</v>
      </c>
      <c r="AT259" s="226" t="s">
        <v>124</v>
      </c>
      <c r="AU259" s="226" t="s">
        <v>80</v>
      </c>
      <c r="AY259" s="16" t="s">
        <v>121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6" t="s">
        <v>78</v>
      </c>
      <c r="BK259" s="227">
        <f>ROUND(I259*H259,2)</f>
        <v>0</v>
      </c>
      <c r="BL259" s="16" t="s">
        <v>183</v>
      </c>
      <c r="BM259" s="226" t="s">
        <v>406</v>
      </c>
    </row>
    <row r="260" s="12" customFormat="1">
      <c r="B260" s="228"/>
      <c r="C260" s="229"/>
      <c r="D260" s="230" t="s">
        <v>130</v>
      </c>
      <c r="E260" s="231" t="s">
        <v>1</v>
      </c>
      <c r="F260" s="232" t="s">
        <v>162</v>
      </c>
      <c r="G260" s="229"/>
      <c r="H260" s="233">
        <v>111.90000000000001</v>
      </c>
      <c r="I260" s="234"/>
      <c r="J260" s="229"/>
      <c r="K260" s="229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130</v>
      </c>
      <c r="AU260" s="239" t="s">
        <v>80</v>
      </c>
      <c r="AV260" s="12" t="s">
        <v>80</v>
      </c>
      <c r="AW260" s="12" t="s">
        <v>30</v>
      </c>
      <c r="AX260" s="12" t="s">
        <v>78</v>
      </c>
      <c r="AY260" s="239" t="s">
        <v>121</v>
      </c>
    </row>
    <row r="261" s="1" customFormat="1" ht="16.5" customHeight="1">
      <c r="B261" s="37"/>
      <c r="C261" s="240" t="s">
        <v>407</v>
      </c>
      <c r="D261" s="240" t="s">
        <v>132</v>
      </c>
      <c r="E261" s="241" t="s">
        <v>408</v>
      </c>
      <c r="F261" s="242" t="s">
        <v>409</v>
      </c>
      <c r="G261" s="243" t="s">
        <v>195</v>
      </c>
      <c r="H261" s="244">
        <v>4.2469999999999999</v>
      </c>
      <c r="I261" s="245"/>
      <c r="J261" s="246">
        <f>ROUND(I261*H261,2)</f>
        <v>0</v>
      </c>
      <c r="K261" s="242" t="s">
        <v>1</v>
      </c>
      <c r="L261" s="247"/>
      <c r="M261" s="248" t="s">
        <v>1</v>
      </c>
      <c r="N261" s="249" t="s">
        <v>38</v>
      </c>
      <c r="O261" s="85"/>
      <c r="P261" s="224">
        <f>O261*H261</f>
        <v>0</v>
      </c>
      <c r="Q261" s="224">
        <v>0.0050000000000000001</v>
      </c>
      <c r="R261" s="224">
        <f>Q261*H261</f>
        <v>0.021235</v>
      </c>
      <c r="S261" s="224">
        <v>0</v>
      </c>
      <c r="T261" s="225">
        <f>S261*H261</f>
        <v>0</v>
      </c>
      <c r="AR261" s="226" t="s">
        <v>294</v>
      </c>
      <c r="AT261" s="226" t="s">
        <v>132</v>
      </c>
      <c r="AU261" s="226" t="s">
        <v>80</v>
      </c>
      <c r="AY261" s="16" t="s">
        <v>121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6" t="s">
        <v>78</v>
      </c>
      <c r="BK261" s="227">
        <f>ROUND(I261*H261,2)</f>
        <v>0</v>
      </c>
      <c r="BL261" s="16" t="s">
        <v>183</v>
      </c>
      <c r="BM261" s="226" t="s">
        <v>410</v>
      </c>
    </row>
    <row r="262" s="14" customFormat="1">
      <c r="B262" s="261"/>
      <c r="C262" s="262"/>
      <c r="D262" s="230" t="s">
        <v>130</v>
      </c>
      <c r="E262" s="263" t="s">
        <v>1</v>
      </c>
      <c r="F262" s="264" t="s">
        <v>411</v>
      </c>
      <c r="G262" s="262"/>
      <c r="H262" s="263" t="s">
        <v>1</v>
      </c>
      <c r="I262" s="265"/>
      <c r="J262" s="262"/>
      <c r="K262" s="262"/>
      <c r="L262" s="266"/>
      <c r="M262" s="267"/>
      <c r="N262" s="268"/>
      <c r="O262" s="268"/>
      <c r="P262" s="268"/>
      <c r="Q262" s="268"/>
      <c r="R262" s="268"/>
      <c r="S262" s="268"/>
      <c r="T262" s="269"/>
      <c r="AT262" s="270" t="s">
        <v>130</v>
      </c>
      <c r="AU262" s="270" t="s">
        <v>80</v>
      </c>
      <c r="AV262" s="14" t="s">
        <v>78</v>
      </c>
      <c r="AW262" s="14" t="s">
        <v>30</v>
      </c>
      <c r="AX262" s="14" t="s">
        <v>73</v>
      </c>
      <c r="AY262" s="270" t="s">
        <v>121</v>
      </c>
    </row>
    <row r="263" s="12" customFormat="1">
      <c r="B263" s="228"/>
      <c r="C263" s="229"/>
      <c r="D263" s="230" t="s">
        <v>130</v>
      </c>
      <c r="E263" s="231" t="s">
        <v>1</v>
      </c>
      <c r="F263" s="232" t="s">
        <v>412</v>
      </c>
      <c r="G263" s="229"/>
      <c r="H263" s="233">
        <v>4.2469999999999999</v>
      </c>
      <c r="I263" s="234"/>
      <c r="J263" s="229"/>
      <c r="K263" s="229"/>
      <c r="L263" s="235"/>
      <c r="M263" s="236"/>
      <c r="N263" s="237"/>
      <c r="O263" s="237"/>
      <c r="P263" s="237"/>
      <c r="Q263" s="237"/>
      <c r="R263" s="237"/>
      <c r="S263" s="237"/>
      <c r="T263" s="238"/>
      <c r="AT263" s="239" t="s">
        <v>130</v>
      </c>
      <c r="AU263" s="239" t="s">
        <v>80</v>
      </c>
      <c r="AV263" s="12" t="s">
        <v>80</v>
      </c>
      <c r="AW263" s="12" t="s">
        <v>30</v>
      </c>
      <c r="AX263" s="12" t="s">
        <v>78</v>
      </c>
      <c r="AY263" s="239" t="s">
        <v>121</v>
      </c>
    </row>
    <row r="264" s="1" customFormat="1" ht="36" customHeight="1">
      <c r="B264" s="37"/>
      <c r="C264" s="215" t="s">
        <v>413</v>
      </c>
      <c r="D264" s="215" t="s">
        <v>124</v>
      </c>
      <c r="E264" s="216" t="s">
        <v>414</v>
      </c>
      <c r="F264" s="217" t="s">
        <v>415</v>
      </c>
      <c r="G264" s="218" t="s">
        <v>363</v>
      </c>
      <c r="H264" s="271"/>
      <c r="I264" s="220"/>
      <c r="J264" s="221">
        <f>ROUND(I264*H264,2)</f>
        <v>0</v>
      </c>
      <c r="K264" s="217" t="s">
        <v>1</v>
      </c>
      <c r="L264" s="42"/>
      <c r="M264" s="222" t="s">
        <v>1</v>
      </c>
      <c r="N264" s="223" t="s">
        <v>38</v>
      </c>
      <c r="O264" s="85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AR264" s="226" t="s">
        <v>183</v>
      </c>
      <c r="AT264" s="226" t="s">
        <v>124</v>
      </c>
      <c r="AU264" s="226" t="s">
        <v>80</v>
      </c>
      <c r="AY264" s="16" t="s">
        <v>121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6" t="s">
        <v>78</v>
      </c>
      <c r="BK264" s="227">
        <f>ROUND(I264*H264,2)</f>
        <v>0</v>
      </c>
      <c r="BL264" s="16" t="s">
        <v>183</v>
      </c>
      <c r="BM264" s="226" t="s">
        <v>416</v>
      </c>
    </row>
    <row r="265" s="11" customFormat="1" ht="22.8" customHeight="1">
      <c r="B265" s="199"/>
      <c r="C265" s="200"/>
      <c r="D265" s="201" t="s">
        <v>72</v>
      </c>
      <c r="E265" s="213" t="s">
        <v>417</v>
      </c>
      <c r="F265" s="213" t="s">
        <v>418</v>
      </c>
      <c r="G265" s="200"/>
      <c r="H265" s="200"/>
      <c r="I265" s="203"/>
      <c r="J265" s="214">
        <f>BK265</f>
        <v>0</v>
      </c>
      <c r="K265" s="200"/>
      <c r="L265" s="205"/>
      <c r="M265" s="206"/>
      <c r="N265" s="207"/>
      <c r="O265" s="207"/>
      <c r="P265" s="208">
        <f>SUM(P266:P291)</f>
        <v>0</v>
      </c>
      <c r="Q265" s="207"/>
      <c r="R265" s="208">
        <f>SUM(R266:R291)</f>
        <v>0.32122500000000004</v>
      </c>
      <c r="S265" s="207"/>
      <c r="T265" s="209">
        <f>SUM(T266:T291)</f>
        <v>0.27829999999999999</v>
      </c>
      <c r="AR265" s="210" t="s">
        <v>80</v>
      </c>
      <c r="AT265" s="211" t="s">
        <v>72</v>
      </c>
      <c r="AU265" s="211" t="s">
        <v>78</v>
      </c>
      <c r="AY265" s="210" t="s">
        <v>121</v>
      </c>
      <c r="BK265" s="212">
        <f>SUM(BK266:BK291)</f>
        <v>0</v>
      </c>
    </row>
    <row r="266" s="1" customFormat="1" ht="24" customHeight="1">
      <c r="B266" s="37"/>
      <c r="C266" s="215" t="s">
        <v>419</v>
      </c>
      <c r="D266" s="215" t="s">
        <v>124</v>
      </c>
      <c r="E266" s="216" t="s">
        <v>420</v>
      </c>
      <c r="F266" s="217" t="s">
        <v>421</v>
      </c>
      <c r="G266" s="218" t="s">
        <v>170</v>
      </c>
      <c r="H266" s="219">
        <v>345</v>
      </c>
      <c r="I266" s="220"/>
      <c r="J266" s="221">
        <f>ROUND(I266*H266,2)</f>
        <v>0</v>
      </c>
      <c r="K266" s="217" t="s">
        <v>1</v>
      </c>
      <c r="L266" s="42"/>
      <c r="M266" s="222" t="s">
        <v>1</v>
      </c>
      <c r="N266" s="223" t="s">
        <v>38</v>
      </c>
      <c r="O266" s="85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AR266" s="226" t="s">
        <v>183</v>
      </c>
      <c r="AT266" s="226" t="s">
        <v>124</v>
      </c>
      <c r="AU266" s="226" t="s">
        <v>80</v>
      </c>
      <c r="AY266" s="16" t="s">
        <v>121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6" t="s">
        <v>78</v>
      </c>
      <c r="BK266" s="227">
        <f>ROUND(I266*H266,2)</f>
        <v>0</v>
      </c>
      <c r="BL266" s="16" t="s">
        <v>183</v>
      </c>
      <c r="BM266" s="226" t="s">
        <v>422</v>
      </c>
    </row>
    <row r="267" s="12" customFormat="1">
      <c r="B267" s="228"/>
      <c r="C267" s="229"/>
      <c r="D267" s="230" t="s">
        <v>130</v>
      </c>
      <c r="E267" s="231" t="s">
        <v>1</v>
      </c>
      <c r="F267" s="232" t="s">
        <v>423</v>
      </c>
      <c r="G267" s="229"/>
      <c r="H267" s="233">
        <v>255</v>
      </c>
      <c r="I267" s="234"/>
      <c r="J267" s="229"/>
      <c r="K267" s="229"/>
      <c r="L267" s="235"/>
      <c r="M267" s="236"/>
      <c r="N267" s="237"/>
      <c r="O267" s="237"/>
      <c r="P267" s="237"/>
      <c r="Q267" s="237"/>
      <c r="R267" s="237"/>
      <c r="S267" s="237"/>
      <c r="T267" s="238"/>
      <c r="AT267" s="239" t="s">
        <v>130</v>
      </c>
      <c r="AU267" s="239" t="s">
        <v>80</v>
      </c>
      <c r="AV267" s="12" t="s">
        <v>80</v>
      </c>
      <c r="AW267" s="12" t="s">
        <v>30</v>
      </c>
      <c r="AX267" s="12" t="s">
        <v>73</v>
      </c>
      <c r="AY267" s="239" t="s">
        <v>121</v>
      </c>
    </row>
    <row r="268" s="12" customFormat="1">
      <c r="B268" s="228"/>
      <c r="C268" s="229"/>
      <c r="D268" s="230" t="s">
        <v>130</v>
      </c>
      <c r="E268" s="231" t="s">
        <v>1</v>
      </c>
      <c r="F268" s="232" t="s">
        <v>424</v>
      </c>
      <c r="G268" s="229"/>
      <c r="H268" s="233">
        <v>90</v>
      </c>
      <c r="I268" s="234"/>
      <c r="J268" s="229"/>
      <c r="K268" s="229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130</v>
      </c>
      <c r="AU268" s="239" t="s">
        <v>80</v>
      </c>
      <c r="AV268" s="12" t="s">
        <v>80</v>
      </c>
      <c r="AW268" s="12" t="s">
        <v>30</v>
      </c>
      <c r="AX268" s="12" t="s">
        <v>73</v>
      </c>
      <c r="AY268" s="239" t="s">
        <v>121</v>
      </c>
    </row>
    <row r="269" s="13" customFormat="1">
      <c r="B269" s="250"/>
      <c r="C269" s="251"/>
      <c r="D269" s="230" t="s">
        <v>130</v>
      </c>
      <c r="E269" s="252" t="s">
        <v>1</v>
      </c>
      <c r="F269" s="253" t="s">
        <v>153</v>
      </c>
      <c r="G269" s="251"/>
      <c r="H269" s="254">
        <v>345</v>
      </c>
      <c r="I269" s="255"/>
      <c r="J269" s="251"/>
      <c r="K269" s="251"/>
      <c r="L269" s="256"/>
      <c r="M269" s="257"/>
      <c r="N269" s="258"/>
      <c r="O269" s="258"/>
      <c r="P269" s="258"/>
      <c r="Q269" s="258"/>
      <c r="R269" s="258"/>
      <c r="S269" s="258"/>
      <c r="T269" s="259"/>
      <c r="AT269" s="260" t="s">
        <v>130</v>
      </c>
      <c r="AU269" s="260" t="s">
        <v>80</v>
      </c>
      <c r="AV269" s="13" t="s">
        <v>122</v>
      </c>
      <c r="AW269" s="13" t="s">
        <v>30</v>
      </c>
      <c r="AX269" s="13" t="s">
        <v>78</v>
      </c>
      <c r="AY269" s="260" t="s">
        <v>121</v>
      </c>
    </row>
    <row r="270" s="1" customFormat="1" ht="16.5" customHeight="1">
      <c r="B270" s="37"/>
      <c r="C270" s="240" t="s">
        <v>425</v>
      </c>
      <c r="D270" s="240" t="s">
        <v>132</v>
      </c>
      <c r="E270" s="241" t="s">
        <v>426</v>
      </c>
      <c r="F270" s="242" t="s">
        <v>427</v>
      </c>
      <c r="G270" s="243" t="s">
        <v>428</v>
      </c>
      <c r="H270" s="244">
        <v>224.595</v>
      </c>
      <c r="I270" s="245"/>
      <c r="J270" s="246">
        <f>ROUND(I270*H270,2)</f>
        <v>0</v>
      </c>
      <c r="K270" s="242" t="s">
        <v>1</v>
      </c>
      <c r="L270" s="247"/>
      <c r="M270" s="248" t="s">
        <v>1</v>
      </c>
      <c r="N270" s="249" t="s">
        <v>38</v>
      </c>
      <c r="O270" s="85"/>
      <c r="P270" s="224">
        <f>O270*H270</f>
        <v>0</v>
      </c>
      <c r="Q270" s="224">
        <v>0.001</v>
      </c>
      <c r="R270" s="224">
        <f>Q270*H270</f>
        <v>0.22459500000000002</v>
      </c>
      <c r="S270" s="224">
        <v>0</v>
      </c>
      <c r="T270" s="225">
        <f>S270*H270</f>
        <v>0</v>
      </c>
      <c r="AR270" s="226" t="s">
        <v>294</v>
      </c>
      <c r="AT270" s="226" t="s">
        <v>132</v>
      </c>
      <c r="AU270" s="226" t="s">
        <v>80</v>
      </c>
      <c r="AY270" s="16" t="s">
        <v>121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6" t="s">
        <v>78</v>
      </c>
      <c r="BK270" s="227">
        <f>ROUND(I270*H270,2)</f>
        <v>0</v>
      </c>
      <c r="BL270" s="16" t="s">
        <v>183</v>
      </c>
      <c r="BM270" s="226" t="s">
        <v>429</v>
      </c>
    </row>
    <row r="271" s="12" customFormat="1">
      <c r="B271" s="228"/>
      <c r="C271" s="229"/>
      <c r="D271" s="230" t="s">
        <v>130</v>
      </c>
      <c r="E271" s="231" t="s">
        <v>1</v>
      </c>
      <c r="F271" s="232" t="s">
        <v>430</v>
      </c>
      <c r="G271" s="229"/>
      <c r="H271" s="233">
        <v>362.25</v>
      </c>
      <c r="I271" s="234"/>
      <c r="J271" s="229"/>
      <c r="K271" s="229"/>
      <c r="L271" s="235"/>
      <c r="M271" s="236"/>
      <c r="N271" s="237"/>
      <c r="O271" s="237"/>
      <c r="P271" s="237"/>
      <c r="Q271" s="237"/>
      <c r="R271" s="237"/>
      <c r="S271" s="237"/>
      <c r="T271" s="238"/>
      <c r="AT271" s="239" t="s">
        <v>130</v>
      </c>
      <c r="AU271" s="239" t="s">
        <v>80</v>
      </c>
      <c r="AV271" s="12" t="s">
        <v>80</v>
      </c>
      <c r="AW271" s="12" t="s">
        <v>30</v>
      </c>
      <c r="AX271" s="12" t="s">
        <v>73</v>
      </c>
      <c r="AY271" s="239" t="s">
        <v>121</v>
      </c>
    </row>
    <row r="272" s="12" customFormat="1">
      <c r="B272" s="228"/>
      <c r="C272" s="229"/>
      <c r="D272" s="230" t="s">
        <v>130</v>
      </c>
      <c r="E272" s="231" t="s">
        <v>1</v>
      </c>
      <c r="F272" s="232" t="s">
        <v>431</v>
      </c>
      <c r="G272" s="229"/>
      <c r="H272" s="233">
        <v>224.595</v>
      </c>
      <c r="I272" s="234"/>
      <c r="J272" s="229"/>
      <c r="K272" s="229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130</v>
      </c>
      <c r="AU272" s="239" t="s">
        <v>80</v>
      </c>
      <c r="AV272" s="12" t="s">
        <v>80</v>
      </c>
      <c r="AW272" s="12" t="s">
        <v>30</v>
      </c>
      <c r="AX272" s="12" t="s">
        <v>78</v>
      </c>
      <c r="AY272" s="239" t="s">
        <v>121</v>
      </c>
    </row>
    <row r="273" s="1" customFormat="1" ht="24" customHeight="1">
      <c r="B273" s="37"/>
      <c r="C273" s="240" t="s">
        <v>432</v>
      </c>
      <c r="D273" s="240" t="s">
        <v>132</v>
      </c>
      <c r="E273" s="241" t="s">
        <v>433</v>
      </c>
      <c r="F273" s="242" t="s">
        <v>434</v>
      </c>
      <c r="G273" s="243" t="s">
        <v>308</v>
      </c>
      <c r="H273" s="244">
        <v>142.59999999999999</v>
      </c>
      <c r="I273" s="245"/>
      <c r="J273" s="246">
        <f>ROUND(I273*H273,2)</f>
        <v>0</v>
      </c>
      <c r="K273" s="242" t="s">
        <v>1</v>
      </c>
      <c r="L273" s="247"/>
      <c r="M273" s="248" t="s">
        <v>1</v>
      </c>
      <c r="N273" s="249" t="s">
        <v>38</v>
      </c>
      <c r="O273" s="85"/>
      <c r="P273" s="224">
        <f>O273*H273</f>
        <v>0</v>
      </c>
      <c r="Q273" s="224">
        <v>0.00029999999999999997</v>
      </c>
      <c r="R273" s="224">
        <f>Q273*H273</f>
        <v>0.042779999999999992</v>
      </c>
      <c r="S273" s="224">
        <v>0</v>
      </c>
      <c r="T273" s="225">
        <f>S273*H273</f>
        <v>0</v>
      </c>
      <c r="AR273" s="226" t="s">
        <v>294</v>
      </c>
      <c r="AT273" s="226" t="s">
        <v>132</v>
      </c>
      <c r="AU273" s="226" t="s">
        <v>80</v>
      </c>
      <c r="AY273" s="16" t="s">
        <v>121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6" t="s">
        <v>78</v>
      </c>
      <c r="BK273" s="227">
        <f>ROUND(I273*H273,2)</f>
        <v>0</v>
      </c>
      <c r="BL273" s="16" t="s">
        <v>183</v>
      </c>
      <c r="BM273" s="226" t="s">
        <v>435</v>
      </c>
    </row>
    <row r="274" s="12" customFormat="1">
      <c r="B274" s="228"/>
      <c r="C274" s="229"/>
      <c r="D274" s="230" t="s">
        <v>130</v>
      </c>
      <c r="E274" s="231" t="s">
        <v>1</v>
      </c>
      <c r="F274" s="232" t="s">
        <v>436</v>
      </c>
      <c r="G274" s="229"/>
      <c r="H274" s="233">
        <v>230</v>
      </c>
      <c r="I274" s="234"/>
      <c r="J274" s="229"/>
      <c r="K274" s="229"/>
      <c r="L274" s="235"/>
      <c r="M274" s="236"/>
      <c r="N274" s="237"/>
      <c r="O274" s="237"/>
      <c r="P274" s="237"/>
      <c r="Q274" s="237"/>
      <c r="R274" s="237"/>
      <c r="S274" s="237"/>
      <c r="T274" s="238"/>
      <c r="AT274" s="239" t="s">
        <v>130</v>
      </c>
      <c r="AU274" s="239" t="s">
        <v>80</v>
      </c>
      <c r="AV274" s="12" t="s">
        <v>80</v>
      </c>
      <c r="AW274" s="12" t="s">
        <v>30</v>
      </c>
      <c r="AX274" s="12" t="s">
        <v>73</v>
      </c>
      <c r="AY274" s="239" t="s">
        <v>121</v>
      </c>
    </row>
    <row r="275" s="12" customFormat="1">
      <c r="B275" s="228"/>
      <c r="C275" s="229"/>
      <c r="D275" s="230" t="s">
        <v>130</v>
      </c>
      <c r="E275" s="231" t="s">
        <v>1</v>
      </c>
      <c r="F275" s="232" t="s">
        <v>437</v>
      </c>
      <c r="G275" s="229"/>
      <c r="H275" s="233">
        <v>142.59999999999999</v>
      </c>
      <c r="I275" s="234"/>
      <c r="J275" s="229"/>
      <c r="K275" s="229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130</v>
      </c>
      <c r="AU275" s="239" t="s">
        <v>80</v>
      </c>
      <c r="AV275" s="12" t="s">
        <v>80</v>
      </c>
      <c r="AW275" s="12" t="s">
        <v>30</v>
      </c>
      <c r="AX275" s="12" t="s">
        <v>78</v>
      </c>
      <c r="AY275" s="239" t="s">
        <v>121</v>
      </c>
    </row>
    <row r="276" s="1" customFormat="1" ht="24" customHeight="1">
      <c r="B276" s="37"/>
      <c r="C276" s="215" t="s">
        <v>438</v>
      </c>
      <c r="D276" s="215" t="s">
        <v>124</v>
      </c>
      <c r="E276" s="216" t="s">
        <v>439</v>
      </c>
      <c r="F276" s="217" t="s">
        <v>440</v>
      </c>
      <c r="G276" s="218" t="s">
        <v>308</v>
      </c>
      <c r="H276" s="219">
        <v>15</v>
      </c>
      <c r="I276" s="220"/>
      <c r="J276" s="221">
        <f>ROUND(I276*H276,2)</f>
        <v>0</v>
      </c>
      <c r="K276" s="217" t="s">
        <v>1</v>
      </c>
      <c r="L276" s="42"/>
      <c r="M276" s="222" t="s">
        <v>1</v>
      </c>
      <c r="N276" s="223" t="s">
        <v>38</v>
      </c>
      <c r="O276" s="85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AR276" s="226" t="s">
        <v>183</v>
      </c>
      <c r="AT276" s="226" t="s">
        <v>124</v>
      </c>
      <c r="AU276" s="226" t="s">
        <v>80</v>
      </c>
      <c r="AY276" s="16" t="s">
        <v>121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6" t="s">
        <v>78</v>
      </c>
      <c r="BK276" s="227">
        <f>ROUND(I276*H276,2)</f>
        <v>0</v>
      </c>
      <c r="BL276" s="16" t="s">
        <v>183</v>
      </c>
      <c r="BM276" s="226" t="s">
        <v>441</v>
      </c>
    </row>
    <row r="277" s="12" customFormat="1">
      <c r="B277" s="228"/>
      <c r="C277" s="229"/>
      <c r="D277" s="230" t="s">
        <v>130</v>
      </c>
      <c r="E277" s="231" t="s">
        <v>1</v>
      </c>
      <c r="F277" s="232" t="s">
        <v>442</v>
      </c>
      <c r="G277" s="229"/>
      <c r="H277" s="233">
        <v>15</v>
      </c>
      <c r="I277" s="234"/>
      <c r="J277" s="229"/>
      <c r="K277" s="229"/>
      <c r="L277" s="235"/>
      <c r="M277" s="236"/>
      <c r="N277" s="237"/>
      <c r="O277" s="237"/>
      <c r="P277" s="237"/>
      <c r="Q277" s="237"/>
      <c r="R277" s="237"/>
      <c r="S277" s="237"/>
      <c r="T277" s="238"/>
      <c r="AT277" s="239" t="s">
        <v>130</v>
      </c>
      <c r="AU277" s="239" t="s">
        <v>80</v>
      </c>
      <c r="AV277" s="12" t="s">
        <v>80</v>
      </c>
      <c r="AW277" s="12" t="s">
        <v>30</v>
      </c>
      <c r="AX277" s="12" t="s">
        <v>78</v>
      </c>
      <c r="AY277" s="239" t="s">
        <v>121</v>
      </c>
    </row>
    <row r="278" s="1" customFormat="1" ht="16.5" customHeight="1">
      <c r="B278" s="37"/>
      <c r="C278" s="240" t="s">
        <v>443</v>
      </c>
      <c r="D278" s="240" t="s">
        <v>132</v>
      </c>
      <c r="E278" s="241" t="s">
        <v>444</v>
      </c>
      <c r="F278" s="242" t="s">
        <v>445</v>
      </c>
      <c r="G278" s="243" t="s">
        <v>308</v>
      </c>
      <c r="H278" s="244">
        <v>15</v>
      </c>
      <c r="I278" s="245"/>
      <c r="J278" s="246">
        <f>ROUND(I278*H278,2)</f>
        <v>0</v>
      </c>
      <c r="K278" s="242" t="s">
        <v>1</v>
      </c>
      <c r="L278" s="247"/>
      <c r="M278" s="248" t="s">
        <v>1</v>
      </c>
      <c r="N278" s="249" t="s">
        <v>38</v>
      </c>
      <c r="O278" s="85"/>
      <c r="P278" s="224">
        <f>O278*H278</f>
        <v>0</v>
      </c>
      <c r="Q278" s="224">
        <v>0.00042999999999999999</v>
      </c>
      <c r="R278" s="224">
        <f>Q278*H278</f>
        <v>0.00645</v>
      </c>
      <c r="S278" s="224">
        <v>0</v>
      </c>
      <c r="T278" s="225">
        <f>S278*H278</f>
        <v>0</v>
      </c>
      <c r="AR278" s="226" t="s">
        <v>294</v>
      </c>
      <c r="AT278" s="226" t="s">
        <v>132</v>
      </c>
      <c r="AU278" s="226" t="s">
        <v>80</v>
      </c>
      <c r="AY278" s="16" t="s">
        <v>121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6" t="s">
        <v>78</v>
      </c>
      <c r="BK278" s="227">
        <f>ROUND(I278*H278,2)</f>
        <v>0</v>
      </c>
      <c r="BL278" s="16" t="s">
        <v>183</v>
      </c>
      <c r="BM278" s="226" t="s">
        <v>446</v>
      </c>
    </row>
    <row r="279" s="1" customFormat="1" ht="24" customHeight="1">
      <c r="B279" s="37"/>
      <c r="C279" s="215" t="s">
        <v>447</v>
      </c>
      <c r="D279" s="215" t="s">
        <v>124</v>
      </c>
      <c r="E279" s="216" t="s">
        <v>439</v>
      </c>
      <c r="F279" s="217" t="s">
        <v>440</v>
      </c>
      <c r="G279" s="218" t="s">
        <v>308</v>
      </c>
      <c r="H279" s="219">
        <v>15</v>
      </c>
      <c r="I279" s="220"/>
      <c r="J279" s="221">
        <f>ROUND(I279*H279,2)</f>
        <v>0</v>
      </c>
      <c r="K279" s="217" t="s">
        <v>1</v>
      </c>
      <c r="L279" s="42"/>
      <c r="M279" s="222" t="s">
        <v>1</v>
      </c>
      <c r="N279" s="223" t="s">
        <v>38</v>
      </c>
      <c r="O279" s="85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AR279" s="226" t="s">
        <v>183</v>
      </c>
      <c r="AT279" s="226" t="s">
        <v>124</v>
      </c>
      <c r="AU279" s="226" t="s">
        <v>80</v>
      </c>
      <c r="AY279" s="16" t="s">
        <v>121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6" t="s">
        <v>78</v>
      </c>
      <c r="BK279" s="227">
        <f>ROUND(I279*H279,2)</f>
        <v>0</v>
      </c>
      <c r="BL279" s="16" t="s">
        <v>183</v>
      </c>
      <c r="BM279" s="226" t="s">
        <v>448</v>
      </c>
    </row>
    <row r="280" s="12" customFormat="1">
      <c r="B280" s="228"/>
      <c r="C280" s="229"/>
      <c r="D280" s="230" t="s">
        <v>130</v>
      </c>
      <c r="E280" s="231" t="s">
        <v>1</v>
      </c>
      <c r="F280" s="232" t="s">
        <v>442</v>
      </c>
      <c r="G280" s="229"/>
      <c r="H280" s="233">
        <v>15</v>
      </c>
      <c r="I280" s="234"/>
      <c r="J280" s="229"/>
      <c r="K280" s="229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130</v>
      </c>
      <c r="AU280" s="239" t="s">
        <v>80</v>
      </c>
      <c r="AV280" s="12" t="s">
        <v>80</v>
      </c>
      <c r="AW280" s="12" t="s">
        <v>30</v>
      </c>
      <c r="AX280" s="12" t="s">
        <v>78</v>
      </c>
      <c r="AY280" s="239" t="s">
        <v>121</v>
      </c>
    </row>
    <row r="281" s="1" customFormat="1" ht="16.5" customHeight="1">
      <c r="B281" s="37"/>
      <c r="C281" s="240" t="s">
        <v>449</v>
      </c>
      <c r="D281" s="240" t="s">
        <v>132</v>
      </c>
      <c r="E281" s="241" t="s">
        <v>450</v>
      </c>
      <c r="F281" s="242" t="s">
        <v>451</v>
      </c>
      <c r="G281" s="243" t="s">
        <v>308</v>
      </c>
      <c r="H281" s="244">
        <v>15</v>
      </c>
      <c r="I281" s="245"/>
      <c r="J281" s="246">
        <f>ROUND(I281*H281,2)</f>
        <v>0</v>
      </c>
      <c r="K281" s="242" t="s">
        <v>1</v>
      </c>
      <c r="L281" s="247"/>
      <c r="M281" s="248" t="s">
        <v>1</v>
      </c>
      <c r="N281" s="249" t="s">
        <v>38</v>
      </c>
      <c r="O281" s="85"/>
      <c r="P281" s="224">
        <f>O281*H281</f>
        <v>0</v>
      </c>
      <c r="Q281" s="224">
        <v>0.00016000000000000001</v>
      </c>
      <c r="R281" s="224">
        <f>Q281*H281</f>
        <v>0.0024000000000000002</v>
      </c>
      <c r="S281" s="224">
        <v>0</v>
      </c>
      <c r="T281" s="225">
        <f>S281*H281</f>
        <v>0</v>
      </c>
      <c r="AR281" s="226" t="s">
        <v>294</v>
      </c>
      <c r="AT281" s="226" t="s">
        <v>132</v>
      </c>
      <c r="AU281" s="226" t="s">
        <v>80</v>
      </c>
      <c r="AY281" s="16" t="s">
        <v>121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6" t="s">
        <v>78</v>
      </c>
      <c r="BK281" s="227">
        <f>ROUND(I281*H281,2)</f>
        <v>0</v>
      </c>
      <c r="BL281" s="16" t="s">
        <v>183</v>
      </c>
      <c r="BM281" s="226" t="s">
        <v>452</v>
      </c>
    </row>
    <row r="282" s="1" customFormat="1" ht="36" customHeight="1">
      <c r="B282" s="37"/>
      <c r="C282" s="215" t="s">
        <v>453</v>
      </c>
      <c r="D282" s="215" t="s">
        <v>124</v>
      </c>
      <c r="E282" s="216" t="s">
        <v>454</v>
      </c>
      <c r="F282" s="217" t="s">
        <v>455</v>
      </c>
      <c r="G282" s="218" t="s">
        <v>170</v>
      </c>
      <c r="H282" s="219">
        <v>345</v>
      </c>
      <c r="I282" s="220"/>
      <c r="J282" s="221">
        <f>ROUND(I282*H282,2)</f>
        <v>0</v>
      </c>
      <c r="K282" s="217" t="s">
        <v>1</v>
      </c>
      <c r="L282" s="42"/>
      <c r="M282" s="222" t="s">
        <v>1</v>
      </c>
      <c r="N282" s="223" t="s">
        <v>38</v>
      </c>
      <c r="O282" s="85"/>
      <c r="P282" s="224">
        <f>O282*H282</f>
        <v>0</v>
      </c>
      <c r="Q282" s="224">
        <v>0</v>
      </c>
      <c r="R282" s="224">
        <f>Q282*H282</f>
        <v>0</v>
      </c>
      <c r="S282" s="224">
        <v>0.00062</v>
      </c>
      <c r="T282" s="225">
        <f>S282*H282</f>
        <v>0.21390000000000001</v>
      </c>
      <c r="AR282" s="226" t="s">
        <v>183</v>
      </c>
      <c r="AT282" s="226" t="s">
        <v>124</v>
      </c>
      <c r="AU282" s="226" t="s">
        <v>80</v>
      </c>
      <c r="AY282" s="16" t="s">
        <v>121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6" t="s">
        <v>78</v>
      </c>
      <c r="BK282" s="227">
        <f>ROUND(I282*H282,2)</f>
        <v>0</v>
      </c>
      <c r="BL282" s="16" t="s">
        <v>183</v>
      </c>
      <c r="BM282" s="226" t="s">
        <v>456</v>
      </c>
    </row>
    <row r="283" s="12" customFormat="1">
      <c r="B283" s="228"/>
      <c r="C283" s="229"/>
      <c r="D283" s="230" t="s">
        <v>130</v>
      </c>
      <c r="E283" s="231" t="s">
        <v>1</v>
      </c>
      <c r="F283" s="232" t="s">
        <v>423</v>
      </c>
      <c r="G283" s="229"/>
      <c r="H283" s="233">
        <v>255</v>
      </c>
      <c r="I283" s="234"/>
      <c r="J283" s="229"/>
      <c r="K283" s="229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130</v>
      </c>
      <c r="AU283" s="239" t="s">
        <v>80</v>
      </c>
      <c r="AV283" s="12" t="s">
        <v>80</v>
      </c>
      <c r="AW283" s="12" t="s">
        <v>30</v>
      </c>
      <c r="AX283" s="12" t="s">
        <v>73</v>
      </c>
      <c r="AY283" s="239" t="s">
        <v>121</v>
      </c>
    </row>
    <row r="284" s="12" customFormat="1">
      <c r="B284" s="228"/>
      <c r="C284" s="229"/>
      <c r="D284" s="230" t="s">
        <v>130</v>
      </c>
      <c r="E284" s="231" t="s">
        <v>1</v>
      </c>
      <c r="F284" s="232" t="s">
        <v>424</v>
      </c>
      <c r="G284" s="229"/>
      <c r="H284" s="233">
        <v>90</v>
      </c>
      <c r="I284" s="234"/>
      <c r="J284" s="229"/>
      <c r="K284" s="229"/>
      <c r="L284" s="235"/>
      <c r="M284" s="236"/>
      <c r="N284" s="237"/>
      <c r="O284" s="237"/>
      <c r="P284" s="237"/>
      <c r="Q284" s="237"/>
      <c r="R284" s="237"/>
      <c r="S284" s="237"/>
      <c r="T284" s="238"/>
      <c r="AT284" s="239" t="s">
        <v>130</v>
      </c>
      <c r="AU284" s="239" t="s">
        <v>80</v>
      </c>
      <c r="AV284" s="12" t="s">
        <v>80</v>
      </c>
      <c r="AW284" s="12" t="s">
        <v>30</v>
      </c>
      <c r="AX284" s="12" t="s">
        <v>73</v>
      </c>
      <c r="AY284" s="239" t="s">
        <v>121</v>
      </c>
    </row>
    <row r="285" s="13" customFormat="1">
      <c r="B285" s="250"/>
      <c r="C285" s="251"/>
      <c r="D285" s="230" t="s">
        <v>130</v>
      </c>
      <c r="E285" s="252" t="s">
        <v>1</v>
      </c>
      <c r="F285" s="253" t="s">
        <v>153</v>
      </c>
      <c r="G285" s="251"/>
      <c r="H285" s="254">
        <v>345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AT285" s="260" t="s">
        <v>130</v>
      </c>
      <c r="AU285" s="260" t="s">
        <v>80</v>
      </c>
      <c r="AV285" s="13" t="s">
        <v>122</v>
      </c>
      <c r="AW285" s="13" t="s">
        <v>30</v>
      </c>
      <c r="AX285" s="13" t="s">
        <v>78</v>
      </c>
      <c r="AY285" s="260" t="s">
        <v>121</v>
      </c>
    </row>
    <row r="286" s="1" customFormat="1" ht="24" customHeight="1">
      <c r="B286" s="37"/>
      <c r="C286" s="215" t="s">
        <v>457</v>
      </c>
      <c r="D286" s="215" t="s">
        <v>124</v>
      </c>
      <c r="E286" s="216" t="s">
        <v>458</v>
      </c>
      <c r="F286" s="217" t="s">
        <v>459</v>
      </c>
      <c r="G286" s="218" t="s">
        <v>308</v>
      </c>
      <c r="H286" s="219">
        <v>230</v>
      </c>
      <c r="I286" s="220"/>
      <c r="J286" s="221">
        <f>ROUND(I286*H286,2)</f>
        <v>0</v>
      </c>
      <c r="K286" s="217" t="s">
        <v>1</v>
      </c>
      <c r="L286" s="42"/>
      <c r="M286" s="222" t="s">
        <v>1</v>
      </c>
      <c r="N286" s="223" t="s">
        <v>38</v>
      </c>
      <c r="O286" s="85"/>
      <c r="P286" s="224">
        <f>O286*H286</f>
        <v>0</v>
      </c>
      <c r="Q286" s="224">
        <v>0</v>
      </c>
      <c r="R286" s="224">
        <f>Q286*H286</f>
        <v>0</v>
      </c>
      <c r="S286" s="224">
        <v>0.00027999999999999998</v>
      </c>
      <c r="T286" s="225">
        <f>S286*H286</f>
        <v>0.064399999999999999</v>
      </c>
      <c r="AR286" s="226" t="s">
        <v>183</v>
      </c>
      <c r="AT286" s="226" t="s">
        <v>124</v>
      </c>
      <c r="AU286" s="226" t="s">
        <v>80</v>
      </c>
      <c r="AY286" s="16" t="s">
        <v>121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6" t="s">
        <v>78</v>
      </c>
      <c r="BK286" s="227">
        <f>ROUND(I286*H286,2)</f>
        <v>0</v>
      </c>
      <c r="BL286" s="16" t="s">
        <v>183</v>
      </c>
      <c r="BM286" s="226" t="s">
        <v>460</v>
      </c>
    </row>
    <row r="287" s="12" customFormat="1">
      <c r="B287" s="228"/>
      <c r="C287" s="229"/>
      <c r="D287" s="230" t="s">
        <v>130</v>
      </c>
      <c r="E287" s="231" t="s">
        <v>1</v>
      </c>
      <c r="F287" s="232" t="s">
        <v>436</v>
      </c>
      <c r="G287" s="229"/>
      <c r="H287" s="233">
        <v>230</v>
      </c>
      <c r="I287" s="234"/>
      <c r="J287" s="229"/>
      <c r="K287" s="229"/>
      <c r="L287" s="235"/>
      <c r="M287" s="236"/>
      <c r="N287" s="237"/>
      <c r="O287" s="237"/>
      <c r="P287" s="237"/>
      <c r="Q287" s="237"/>
      <c r="R287" s="237"/>
      <c r="S287" s="237"/>
      <c r="T287" s="238"/>
      <c r="AT287" s="239" t="s">
        <v>130</v>
      </c>
      <c r="AU287" s="239" t="s">
        <v>80</v>
      </c>
      <c r="AV287" s="12" t="s">
        <v>80</v>
      </c>
      <c r="AW287" s="12" t="s">
        <v>30</v>
      </c>
      <c r="AX287" s="12" t="s">
        <v>78</v>
      </c>
      <c r="AY287" s="239" t="s">
        <v>121</v>
      </c>
    </row>
    <row r="288" s="1" customFormat="1" ht="16.5" customHeight="1">
      <c r="B288" s="37"/>
      <c r="C288" s="215" t="s">
        <v>461</v>
      </c>
      <c r="D288" s="215" t="s">
        <v>124</v>
      </c>
      <c r="E288" s="216" t="s">
        <v>462</v>
      </c>
      <c r="F288" s="217" t="s">
        <v>463</v>
      </c>
      <c r="G288" s="218" t="s">
        <v>308</v>
      </c>
      <c r="H288" s="219">
        <v>15</v>
      </c>
      <c r="I288" s="220"/>
      <c r="J288" s="221">
        <f>ROUND(I288*H288,2)</f>
        <v>0</v>
      </c>
      <c r="K288" s="217" t="s">
        <v>1</v>
      </c>
      <c r="L288" s="42"/>
      <c r="M288" s="222" t="s">
        <v>1</v>
      </c>
      <c r="N288" s="223" t="s">
        <v>38</v>
      </c>
      <c r="O288" s="85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AR288" s="226" t="s">
        <v>183</v>
      </c>
      <c r="AT288" s="226" t="s">
        <v>124</v>
      </c>
      <c r="AU288" s="226" t="s">
        <v>80</v>
      </c>
      <c r="AY288" s="16" t="s">
        <v>121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6" t="s">
        <v>78</v>
      </c>
      <c r="BK288" s="227">
        <f>ROUND(I288*H288,2)</f>
        <v>0</v>
      </c>
      <c r="BL288" s="16" t="s">
        <v>183</v>
      </c>
      <c r="BM288" s="226" t="s">
        <v>464</v>
      </c>
    </row>
    <row r="289" s="12" customFormat="1">
      <c r="B289" s="228"/>
      <c r="C289" s="229"/>
      <c r="D289" s="230" t="s">
        <v>130</v>
      </c>
      <c r="E289" s="231" t="s">
        <v>1</v>
      </c>
      <c r="F289" s="232" t="s">
        <v>442</v>
      </c>
      <c r="G289" s="229"/>
      <c r="H289" s="233">
        <v>15</v>
      </c>
      <c r="I289" s="234"/>
      <c r="J289" s="229"/>
      <c r="K289" s="229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130</v>
      </c>
      <c r="AU289" s="239" t="s">
        <v>80</v>
      </c>
      <c r="AV289" s="12" t="s">
        <v>80</v>
      </c>
      <c r="AW289" s="12" t="s">
        <v>30</v>
      </c>
      <c r="AX289" s="12" t="s">
        <v>78</v>
      </c>
      <c r="AY289" s="239" t="s">
        <v>121</v>
      </c>
    </row>
    <row r="290" s="1" customFormat="1" ht="16.5" customHeight="1">
      <c r="B290" s="37"/>
      <c r="C290" s="240" t="s">
        <v>465</v>
      </c>
      <c r="D290" s="240" t="s">
        <v>132</v>
      </c>
      <c r="E290" s="241" t="s">
        <v>466</v>
      </c>
      <c r="F290" s="242" t="s">
        <v>467</v>
      </c>
      <c r="G290" s="243" t="s">
        <v>308</v>
      </c>
      <c r="H290" s="244">
        <v>15</v>
      </c>
      <c r="I290" s="245"/>
      <c r="J290" s="246">
        <f>ROUND(I290*H290,2)</f>
        <v>0</v>
      </c>
      <c r="K290" s="242" t="s">
        <v>1</v>
      </c>
      <c r="L290" s="247"/>
      <c r="M290" s="248" t="s">
        <v>1</v>
      </c>
      <c r="N290" s="249" t="s">
        <v>38</v>
      </c>
      <c r="O290" s="85"/>
      <c r="P290" s="224">
        <f>O290*H290</f>
        <v>0</v>
      </c>
      <c r="Q290" s="224">
        <v>0.0030000000000000001</v>
      </c>
      <c r="R290" s="224">
        <f>Q290*H290</f>
        <v>0.044999999999999998</v>
      </c>
      <c r="S290" s="224">
        <v>0</v>
      </c>
      <c r="T290" s="225">
        <f>S290*H290</f>
        <v>0</v>
      </c>
      <c r="AR290" s="226" t="s">
        <v>294</v>
      </c>
      <c r="AT290" s="226" t="s">
        <v>132</v>
      </c>
      <c r="AU290" s="226" t="s">
        <v>80</v>
      </c>
      <c r="AY290" s="16" t="s">
        <v>121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6" t="s">
        <v>78</v>
      </c>
      <c r="BK290" s="227">
        <f>ROUND(I290*H290,2)</f>
        <v>0</v>
      </c>
      <c r="BL290" s="16" t="s">
        <v>183</v>
      </c>
      <c r="BM290" s="226" t="s">
        <v>468</v>
      </c>
    </row>
    <row r="291" s="1" customFormat="1" ht="36" customHeight="1">
      <c r="B291" s="37"/>
      <c r="C291" s="215" t="s">
        <v>469</v>
      </c>
      <c r="D291" s="215" t="s">
        <v>124</v>
      </c>
      <c r="E291" s="216" t="s">
        <v>470</v>
      </c>
      <c r="F291" s="217" t="s">
        <v>471</v>
      </c>
      <c r="G291" s="218" t="s">
        <v>363</v>
      </c>
      <c r="H291" s="271"/>
      <c r="I291" s="220"/>
      <c r="J291" s="221">
        <f>ROUND(I291*H291,2)</f>
        <v>0</v>
      </c>
      <c r="K291" s="217" t="s">
        <v>1</v>
      </c>
      <c r="L291" s="42"/>
      <c r="M291" s="222" t="s">
        <v>1</v>
      </c>
      <c r="N291" s="223" t="s">
        <v>38</v>
      </c>
      <c r="O291" s="85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AR291" s="226" t="s">
        <v>183</v>
      </c>
      <c r="AT291" s="226" t="s">
        <v>124</v>
      </c>
      <c r="AU291" s="226" t="s">
        <v>80</v>
      </c>
      <c r="AY291" s="16" t="s">
        <v>121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6" t="s">
        <v>78</v>
      </c>
      <c r="BK291" s="227">
        <f>ROUND(I291*H291,2)</f>
        <v>0</v>
      </c>
      <c r="BL291" s="16" t="s">
        <v>183</v>
      </c>
      <c r="BM291" s="226" t="s">
        <v>472</v>
      </c>
    </row>
    <row r="292" s="11" customFormat="1" ht="22.8" customHeight="1">
      <c r="B292" s="199"/>
      <c r="C292" s="200"/>
      <c r="D292" s="201" t="s">
        <v>72</v>
      </c>
      <c r="E292" s="213" t="s">
        <v>473</v>
      </c>
      <c r="F292" s="213" t="s">
        <v>474</v>
      </c>
      <c r="G292" s="200"/>
      <c r="H292" s="200"/>
      <c r="I292" s="203"/>
      <c r="J292" s="214">
        <f>BK292</f>
        <v>0</v>
      </c>
      <c r="K292" s="200"/>
      <c r="L292" s="205"/>
      <c r="M292" s="206"/>
      <c r="N292" s="207"/>
      <c r="O292" s="207"/>
      <c r="P292" s="208">
        <f>SUM(P293:P298)</f>
        <v>0</v>
      </c>
      <c r="Q292" s="207"/>
      <c r="R292" s="208">
        <f>SUM(R293:R298)</f>
        <v>0.12959999999999999</v>
      </c>
      <c r="S292" s="207"/>
      <c r="T292" s="209">
        <f>SUM(T293:T298)</f>
        <v>0</v>
      </c>
      <c r="AR292" s="210" t="s">
        <v>80</v>
      </c>
      <c r="AT292" s="211" t="s">
        <v>72</v>
      </c>
      <c r="AU292" s="211" t="s">
        <v>78</v>
      </c>
      <c r="AY292" s="210" t="s">
        <v>121</v>
      </c>
      <c r="BK292" s="212">
        <f>SUM(BK293:BK298)</f>
        <v>0</v>
      </c>
    </row>
    <row r="293" s="1" customFormat="1" ht="24" customHeight="1">
      <c r="B293" s="37"/>
      <c r="C293" s="215" t="s">
        <v>475</v>
      </c>
      <c r="D293" s="215" t="s">
        <v>124</v>
      </c>
      <c r="E293" s="216" t="s">
        <v>476</v>
      </c>
      <c r="F293" s="217" t="s">
        <v>477</v>
      </c>
      <c r="G293" s="218" t="s">
        <v>478</v>
      </c>
      <c r="H293" s="219">
        <v>2</v>
      </c>
      <c r="I293" s="220"/>
      <c r="J293" s="221">
        <f>ROUND(I293*H293,2)</f>
        <v>0</v>
      </c>
      <c r="K293" s="217" t="s">
        <v>1</v>
      </c>
      <c r="L293" s="42"/>
      <c r="M293" s="222" t="s">
        <v>1</v>
      </c>
      <c r="N293" s="223" t="s">
        <v>38</v>
      </c>
      <c r="O293" s="85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AR293" s="226" t="s">
        <v>183</v>
      </c>
      <c r="AT293" s="226" t="s">
        <v>124</v>
      </c>
      <c r="AU293" s="226" t="s">
        <v>80</v>
      </c>
      <c r="AY293" s="16" t="s">
        <v>121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6" t="s">
        <v>78</v>
      </c>
      <c r="BK293" s="227">
        <f>ROUND(I293*H293,2)</f>
        <v>0</v>
      </c>
      <c r="BL293" s="16" t="s">
        <v>183</v>
      </c>
      <c r="BM293" s="226" t="s">
        <v>479</v>
      </c>
    </row>
    <row r="294" s="1" customFormat="1" ht="24" customHeight="1">
      <c r="B294" s="37"/>
      <c r="C294" s="215" t="s">
        <v>480</v>
      </c>
      <c r="D294" s="215" t="s">
        <v>124</v>
      </c>
      <c r="E294" s="216" t="s">
        <v>481</v>
      </c>
      <c r="F294" s="217" t="s">
        <v>482</v>
      </c>
      <c r="G294" s="218" t="s">
        <v>308</v>
      </c>
      <c r="H294" s="219">
        <v>16</v>
      </c>
      <c r="I294" s="220"/>
      <c r="J294" s="221">
        <f>ROUND(I294*H294,2)</f>
        <v>0</v>
      </c>
      <c r="K294" s="217" t="s">
        <v>1</v>
      </c>
      <c r="L294" s="42"/>
      <c r="M294" s="222" t="s">
        <v>1</v>
      </c>
      <c r="N294" s="223" t="s">
        <v>38</v>
      </c>
      <c r="O294" s="85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AR294" s="226" t="s">
        <v>183</v>
      </c>
      <c r="AT294" s="226" t="s">
        <v>124</v>
      </c>
      <c r="AU294" s="226" t="s">
        <v>80</v>
      </c>
      <c r="AY294" s="16" t="s">
        <v>121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6" t="s">
        <v>78</v>
      </c>
      <c r="BK294" s="227">
        <f>ROUND(I294*H294,2)</f>
        <v>0</v>
      </c>
      <c r="BL294" s="16" t="s">
        <v>183</v>
      </c>
      <c r="BM294" s="226" t="s">
        <v>483</v>
      </c>
    </row>
    <row r="295" s="1" customFormat="1" ht="24" customHeight="1">
      <c r="B295" s="37"/>
      <c r="C295" s="240" t="s">
        <v>484</v>
      </c>
      <c r="D295" s="240" t="s">
        <v>132</v>
      </c>
      <c r="E295" s="241" t="s">
        <v>485</v>
      </c>
      <c r="F295" s="242" t="s">
        <v>486</v>
      </c>
      <c r="G295" s="243" t="s">
        <v>308</v>
      </c>
      <c r="H295" s="244">
        <v>16</v>
      </c>
      <c r="I295" s="245"/>
      <c r="J295" s="246">
        <f>ROUND(I295*H295,2)</f>
        <v>0</v>
      </c>
      <c r="K295" s="242" t="s">
        <v>1</v>
      </c>
      <c r="L295" s="247"/>
      <c r="M295" s="248" t="s">
        <v>1</v>
      </c>
      <c r="N295" s="249" t="s">
        <v>38</v>
      </c>
      <c r="O295" s="85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AR295" s="226" t="s">
        <v>294</v>
      </c>
      <c r="AT295" s="226" t="s">
        <v>132</v>
      </c>
      <c r="AU295" s="226" t="s">
        <v>80</v>
      </c>
      <c r="AY295" s="16" t="s">
        <v>121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6" t="s">
        <v>78</v>
      </c>
      <c r="BK295" s="227">
        <f>ROUND(I295*H295,2)</f>
        <v>0</v>
      </c>
      <c r="BL295" s="16" t="s">
        <v>183</v>
      </c>
      <c r="BM295" s="226" t="s">
        <v>487</v>
      </c>
    </row>
    <row r="296" s="1" customFormat="1" ht="36" customHeight="1">
      <c r="B296" s="37"/>
      <c r="C296" s="215" t="s">
        <v>488</v>
      </c>
      <c r="D296" s="215" t="s">
        <v>124</v>
      </c>
      <c r="E296" s="216" t="s">
        <v>489</v>
      </c>
      <c r="F296" s="217" t="s">
        <v>490</v>
      </c>
      <c r="G296" s="218" t="s">
        <v>308</v>
      </c>
      <c r="H296" s="219">
        <v>8</v>
      </c>
      <c r="I296" s="220"/>
      <c r="J296" s="221">
        <f>ROUND(I296*H296,2)</f>
        <v>0</v>
      </c>
      <c r="K296" s="217" t="s">
        <v>1</v>
      </c>
      <c r="L296" s="42"/>
      <c r="M296" s="222" t="s">
        <v>1</v>
      </c>
      <c r="N296" s="223" t="s">
        <v>38</v>
      </c>
      <c r="O296" s="85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AR296" s="226" t="s">
        <v>183</v>
      </c>
      <c r="AT296" s="226" t="s">
        <v>124</v>
      </c>
      <c r="AU296" s="226" t="s">
        <v>80</v>
      </c>
      <c r="AY296" s="16" t="s">
        <v>121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6" t="s">
        <v>78</v>
      </c>
      <c r="BK296" s="227">
        <f>ROUND(I296*H296,2)</f>
        <v>0</v>
      </c>
      <c r="BL296" s="16" t="s">
        <v>183</v>
      </c>
      <c r="BM296" s="226" t="s">
        <v>491</v>
      </c>
    </row>
    <row r="297" s="1" customFormat="1" ht="16.5" customHeight="1">
      <c r="B297" s="37"/>
      <c r="C297" s="240" t="s">
        <v>492</v>
      </c>
      <c r="D297" s="240" t="s">
        <v>132</v>
      </c>
      <c r="E297" s="241" t="s">
        <v>493</v>
      </c>
      <c r="F297" s="242" t="s">
        <v>494</v>
      </c>
      <c r="G297" s="243" t="s">
        <v>308</v>
      </c>
      <c r="H297" s="244">
        <v>8</v>
      </c>
      <c r="I297" s="245"/>
      <c r="J297" s="246">
        <f>ROUND(I297*H297,2)</f>
        <v>0</v>
      </c>
      <c r="K297" s="242" t="s">
        <v>1</v>
      </c>
      <c r="L297" s="247"/>
      <c r="M297" s="248" t="s">
        <v>1</v>
      </c>
      <c r="N297" s="249" t="s">
        <v>38</v>
      </c>
      <c r="O297" s="85"/>
      <c r="P297" s="224">
        <f>O297*H297</f>
        <v>0</v>
      </c>
      <c r="Q297" s="224">
        <v>0.016199999999999999</v>
      </c>
      <c r="R297" s="224">
        <f>Q297*H297</f>
        <v>0.12959999999999999</v>
      </c>
      <c r="S297" s="224">
        <v>0</v>
      </c>
      <c r="T297" s="225">
        <f>S297*H297</f>
        <v>0</v>
      </c>
      <c r="AR297" s="226" t="s">
        <v>294</v>
      </c>
      <c r="AT297" s="226" t="s">
        <v>132</v>
      </c>
      <c r="AU297" s="226" t="s">
        <v>80</v>
      </c>
      <c r="AY297" s="16" t="s">
        <v>121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6" t="s">
        <v>78</v>
      </c>
      <c r="BK297" s="227">
        <f>ROUND(I297*H297,2)</f>
        <v>0</v>
      </c>
      <c r="BL297" s="16" t="s">
        <v>183</v>
      </c>
      <c r="BM297" s="226" t="s">
        <v>495</v>
      </c>
    </row>
    <row r="298" s="1" customFormat="1" ht="36" customHeight="1">
      <c r="B298" s="37"/>
      <c r="C298" s="215" t="s">
        <v>496</v>
      </c>
      <c r="D298" s="215" t="s">
        <v>124</v>
      </c>
      <c r="E298" s="216" t="s">
        <v>497</v>
      </c>
      <c r="F298" s="217" t="s">
        <v>498</v>
      </c>
      <c r="G298" s="218" t="s">
        <v>363</v>
      </c>
      <c r="H298" s="271"/>
      <c r="I298" s="220"/>
      <c r="J298" s="221">
        <f>ROUND(I298*H298,2)</f>
        <v>0</v>
      </c>
      <c r="K298" s="217" t="s">
        <v>1</v>
      </c>
      <c r="L298" s="42"/>
      <c r="M298" s="222" t="s">
        <v>1</v>
      </c>
      <c r="N298" s="223" t="s">
        <v>38</v>
      </c>
      <c r="O298" s="85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AR298" s="226" t="s">
        <v>183</v>
      </c>
      <c r="AT298" s="226" t="s">
        <v>124</v>
      </c>
      <c r="AU298" s="226" t="s">
        <v>80</v>
      </c>
      <c r="AY298" s="16" t="s">
        <v>121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6" t="s">
        <v>78</v>
      </c>
      <c r="BK298" s="227">
        <f>ROUND(I298*H298,2)</f>
        <v>0</v>
      </c>
      <c r="BL298" s="16" t="s">
        <v>183</v>
      </c>
      <c r="BM298" s="226" t="s">
        <v>499</v>
      </c>
    </row>
    <row r="299" s="11" customFormat="1" ht="22.8" customHeight="1">
      <c r="B299" s="199"/>
      <c r="C299" s="200"/>
      <c r="D299" s="201" t="s">
        <v>72</v>
      </c>
      <c r="E299" s="213" t="s">
        <v>500</v>
      </c>
      <c r="F299" s="213" t="s">
        <v>501</v>
      </c>
      <c r="G299" s="200"/>
      <c r="H299" s="200"/>
      <c r="I299" s="203"/>
      <c r="J299" s="214">
        <f>BK299</f>
        <v>0</v>
      </c>
      <c r="K299" s="200"/>
      <c r="L299" s="205"/>
      <c r="M299" s="206"/>
      <c r="N299" s="207"/>
      <c r="O299" s="207"/>
      <c r="P299" s="208">
        <f>SUM(P300:P305)</f>
        <v>0</v>
      </c>
      <c r="Q299" s="207"/>
      <c r="R299" s="208">
        <f>SUM(R300:R305)</f>
        <v>0.29071999999999998</v>
      </c>
      <c r="S299" s="207"/>
      <c r="T299" s="209">
        <f>SUM(T300:T305)</f>
        <v>0</v>
      </c>
      <c r="AR299" s="210" t="s">
        <v>80</v>
      </c>
      <c r="AT299" s="211" t="s">
        <v>72</v>
      </c>
      <c r="AU299" s="211" t="s">
        <v>78</v>
      </c>
      <c r="AY299" s="210" t="s">
        <v>121</v>
      </c>
      <c r="BK299" s="212">
        <f>SUM(BK300:BK305)</f>
        <v>0</v>
      </c>
    </row>
    <row r="300" s="1" customFormat="1" ht="48" customHeight="1">
      <c r="B300" s="37"/>
      <c r="C300" s="215" t="s">
        <v>502</v>
      </c>
      <c r="D300" s="215" t="s">
        <v>124</v>
      </c>
      <c r="E300" s="216" t="s">
        <v>503</v>
      </c>
      <c r="F300" s="217" t="s">
        <v>504</v>
      </c>
      <c r="G300" s="218" t="s">
        <v>149</v>
      </c>
      <c r="H300" s="219">
        <v>9.1999999999999993</v>
      </c>
      <c r="I300" s="220"/>
      <c r="J300" s="221">
        <f>ROUND(I300*H300,2)</f>
        <v>0</v>
      </c>
      <c r="K300" s="217" t="s">
        <v>1</v>
      </c>
      <c r="L300" s="42"/>
      <c r="M300" s="222" t="s">
        <v>1</v>
      </c>
      <c r="N300" s="223" t="s">
        <v>38</v>
      </c>
      <c r="O300" s="85"/>
      <c r="P300" s="224">
        <f>O300*H300</f>
        <v>0</v>
      </c>
      <c r="Q300" s="224">
        <v>0.01396</v>
      </c>
      <c r="R300" s="224">
        <f>Q300*H300</f>
        <v>0.12843199999999999</v>
      </c>
      <c r="S300" s="224">
        <v>0</v>
      </c>
      <c r="T300" s="225">
        <f>S300*H300</f>
        <v>0</v>
      </c>
      <c r="AR300" s="226" t="s">
        <v>183</v>
      </c>
      <c r="AT300" s="226" t="s">
        <v>124</v>
      </c>
      <c r="AU300" s="226" t="s">
        <v>80</v>
      </c>
      <c r="AY300" s="16" t="s">
        <v>121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6" t="s">
        <v>78</v>
      </c>
      <c r="BK300" s="227">
        <f>ROUND(I300*H300,2)</f>
        <v>0</v>
      </c>
      <c r="BL300" s="16" t="s">
        <v>183</v>
      </c>
      <c r="BM300" s="226" t="s">
        <v>505</v>
      </c>
    </row>
    <row r="301" s="14" customFormat="1">
      <c r="B301" s="261"/>
      <c r="C301" s="262"/>
      <c r="D301" s="230" t="s">
        <v>130</v>
      </c>
      <c r="E301" s="263" t="s">
        <v>1</v>
      </c>
      <c r="F301" s="264" t="s">
        <v>506</v>
      </c>
      <c r="G301" s="262"/>
      <c r="H301" s="263" t="s">
        <v>1</v>
      </c>
      <c r="I301" s="265"/>
      <c r="J301" s="262"/>
      <c r="K301" s="262"/>
      <c r="L301" s="266"/>
      <c r="M301" s="267"/>
      <c r="N301" s="268"/>
      <c r="O301" s="268"/>
      <c r="P301" s="268"/>
      <c r="Q301" s="268"/>
      <c r="R301" s="268"/>
      <c r="S301" s="268"/>
      <c r="T301" s="269"/>
      <c r="AT301" s="270" t="s">
        <v>130</v>
      </c>
      <c r="AU301" s="270" t="s">
        <v>80</v>
      </c>
      <c r="AV301" s="14" t="s">
        <v>78</v>
      </c>
      <c r="AW301" s="14" t="s">
        <v>30</v>
      </c>
      <c r="AX301" s="14" t="s">
        <v>73</v>
      </c>
      <c r="AY301" s="270" t="s">
        <v>121</v>
      </c>
    </row>
    <row r="302" s="12" customFormat="1">
      <c r="B302" s="228"/>
      <c r="C302" s="229"/>
      <c r="D302" s="230" t="s">
        <v>130</v>
      </c>
      <c r="E302" s="231" t="s">
        <v>1</v>
      </c>
      <c r="F302" s="232" t="s">
        <v>507</v>
      </c>
      <c r="G302" s="229"/>
      <c r="H302" s="233">
        <v>9.1999999999999993</v>
      </c>
      <c r="I302" s="234"/>
      <c r="J302" s="229"/>
      <c r="K302" s="229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130</v>
      </c>
      <c r="AU302" s="239" t="s">
        <v>80</v>
      </c>
      <c r="AV302" s="12" t="s">
        <v>80</v>
      </c>
      <c r="AW302" s="12" t="s">
        <v>30</v>
      </c>
      <c r="AX302" s="12" t="s">
        <v>78</v>
      </c>
      <c r="AY302" s="239" t="s">
        <v>121</v>
      </c>
    </row>
    <row r="303" s="1" customFormat="1" ht="24" customHeight="1">
      <c r="B303" s="37"/>
      <c r="C303" s="240" t="s">
        <v>508</v>
      </c>
      <c r="D303" s="240" t="s">
        <v>132</v>
      </c>
      <c r="E303" s="241" t="s">
        <v>509</v>
      </c>
      <c r="F303" s="242" t="s">
        <v>510</v>
      </c>
      <c r="G303" s="243" t="s">
        <v>149</v>
      </c>
      <c r="H303" s="244">
        <v>9.6600000000000001</v>
      </c>
      <c r="I303" s="245"/>
      <c r="J303" s="246">
        <f>ROUND(I303*H303,2)</f>
        <v>0</v>
      </c>
      <c r="K303" s="242" t="s">
        <v>1</v>
      </c>
      <c r="L303" s="247"/>
      <c r="M303" s="248" t="s">
        <v>1</v>
      </c>
      <c r="N303" s="249" t="s">
        <v>38</v>
      </c>
      <c r="O303" s="85"/>
      <c r="P303" s="224">
        <f>O303*H303</f>
        <v>0</v>
      </c>
      <c r="Q303" s="224">
        <v>0.016799999999999999</v>
      </c>
      <c r="R303" s="224">
        <f>Q303*H303</f>
        <v>0.16228799999999999</v>
      </c>
      <c r="S303" s="224">
        <v>0</v>
      </c>
      <c r="T303" s="225">
        <f>S303*H303</f>
        <v>0</v>
      </c>
      <c r="AR303" s="226" t="s">
        <v>294</v>
      </c>
      <c r="AT303" s="226" t="s">
        <v>132</v>
      </c>
      <c r="AU303" s="226" t="s">
        <v>80</v>
      </c>
      <c r="AY303" s="16" t="s">
        <v>121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6" t="s">
        <v>78</v>
      </c>
      <c r="BK303" s="227">
        <f>ROUND(I303*H303,2)</f>
        <v>0</v>
      </c>
      <c r="BL303" s="16" t="s">
        <v>183</v>
      </c>
      <c r="BM303" s="226" t="s">
        <v>511</v>
      </c>
    </row>
    <row r="304" s="12" customFormat="1">
      <c r="B304" s="228"/>
      <c r="C304" s="229"/>
      <c r="D304" s="230" t="s">
        <v>130</v>
      </c>
      <c r="E304" s="231" t="s">
        <v>1</v>
      </c>
      <c r="F304" s="232" t="s">
        <v>512</v>
      </c>
      <c r="G304" s="229"/>
      <c r="H304" s="233">
        <v>9.6600000000000001</v>
      </c>
      <c r="I304" s="234"/>
      <c r="J304" s="229"/>
      <c r="K304" s="229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130</v>
      </c>
      <c r="AU304" s="239" t="s">
        <v>80</v>
      </c>
      <c r="AV304" s="12" t="s">
        <v>80</v>
      </c>
      <c r="AW304" s="12" t="s">
        <v>30</v>
      </c>
      <c r="AX304" s="12" t="s">
        <v>78</v>
      </c>
      <c r="AY304" s="239" t="s">
        <v>121</v>
      </c>
    </row>
    <row r="305" s="1" customFormat="1" ht="36" customHeight="1">
      <c r="B305" s="37"/>
      <c r="C305" s="215" t="s">
        <v>513</v>
      </c>
      <c r="D305" s="215" t="s">
        <v>124</v>
      </c>
      <c r="E305" s="216" t="s">
        <v>514</v>
      </c>
      <c r="F305" s="217" t="s">
        <v>515</v>
      </c>
      <c r="G305" s="218" t="s">
        <v>363</v>
      </c>
      <c r="H305" s="271"/>
      <c r="I305" s="220"/>
      <c r="J305" s="221">
        <f>ROUND(I305*H305,2)</f>
        <v>0</v>
      </c>
      <c r="K305" s="217" t="s">
        <v>1</v>
      </c>
      <c r="L305" s="42"/>
      <c r="M305" s="222" t="s">
        <v>1</v>
      </c>
      <c r="N305" s="223" t="s">
        <v>38</v>
      </c>
      <c r="O305" s="85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AR305" s="226" t="s">
        <v>183</v>
      </c>
      <c r="AT305" s="226" t="s">
        <v>124</v>
      </c>
      <c r="AU305" s="226" t="s">
        <v>80</v>
      </c>
      <c r="AY305" s="16" t="s">
        <v>121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6" t="s">
        <v>78</v>
      </c>
      <c r="BK305" s="227">
        <f>ROUND(I305*H305,2)</f>
        <v>0</v>
      </c>
      <c r="BL305" s="16" t="s">
        <v>183</v>
      </c>
      <c r="BM305" s="226" t="s">
        <v>516</v>
      </c>
    </row>
    <row r="306" s="11" customFormat="1" ht="22.8" customHeight="1">
      <c r="B306" s="199"/>
      <c r="C306" s="200"/>
      <c r="D306" s="201" t="s">
        <v>72</v>
      </c>
      <c r="E306" s="213" t="s">
        <v>517</v>
      </c>
      <c r="F306" s="213" t="s">
        <v>518</v>
      </c>
      <c r="G306" s="200"/>
      <c r="H306" s="200"/>
      <c r="I306" s="203"/>
      <c r="J306" s="214">
        <f>BK306</f>
        <v>0</v>
      </c>
      <c r="K306" s="200"/>
      <c r="L306" s="205"/>
      <c r="M306" s="206"/>
      <c r="N306" s="207"/>
      <c r="O306" s="207"/>
      <c r="P306" s="208">
        <f>SUM(P307:P329)</f>
        <v>0</v>
      </c>
      <c r="Q306" s="207"/>
      <c r="R306" s="208">
        <f>SUM(R307:R329)</f>
        <v>0.62715999999999994</v>
      </c>
      <c r="S306" s="207"/>
      <c r="T306" s="209">
        <f>SUM(T307:T329)</f>
        <v>0.81929999999999992</v>
      </c>
      <c r="AR306" s="210" t="s">
        <v>80</v>
      </c>
      <c r="AT306" s="211" t="s">
        <v>72</v>
      </c>
      <c r="AU306" s="211" t="s">
        <v>78</v>
      </c>
      <c r="AY306" s="210" t="s">
        <v>121</v>
      </c>
      <c r="BK306" s="212">
        <f>SUM(BK307:BK329)</f>
        <v>0</v>
      </c>
    </row>
    <row r="307" s="1" customFormat="1" ht="36" customHeight="1">
      <c r="B307" s="37"/>
      <c r="C307" s="215" t="s">
        <v>519</v>
      </c>
      <c r="D307" s="215" t="s">
        <v>124</v>
      </c>
      <c r="E307" s="216" t="s">
        <v>520</v>
      </c>
      <c r="F307" s="217" t="s">
        <v>521</v>
      </c>
      <c r="G307" s="218" t="s">
        <v>308</v>
      </c>
      <c r="H307" s="219">
        <v>8</v>
      </c>
      <c r="I307" s="220"/>
      <c r="J307" s="221">
        <f>ROUND(I307*H307,2)</f>
        <v>0</v>
      </c>
      <c r="K307" s="217" t="s">
        <v>1</v>
      </c>
      <c r="L307" s="42"/>
      <c r="M307" s="222" t="s">
        <v>1</v>
      </c>
      <c r="N307" s="223" t="s">
        <v>38</v>
      </c>
      <c r="O307" s="85"/>
      <c r="P307" s="224">
        <f>O307*H307</f>
        <v>0</v>
      </c>
      <c r="Q307" s="224">
        <v>0.00025000000000000001</v>
      </c>
      <c r="R307" s="224">
        <f>Q307*H307</f>
        <v>0.002</v>
      </c>
      <c r="S307" s="224">
        <v>0</v>
      </c>
      <c r="T307" s="225">
        <f>S307*H307</f>
        <v>0</v>
      </c>
      <c r="AR307" s="226" t="s">
        <v>183</v>
      </c>
      <c r="AT307" s="226" t="s">
        <v>124</v>
      </c>
      <c r="AU307" s="226" t="s">
        <v>80</v>
      </c>
      <c r="AY307" s="16" t="s">
        <v>121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6" t="s">
        <v>78</v>
      </c>
      <c r="BK307" s="227">
        <f>ROUND(I307*H307,2)</f>
        <v>0</v>
      </c>
      <c r="BL307" s="16" t="s">
        <v>183</v>
      </c>
      <c r="BM307" s="226" t="s">
        <v>522</v>
      </c>
    </row>
    <row r="308" s="1" customFormat="1" ht="16.5" customHeight="1">
      <c r="B308" s="37"/>
      <c r="C308" s="215" t="s">
        <v>523</v>
      </c>
      <c r="D308" s="215" t="s">
        <v>124</v>
      </c>
      <c r="E308" s="216" t="s">
        <v>524</v>
      </c>
      <c r="F308" s="217" t="s">
        <v>525</v>
      </c>
      <c r="G308" s="218" t="s">
        <v>170</v>
      </c>
      <c r="H308" s="219">
        <v>36</v>
      </c>
      <c r="I308" s="220"/>
      <c r="J308" s="221">
        <f>ROUND(I308*H308,2)</f>
        <v>0</v>
      </c>
      <c r="K308" s="217" t="s">
        <v>1</v>
      </c>
      <c r="L308" s="42"/>
      <c r="M308" s="222" t="s">
        <v>1</v>
      </c>
      <c r="N308" s="223" t="s">
        <v>38</v>
      </c>
      <c r="O308" s="85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AR308" s="226" t="s">
        <v>183</v>
      </c>
      <c r="AT308" s="226" t="s">
        <v>124</v>
      </c>
      <c r="AU308" s="226" t="s">
        <v>80</v>
      </c>
      <c r="AY308" s="16" t="s">
        <v>121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6" t="s">
        <v>78</v>
      </c>
      <c r="BK308" s="227">
        <f>ROUND(I308*H308,2)</f>
        <v>0</v>
      </c>
      <c r="BL308" s="16" t="s">
        <v>183</v>
      </c>
      <c r="BM308" s="226" t="s">
        <v>526</v>
      </c>
    </row>
    <row r="309" s="14" customFormat="1">
      <c r="B309" s="261"/>
      <c r="C309" s="262"/>
      <c r="D309" s="230" t="s">
        <v>130</v>
      </c>
      <c r="E309" s="263" t="s">
        <v>1</v>
      </c>
      <c r="F309" s="264" t="s">
        <v>527</v>
      </c>
      <c r="G309" s="262"/>
      <c r="H309" s="263" t="s">
        <v>1</v>
      </c>
      <c r="I309" s="265"/>
      <c r="J309" s="262"/>
      <c r="K309" s="262"/>
      <c r="L309" s="266"/>
      <c r="M309" s="267"/>
      <c r="N309" s="268"/>
      <c r="O309" s="268"/>
      <c r="P309" s="268"/>
      <c r="Q309" s="268"/>
      <c r="R309" s="268"/>
      <c r="S309" s="268"/>
      <c r="T309" s="269"/>
      <c r="AT309" s="270" t="s">
        <v>130</v>
      </c>
      <c r="AU309" s="270" t="s">
        <v>80</v>
      </c>
      <c r="AV309" s="14" t="s">
        <v>78</v>
      </c>
      <c r="AW309" s="14" t="s">
        <v>30</v>
      </c>
      <c r="AX309" s="14" t="s">
        <v>73</v>
      </c>
      <c r="AY309" s="270" t="s">
        <v>121</v>
      </c>
    </row>
    <row r="310" s="12" customFormat="1">
      <c r="B310" s="228"/>
      <c r="C310" s="229"/>
      <c r="D310" s="230" t="s">
        <v>130</v>
      </c>
      <c r="E310" s="231" t="s">
        <v>1</v>
      </c>
      <c r="F310" s="232" t="s">
        <v>293</v>
      </c>
      <c r="G310" s="229"/>
      <c r="H310" s="233">
        <v>36</v>
      </c>
      <c r="I310" s="234"/>
      <c r="J310" s="229"/>
      <c r="K310" s="229"/>
      <c r="L310" s="235"/>
      <c r="M310" s="236"/>
      <c r="N310" s="237"/>
      <c r="O310" s="237"/>
      <c r="P310" s="237"/>
      <c r="Q310" s="237"/>
      <c r="R310" s="237"/>
      <c r="S310" s="237"/>
      <c r="T310" s="238"/>
      <c r="AT310" s="239" t="s">
        <v>130</v>
      </c>
      <c r="AU310" s="239" t="s">
        <v>80</v>
      </c>
      <c r="AV310" s="12" t="s">
        <v>80</v>
      </c>
      <c r="AW310" s="12" t="s">
        <v>30</v>
      </c>
      <c r="AX310" s="12" t="s">
        <v>78</v>
      </c>
      <c r="AY310" s="239" t="s">
        <v>121</v>
      </c>
    </row>
    <row r="311" s="1" customFormat="1" ht="24" customHeight="1">
      <c r="B311" s="37"/>
      <c r="C311" s="215" t="s">
        <v>528</v>
      </c>
      <c r="D311" s="215" t="s">
        <v>124</v>
      </c>
      <c r="E311" s="216" t="s">
        <v>529</v>
      </c>
      <c r="F311" s="217" t="s">
        <v>530</v>
      </c>
      <c r="G311" s="218" t="s">
        <v>170</v>
      </c>
      <c r="H311" s="219">
        <v>36</v>
      </c>
      <c r="I311" s="220"/>
      <c r="J311" s="221">
        <f>ROUND(I311*H311,2)</f>
        <v>0</v>
      </c>
      <c r="K311" s="217" t="s">
        <v>1</v>
      </c>
      <c r="L311" s="42"/>
      <c r="M311" s="222" t="s">
        <v>1</v>
      </c>
      <c r="N311" s="223" t="s">
        <v>38</v>
      </c>
      <c r="O311" s="85"/>
      <c r="P311" s="224">
        <f>O311*H311</f>
        <v>0</v>
      </c>
      <c r="Q311" s="224">
        <v>0.00131</v>
      </c>
      <c r="R311" s="224">
        <f>Q311*H311</f>
        <v>0.047160000000000001</v>
      </c>
      <c r="S311" s="224">
        <v>0</v>
      </c>
      <c r="T311" s="225">
        <f>S311*H311</f>
        <v>0</v>
      </c>
      <c r="AR311" s="226" t="s">
        <v>183</v>
      </c>
      <c r="AT311" s="226" t="s">
        <v>124</v>
      </c>
      <c r="AU311" s="226" t="s">
        <v>80</v>
      </c>
      <c r="AY311" s="16" t="s">
        <v>121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6" t="s">
        <v>78</v>
      </c>
      <c r="BK311" s="227">
        <f>ROUND(I311*H311,2)</f>
        <v>0</v>
      </c>
      <c r="BL311" s="16" t="s">
        <v>183</v>
      </c>
      <c r="BM311" s="226" t="s">
        <v>531</v>
      </c>
    </row>
    <row r="312" s="14" customFormat="1">
      <c r="B312" s="261"/>
      <c r="C312" s="262"/>
      <c r="D312" s="230" t="s">
        <v>130</v>
      </c>
      <c r="E312" s="263" t="s">
        <v>1</v>
      </c>
      <c r="F312" s="264" t="s">
        <v>532</v>
      </c>
      <c r="G312" s="262"/>
      <c r="H312" s="263" t="s">
        <v>1</v>
      </c>
      <c r="I312" s="265"/>
      <c r="J312" s="262"/>
      <c r="K312" s="262"/>
      <c r="L312" s="266"/>
      <c r="M312" s="267"/>
      <c r="N312" s="268"/>
      <c r="O312" s="268"/>
      <c r="P312" s="268"/>
      <c r="Q312" s="268"/>
      <c r="R312" s="268"/>
      <c r="S312" s="268"/>
      <c r="T312" s="269"/>
      <c r="AT312" s="270" t="s">
        <v>130</v>
      </c>
      <c r="AU312" s="270" t="s">
        <v>80</v>
      </c>
      <c r="AV312" s="14" t="s">
        <v>78</v>
      </c>
      <c r="AW312" s="14" t="s">
        <v>30</v>
      </c>
      <c r="AX312" s="14" t="s">
        <v>73</v>
      </c>
      <c r="AY312" s="270" t="s">
        <v>121</v>
      </c>
    </row>
    <row r="313" s="12" customFormat="1">
      <c r="B313" s="228"/>
      <c r="C313" s="229"/>
      <c r="D313" s="230" t="s">
        <v>130</v>
      </c>
      <c r="E313" s="231" t="s">
        <v>1</v>
      </c>
      <c r="F313" s="232" t="s">
        <v>293</v>
      </c>
      <c r="G313" s="229"/>
      <c r="H313" s="233">
        <v>36</v>
      </c>
      <c r="I313" s="234"/>
      <c r="J313" s="229"/>
      <c r="K313" s="229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130</v>
      </c>
      <c r="AU313" s="239" t="s">
        <v>80</v>
      </c>
      <c r="AV313" s="12" t="s">
        <v>80</v>
      </c>
      <c r="AW313" s="12" t="s">
        <v>30</v>
      </c>
      <c r="AX313" s="12" t="s">
        <v>78</v>
      </c>
      <c r="AY313" s="239" t="s">
        <v>121</v>
      </c>
    </row>
    <row r="314" s="1" customFormat="1" ht="24" customHeight="1">
      <c r="B314" s="37"/>
      <c r="C314" s="215" t="s">
        <v>533</v>
      </c>
      <c r="D314" s="215" t="s">
        <v>124</v>
      </c>
      <c r="E314" s="216" t="s">
        <v>534</v>
      </c>
      <c r="F314" s="217" t="s">
        <v>535</v>
      </c>
      <c r="G314" s="218" t="s">
        <v>170</v>
      </c>
      <c r="H314" s="219">
        <v>40</v>
      </c>
      <c r="I314" s="220"/>
      <c r="J314" s="221">
        <f>ROUND(I314*H314,2)</f>
        <v>0</v>
      </c>
      <c r="K314" s="217" t="s">
        <v>1</v>
      </c>
      <c r="L314" s="42"/>
      <c r="M314" s="222" t="s">
        <v>1</v>
      </c>
      <c r="N314" s="223" t="s">
        <v>38</v>
      </c>
      <c r="O314" s="85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AR314" s="226" t="s">
        <v>183</v>
      </c>
      <c r="AT314" s="226" t="s">
        <v>124</v>
      </c>
      <c r="AU314" s="226" t="s">
        <v>80</v>
      </c>
      <c r="AY314" s="16" t="s">
        <v>121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6" t="s">
        <v>78</v>
      </c>
      <c r="BK314" s="227">
        <f>ROUND(I314*H314,2)</f>
        <v>0</v>
      </c>
      <c r="BL314" s="16" t="s">
        <v>183</v>
      </c>
      <c r="BM314" s="226" t="s">
        <v>536</v>
      </c>
    </row>
    <row r="315" s="14" customFormat="1">
      <c r="B315" s="261"/>
      <c r="C315" s="262"/>
      <c r="D315" s="230" t="s">
        <v>130</v>
      </c>
      <c r="E315" s="263" t="s">
        <v>1</v>
      </c>
      <c r="F315" s="264" t="s">
        <v>537</v>
      </c>
      <c r="G315" s="262"/>
      <c r="H315" s="263" t="s">
        <v>1</v>
      </c>
      <c r="I315" s="265"/>
      <c r="J315" s="262"/>
      <c r="K315" s="262"/>
      <c r="L315" s="266"/>
      <c r="M315" s="267"/>
      <c r="N315" s="268"/>
      <c r="O315" s="268"/>
      <c r="P315" s="268"/>
      <c r="Q315" s="268"/>
      <c r="R315" s="268"/>
      <c r="S315" s="268"/>
      <c r="T315" s="269"/>
      <c r="AT315" s="270" t="s">
        <v>130</v>
      </c>
      <c r="AU315" s="270" t="s">
        <v>80</v>
      </c>
      <c r="AV315" s="14" t="s">
        <v>78</v>
      </c>
      <c r="AW315" s="14" t="s">
        <v>30</v>
      </c>
      <c r="AX315" s="14" t="s">
        <v>73</v>
      </c>
      <c r="AY315" s="270" t="s">
        <v>121</v>
      </c>
    </row>
    <row r="316" s="12" customFormat="1">
      <c r="B316" s="228"/>
      <c r="C316" s="229"/>
      <c r="D316" s="230" t="s">
        <v>130</v>
      </c>
      <c r="E316" s="231" t="s">
        <v>1</v>
      </c>
      <c r="F316" s="232" t="s">
        <v>329</v>
      </c>
      <c r="G316" s="229"/>
      <c r="H316" s="233">
        <v>40</v>
      </c>
      <c r="I316" s="234"/>
      <c r="J316" s="229"/>
      <c r="K316" s="229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130</v>
      </c>
      <c r="AU316" s="239" t="s">
        <v>80</v>
      </c>
      <c r="AV316" s="12" t="s">
        <v>80</v>
      </c>
      <c r="AW316" s="12" t="s">
        <v>30</v>
      </c>
      <c r="AX316" s="12" t="s">
        <v>78</v>
      </c>
      <c r="AY316" s="239" t="s">
        <v>121</v>
      </c>
    </row>
    <row r="317" s="1" customFormat="1" ht="24" customHeight="1">
      <c r="B317" s="37"/>
      <c r="C317" s="215" t="s">
        <v>538</v>
      </c>
      <c r="D317" s="215" t="s">
        <v>124</v>
      </c>
      <c r="E317" s="216" t="s">
        <v>539</v>
      </c>
      <c r="F317" s="217" t="s">
        <v>540</v>
      </c>
      <c r="G317" s="218" t="s">
        <v>170</v>
      </c>
      <c r="H317" s="219">
        <v>170</v>
      </c>
      <c r="I317" s="220"/>
      <c r="J317" s="221">
        <f>ROUND(I317*H317,2)</f>
        <v>0</v>
      </c>
      <c r="K317" s="217" t="s">
        <v>1</v>
      </c>
      <c r="L317" s="42"/>
      <c r="M317" s="222" t="s">
        <v>1</v>
      </c>
      <c r="N317" s="223" t="s">
        <v>38</v>
      </c>
      <c r="O317" s="85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AR317" s="226" t="s">
        <v>183</v>
      </c>
      <c r="AT317" s="226" t="s">
        <v>124</v>
      </c>
      <c r="AU317" s="226" t="s">
        <v>80</v>
      </c>
      <c r="AY317" s="16" t="s">
        <v>121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6" t="s">
        <v>78</v>
      </c>
      <c r="BK317" s="227">
        <f>ROUND(I317*H317,2)</f>
        <v>0</v>
      </c>
      <c r="BL317" s="16" t="s">
        <v>183</v>
      </c>
      <c r="BM317" s="226" t="s">
        <v>541</v>
      </c>
    </row>
    <row r="318" s="14" customFormat="1">
      <c r="B318" s="261"/>
      <c r="C318" s="262"/>
      <c r="D318" s="230" t="s">
        <v>130</v>
      </c>
      <c r="E318" s="263" t="s">
        <v>1</v>
      </c>
      <c r="F318" s="264" t="s">
        <v>542</v>
      </c>
      <c r="G318" s="262"/>
      <c r="H318" s="263" t="s">
        <v>1</v>
      </c>
      <c r="I318" s="265"/>
      <c r="J318" s="262"/>
      <c r="K318" s="262"/>
      <c r="L318" s="266"/>
      <c r="M318" s="267"/>
      <c r="N318" s="268"/>
      <c r="O318" s="268"/>
      <c r="P318" s="268"/>
      <c r="Q318" s="268"/>
      <c r="R318" s="268"/>
      <c r="S318" s="268"/>
      <c r="T318" s="269"/>
      <c r="AT318" s="270" t="s">
        <v>130</v>
      </c>
      <c r="AU318" s="270" t="s">
        <v>80</v>
      </c>
      <c r="AV318" s="14" t="s">
        <v>78</v>
      </c>
      <c r="AW318" s="14" t="s">
        <v>30</v>
      </c>
      <c r="AX318" s="14" t="s">
        <v>73</v>
      </c>
      <c r="AY318" s="270" t="s">
        <v>121</v>
      </c>
    </row>
    <row r="319" s="12" customFormat="1">
      <c r="B319" s="228"/>
      <c r="C319" s="229"/>
      <c r="D319" s="230" t="s">
        <v>130</v>
      </c>
      <c r="E319" s="231" t="s">
        <v>1</v>
      </c>
      <c r="F319" s="232" t="s">
        <v>344</v>
      </c>
      <c r="G319" s="229"/>
      <c r="H319" s="233">
        <v>170</v>
      </c>
      <c r="I319" s="234"/>
      <c r="J319" s="229"/>
      <c r="K319" s="229"/>
      <c r="L319" s="235"/>
      <c r="M319" s="236"/>
      <c r="N319" s="237"/>
      <c r="O319" s="237"/>
      <c r="P319" s="237"/>
      <c r="Q319" s="237"/>
      <c r="R319" s="237"/>
      <c r="S319" s="237"/>
      <c r="T319" s="238"/>
      <c r="AT319" s="239" t="s">
        <v>130</v>
      </c>
      <c r="AU319" s="239" t="s">
        <v>80</v>
      </c>
      <c r="AV319" s="12" t="s">
        <v>80</v>
      </c>
      <c r="AW319" s="12" t="s">
        <v>30</v>
      </c>
      <c r="AX319" s="12" t="s">
        <v>78</v>
      </c>
      <c r="AY319" s="239" t="s">
        <v>121</v>
      </c>
    </row>
    <row r="320" s="1" customFormat="1" ht="24" customHeight="1">
      <c r="B320" s="37"/>
      <c r="C320" s="215" t="s">
        <v>543</v>
      </c>
      <c r="D320" s="215" t="s">
        <v>124</v>
      </c>
      <c r="E320" s="216" t="s">
        <v>544</v>
      </c>
      <c r="F320" s="217" t="s">
        <v>545</v>
      </c>
      <c r="G320" s="218" t="s">
        <v>170</v>
      </c>
      <c r="H320" s="219">
        <v>170</v>
      </c>
      <c r="I320" s="220"/>
      <c r="J320" s="221">
        <f>ROUND(I320*H320,2)</f>
        <v>0</v>
      </c>
      <c r="K320" s="217" t="s">
        <v>1</v>
      </c>
      <c r="L320" s="42"/>
      <c r="M320" s="222" t="s">
        <v>1</v>
      </c>
      <c r="N320" s="223" t="s">
        <v>38</v>
      </c>
      <c r="O320" s="85"/>
      <c r="P320" s="224">
        <f>O320*H320</f>
        <v>0</v>
      </c>
      <c r="Q320" s="224">
        <v>0.00131</v>
      </c>
      <c r="R320" s="224">
        <f>Q320*H320</f>
        <v>0.22269999999999998</v>
      </c>
      <c r="S320" s="224">
        <v>0</v>
      </c>
      <c r="T320" s="225">
        <f>S320*H320</f>
        <v>0</v>
      </c>
      <c r="AR320" s="226" t="s">
        <v>183</v>
      </c>
      <c r="AT320" s="226" t="s">
        <v>124</v>
      </c>
      <c r="AU320" s="226" t="s">
        <v>80</v>
      </c>
      <c r="AY320" s="16" t="s">
        <v>121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6" t="s">
        <v>78</v>
      </c>
      <c r="BK320" s="227">
        <f>ROUND(I320*H320,2)</f>
        <v>0</v>
      </c>
      <c r="BL320" s="16" t="s">
        <v>183</v>
      </c>
      <c r="BM320" s="226" t="s">
        <v>546</v>
      </c>
    </row>
    <row r="321" s="14" customFormat="1">
      <c r="B321" s="261"/>
      <c r="C321" s="262"/>
      <c r="D321" s="230" t="s">
        <v>130</v>
      </c>
      <c r="E321" s="263" t="s">
        <v>1</v>
      </c>
      <c r="F321" s="264" t="s">
        <v>547</v>
      </c>
      <c r="G321" s="262"/>
      <c r="H321" s="263" t="s">
        <v>1</v>
      </c>
      <c r="I321" s="265"/>
      <c r="J321" s="262"/>
      <c r="K321" s="262"/>
      <c r="L321" s="266"/>
      <c r="M321" s="267"/>
      <c r="N321" s="268"/>
      <c r="O321" s="268"/>
      <c r="P321" s="268"/>
      <c r="Q321" s="268"/>
      <c r="R321" s="268"/>
      <c r="S321" s="268"/>
      <c r="T321" s="269"/>
      <c r="AT321" s="270" t="s">
        <v>130</v>
      </c>
      <c r="AU321" s="270" t="s">
        <v>80</v>
      </c>
      <c r="AV321" s="14" t="s">
        <v>78</v>
      </c>
      <c r="AW321" s="14" t="s">
        <v>30</v>
      </c>
      <c r="AX321" s="14" t="s">
        <v>73</v>
      </c>
      <c r="AY321" s="270" t="s">
        <v>121</v>
      </c>
    </row>
    <row r="322" s="12" customFormat="1">
      <c r="B322" s="228"/>
      <c r="C322" s="229"/>
      <c r="D322" s="230" t="s">
        <v>130</v>
      </c>
      <c r="E322" s="231" t="s">
        <v>1</v>
      </c>
      <c r="F322" s="232" t="s">
        <v>344</v>
      </c>
      <c r="G322" s="229"/>
      <c r="H322" s="233">
        <v>170</v>
      </c>
      <c r="I322" s="234"/>
      <c r="J322" s="229"/>
      <c r="K322" s="229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130</v>
      </c>
      <c r="AU322" s="239" t="s">
        <v>80</v>
      </c>
      <c r="AV322" s="12" t="s">
        <v>80</v>
      </c>
      <c r="AW322" s="12" t="s">
        <v>30</v>
      </c>
      <c r="AX322" s="12" t="s">
        <v>78</v>
      </c>
      <c r="AY322" s="239" t="s">
        <v>121</v>
      </c>
    </row>
    <row r="323" s="1" customFormat="1" ht="24" customHeight="1">
      <c r="B323" s="37"/>
      <c r="C323" s="215" t="s">
        <v>548</v>
      </c>
      <c r="D323" s="215" t="s">
        <v>124</v>
      </c>
      <c r="E323" s="216" t="s">
        <v>549</v>
      </c>
      <c r="F323" s="217" t="s">
        <v>550</v>
      </c>
      <c r="G323" s="218" t="s">
        <v>170</v>
      </c>
      <c r="H323" s="219">
        <v>170</v>
      </c>
      <c r="I323" s="220"/>
      <c r="J323" s="221">
        <f>ROUND(I323*H323,2)</f>
        <v>0</v>
      </c>
      <c r="K323" s="217" t="s">
        <v>1</v>
      </c>
      <c r="L323" s="42"/>
      <c r="M323" s="222" t="s">
        <v>1</v>
      </c>
      <c r="N323" s="223" t="s">
        <v>38</v>
      </c>
      <c r="O323" s="85"/>
      <c r="P323" s="224">
        <f>O323*H323</f>
        <v>0</v>
      </c>
      <c r="Q323" s="224">
        <v>0.0020899999999999998</v>
      </c>
      <c r="R323" s="224">
        <f>Q323*H323</f>
        <v>0.35529999999999995</v>
      </c>
      <c r="S323" s="224">
        <v>0</v>
      </c>
      <c r="T323" s="225">
        <f>S323*H323</f>
        <v>0</v>
      </c>
      <c r="AR323" s="226" t="s">
        <v>183</v>
      </c>
      <c r="AT323" s="226" t="s">
        <v>124</v>
      </c>
      <c r="AU323" s="226" t="s">
        <v>80</v>
      </c>
      <c r="AY323" s="16" t="s">
        <v>121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6" t="s">
        <v>78</v>
      </c>
      <c r="BK323" s="227">
        <f>ROUND(I323*H323,2)</f>
        <v>0</v>
      </c>
      <c r="BL323" s="16" t="s">
        <v>183</v>
      </c>
      <c r="BM323" s="226" t="s">
        <v>551</v>
      </c>
    </row>
    <row r="324" s="14" customFormat="1">
      <c r="B324" s="261"/>
      <c r="C324" s="262"/>
      <c r="D324" s="230" t="s">
        <v>130</v>
      </c>
      <c r="E324" s="263" t="s">
        <v>1</v>
      </c>
      <c r="F324" s="264" t="s">
        <v>552</v>
      </c>
      <c r="G324" s="262"/>
      <c r="H324" s="263" t="s">
        <v>1</v>
      </c>
      <c r="I324" s="265"/>
      <c r="J324" s="262"/>
      <c r="K324" s="262"/>
      <c r="L324" s="266"/>
      <c r="M324" s="267"/>
      <c r="N324" s="268"/>
      <c r="O324" s="268"/>
      <c r="P324" s="268"/>
      <c r="Q324" s="268"/>
      <c r="R324" s="268"/>
      <c r="S324" s="268"/>
      <c r="T324" s="269"/>
      <c r="AT324" s="270" t="s">
        <v>130</v>
      </c>
      <c r="AU324" s="270" t="s">
        <v>80</v>
      </c>
      <c r="AV324" s="14" t="s">
        <v>78</v>
      </c>
      <c r="AW324" s="14" t="s">
        <v>30</v>
      </c>
      <c r="AX324" s="14" t="s">
        <v>73</v>
      </c>
      <c r="AY324" s="270" t="s">
        <v>121</v>
      </c>
    </row>
    <row r="325" s="12" customFormat="1">
      <c r="B325" s="228"/>
      <c r="C325" s="229"/>
      <c r="D325" s="230" t="s">
        <v>130</v>
      </c>
      <c r="E325" s="231" t="s">
        <v>1</v>
      </c>
      <c r="F325" s="232" t="s">
        <v>344</v>
      </c>
      <c r="G325" s="229"/>
      <c r="H325" s="233">
        <v>170</v>
      </c>
      <c r="I325" s="234"/>
      <c r="J325" s="229"/>
      <c r="K325" s="229"/>
      <c r="L325" s="235"/>
      <c r="M325" s="236"/>
      <c r="N325" s="237"/>
      <c r="O325" s="237"/>
      <c r="P325" s="237"/>
      <c r="Q325" s="237"/>
      <c r="R325" s="237"/>
      <c r="S325" s="237"/>
      <c r="T325" s="238"/>
      <c r="AT325" s="239" t="s">
        <v>130</v>
      </c>
      <c r="AU325" s="239" t="s">
        <v>80</v>
      </c>
      <c r="AV325" s="12" t="s">
        <v>80</v>
      </c>
      <c r="AW325" s="12" t="s">
        <v>30</v>
      </c>
      <c r="AX325" s="12" t="s">
        <v>78</v>
      </c>
      <c r="AY325" s="239" t="s">
        <v>121</v>
      </c>
    </row>
    <row r="326" s="1" customFormat="1" ht="24" customHeight="1">
      <c r="B326" s="37"/>
      <c r="C326" s="215" t="s">
        <v>553</v>
      </c>
      <c r="D326" s="215" t="s">
        <v>124</v>
      </c>
      <c r="E326" s="216" t="s">
        <v>554</v>
      </c>
      <c r="F326" s="217" t="s">
        <v>555</v>
      </c>
      <c r="G326" s="218" t="s">
        <v>170</v>
      </c>
      <c r="H326" s="219">
        <v>170</v>
      </c>
      <c r="I326" s="220"/>
      <c r="J326" s="221">
        <f>ROUND(I326*H326,2)</f>
        <v>0</v>
      </c>
      <c r="K326" s="217" t="s">
        <v>1</v>
      </c>
      <c r="L326" s="42"/>
      <c r="M326" s="222" t="s">
        <v>1</v>
      </c>
      <c r="N326" s="223" t="s">
        <v>38</v>
      </c>
      <c r="O326" s="85"/>
      <c r="P326" s="224">
        <f>O326*H326</f>
        <v>0</v>
      </c>
      <c r="Q326" s="224">
        <v>0</v>
      </c>
      <c r="R326" s="224">
        <f>Q326*H326</f>
        <v>0</v>
      </c>
      <c r="S326" s="224">
        <v>0.0017700000000000001</v>
      </c>
      <c r="T326" s="225">
        <f>S326*H326</f>
        <v>0.3009</v>
      </c>
      <c r="AR326" s="226" t="s">
        <v>183</v>
      </c>
      <c r="AT326" s="226" t="s">
        <v>124</v>
      </c>
      <c r="AU326" s="226" t="s">
        <v>80</v>
      </c>
      <c r="AY326" s="16" t="s">
        <v>121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6" t="s">
        <v>78</v>
      </c>
      <c r="BK326" s="227">
        <f>ROUND(I326*H326,2)</f>
        <v>0</v>
      </c>
      <c r="BL326" s="16" t="s">
        <v>183</v>
      </c>
      <c r="BM326" s="226" t="s">
        <v>556</v>
      </c>
    </row>
    <row r="327" s="1" customFormat="1" ht="24" customHeight="1">
      <c r="B327" s="37"/>
      <c r="C327" s="215" t="s">
        <v>557</v>
      </c>
      <c r="D327" s="215" t="s">
        <v>124</v>
      </c>
      <c r="E327" s="216" t="s">
        <v>558</v>
      </c>
      <c r="F327" s="217" t="s">
        <v>559</v>
      </c>
      <c r="G327" s="218" t="s">
        <v>170</v>
      </c>
      <c r="H327" s="219">
        <v>40</v>
      </c>
      <c r="I327" s="220"/>
      <c r="J327" s="221">
        <f>ROUND(I327*H327,2)</f>
        <v>0</v>
      </c>
      <c r="K327" s="217" t="s">
        <v>1</v>
      </c>
      <c r="L327" s="42"/>
      <c r="M327" s="222" t="s">
        <v>1</v>
      </c>
      <c r="N327" s="223" t="s">
        <v>38</v>
      </c>
      <c r="O327" s="85"/>
      <c r="P327" s="224">
        <f>O327*H327</f>
        <v>0</v>
      </c>
      <c r="Q327" s="224">
        <v>0</v>
      </c>
      <c r="R327" s="224">
        <f>Q327*H327</f>
        <v>0</v>
      </c>
      <c r="S327" s="224">
        <v>0.00191</v>
      </c>
      <c r="T327" s="225">
        <f>S327*H327</f>
        <v>0.076399999999999996</v>
      </c>
      <c r="AR327" s="226" t="s">
        <v>183</v>
      </c>
      <c r="AT327" s="226" t="s">
        <v>124</v>
      </c>
      <c r="AU327" s="226" t="s">
        <v>80</v>
      </c>
      <c r="AY327" s="16" t="s">
        <v>121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6" t="s">
        <v>78</v>
      </c>
      <c r="BK327" s="227">
        <f>ROUND(I327*H327,2)</f>
        <v>0</v>
      </c>
      <c r="BL327" s="16" t="s">
        <v>183</v>
      </c>
      <c r="BM327" s="226" t="s">
        <v>560</v>
      </c>
    </row>
    <row r="328" s="1" customFormat="1" ht="24" customHeight="1">
      <c r="B328" s="37"/>
      <c r="C328" s="215" t="s">
        <v>561</v>
      </c>
      <c r="D328" s="215" t="s">
        <v>124</v>
      </c>
      <c r="E328" s="216" t="s">
        <v>562</v>
      </c>
      <c r="F328" s="217" t="s">
        <v>563</v>
      </c>
      <c r="G328" s="218" t="s">
        <v>170</v>
      </c>
      <c r="H328" s="219">
        <v>170</v>
      </c>
      <c r="I328" s="220"/>
      <c r="J328" s="221">
        <f>ROUND(I328*H328,2)</f>
        <v>0</v>
      </c>
      <c r="K328" s="217" t="s">
        <v>1</v>
      </c>
      <c r="L328" s="42"/>
      <c r="M328" s="222" t="s">
        <v>1</v>
      </c>
      <c r="N328" s="223" t="s">
        <v>38</v>
      </c>
      <c r="O328" s="85"/>
      <c r="P328" s="224">
        <f>O328*H328</f>
        <v>0</v>
      </c>
      <c r="Q328" s="224">
        <v>0</v>
      </c>
      <c r="R328" s="224">
        <f>Q328*H328</f>
        <v>0</v>
      </c>
      <c r="S328" s="224">
        <v>0.0025999999999999999</v>
      </c>
      <c r="T328" s="225">
        <f>S328*H328</f>
        <v>0.442</v>
      </c>
      <c r="AR328" s="226" t="s">
        <v>183</v>
      </c>
      <c r="AT328" s="226" t="s">
        <v>124</v>
      </c>
      <c r="AU328" s="226" t="s">
        <v>80</v>
      </c>
      <c r="AY328" s="16" t="s">
        <v>121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6" t="s">
        <v>78</v>
      </c>
      <c r="BK328" s="227">
        <f>ROUND(I328*H328,2)</f>
        <v>0</v>
      </c>
      <c r="BL328" s="16" t="s">
        <v>183</v>
      </c>
      <c r="BM328" s="226" t="s">
        <v>564</v>
      </c>
    </row>
    <row r="329" s="1" customFormat="1" ht="36" customHeight="1">
      <c r="B329" s="37"/>
      <c r="C329" s="215" t="s">
        <v>565</v>
      </c>
      <c r="D329" s="215" t="s">
        <v>124</v>
      </c>
      <c r="E329" s="216" t="s">
        <v>566</v>
      </c>
      <c r="F329" s="217" t="s">
        <v>567</v>
      </c>
      <c r="G329" s="218" t="s">
        <v>363</v>
      </c>
      <c r="H329" s="271"/>
      <c r="I329" s="220"/>
      <c r="J329" s="221">
        <f>ROUND(I329*H329,2)</f>
        <v>0</v>
      </c>
      <c r="K329" s="217" t="s">
        <v>1</v>
      </c>
      <c r="L329" s="42"/>
      <c r="M329" s="222" t="s">
        <v>1</v>
      </c>
      <c r="N329" s="223" t="s">
        <v>38</v>
      </c>
      <c r="O329" s="85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AR329" s="226" t="s">
        <v>183</v>
      </c>
      <c r="AT329" s="226" t="s">
        <v>124</v>
      </c>
      <c r="AU329" s="226" t="s">
        <v>80</v>
      </c>
      <c r="AY329" s="16" t="s">
        <v>121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6" t="s">
        <v>78</v>
      </c>
      <c r="BK329" s="227">
        <f>ROUND(I329*H329,2)</f>
        <v>0</v>
      </c>
      <c r="BL329" s="16" t="s">
        <v>183</v>
      </c>
      <c r="BM329" s="226" t="s">
        <v>568</v>
      </c>
    </row>
    <row r="330" s="11" customFormat="1" ht="22.8" customHeight="1">
      <c r="B330" s="199"/>
      <c r="C330" s="200"/>
      <c r="D330" s="201" t="s">
        <v>72</v>
      </c>
      <c r="E330" s="213" t="s">
        <v>569</v>
      </c>
      <c r="F330" s="213" t="s">
        <v>570</v>
      </c>
      <c r="G330" s="200"/>
      <c r="H330" s="200"/>
      <c r="I330" s="203"/>
      <c r="J330" s="214">
        <f>BK330</f>
        <v>0</v>
      </c>
      <c r="K330" s="200"/>
      <c r="L330" s="205"/>
      <c r="M330" s="206"/>
      <c r="N330" s="207"/>
      <c r="O330" s="207"/>
      <c r="P330" s="208">
        <f>SUM(P331:P335)</f>
        <v>0</v>
      </c>
      <c r="Q330" s="207"/>
      <c r="R330" s="208">
        <f>SUM(R331:R335)</f>
        <v>0</v>
      </c>
      <c r="S330" s="207"/>
      <c r="T330" s="209">
        <f>SUM(T331:T335)</f>
        <v>0.16199999999999998</v>
      </c>
      <c r="AR330" s="210" t="s">
        <v>80</v>
      </c>
      <c r="AT330" s="211" t="s">
        <v>72</v>
      </c>
      <c r="AU330" s="211" t="s">
        <v>78</v>
      </c>
      <c r="AY330" s="210" t="s">
        <v>121</v>
      </c>
      <c r="BK330" s="212">
        <f>SUM(BK331:BK335)</f>
        <v>0</v>
      </c>
    </row>
    <row r="331" s="1" customFormat="1" ht="16.5" customHeight="1">
      <c r="B331" s="37"/>
      <c r="C331" s="215" t="s">
        <v>571</v>
      </c>
      <c r="D331" s="215" t="s">
        <v>124</v>
      </c>
      <c r="E331" s="216" t="s">
        <v>572</v>
      </c>
      <c r="F331" s="217" t="s">
        <v>573</v>
      </c>
      <c r="G331" s="218" t="s">
        <v>478</v>
      </c>
      <c r="H331" s="219">
        <v>1</v>
      </c>
      <c r="I331" s="220"/>
      <c r="J331" s="221">
        <f>ROUND(I331*H331,2)</f>
        <v>0</v>
      </c>
      <c r="K331" s="217" t="s">
        <v>1</v>
      </c>
      <c r="L331" s="42"/>
      <c r="M331" s="222" t="s">
        <v>1</v>
      </c>
      <c r="N331" s="223" t="s">
        <v>38</v>
      </c>
      <c r="O331" s="85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AR331" s="226" t="s">
        <v>122</v>
      </c>
      <c r="AT331" s="226" t="s">
        <v>124</v>
      </c>
      <c r="AU331" s="226" t="s">
        <v>80</v>
      </c>
      <c r="AY331" s="16" t="s">
        <v>121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6" t="s">
        <v>78</v>
      </c>
      <c r="BK331" s="227">
        <f>ROUND(I331*H331,2)</f>
        <v>0</v>
      </c>
      <c r="BL331" s="16" t="s">
        <v>122</v>
      </c>
      <c r="BM331" s="226" t="s">
        <v>574</v>
      </c>
    </row>
    <row r="332" s="1" customFormat="1" ht="24" customHeight="1">
      <c r="B332" s="37"/>
      <c r="C332" s="215" t="s">
        <v>575</v>
      </c>
      <c r="D332" s="215" t="s">
        <v>124</v>
      </c>
      <c r="E332" s="216" t="s">
        <v>576</v>
      </c>
      <c r="F332" s="217" t="s">
        <v>577</v>
      </c>
      <c r="G332" s="218" t="s">
        <v>149</v>
      </c>
      <c r="H332" s="219">
        <v>18</v>
      </c>
      <c r="I332" s="220"/>
      <c r="J332" s="221">
        <f>ROUND(I332*H332,2)</f>
        <v>0</v>
      </c>
      <c r="K332" s="217" t="s">
        <v>1</v>
      </c>
      <c r="L332" s="42"/>
      <c r="M332" s="222" t="s">
        <v>1</v>
      </c>
      <c r="N332" s="223" t="s">
        <v>38</v>
      </c>
      <c r="O332" s="85"/>
      <c r="P332" s="224">
        <f>O332*H332</f>
        <v>0</v>
      </c>
      <c r="Q332" s="224">
        <v>0</v>
      </c>
      <c r="R332" s="224">
        <f>Q332*H332</f>
        <v>0</v>
      </c>
      <c r="S332" s="224">
        <v>0.0089999999999999993</v>
      </c>
      <c r="T332" s="225">
        <f>S332*H332</f>
        <v>0.16199999999999998</v>
      </c>
      <c r="AR332" s="226" t="s">
        <v>183</v>
      </c>
      <c r="AT332" s="226" t="s">
        <v>124</v>
      </c>
      <c r="AU332" s="226" t="s">
        <v>80</v>
      </c>
      <c r="AY332" s="16" t="s">
        <v>121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6" t="s">
        <v>78</v>
      </c>
      <c r="BK332" s="227">
        <f>ROUND(I332*H332,2)</f>
        <v>0</v>
      </c>
      <c r="BL332" s="16" t="s">
        <v>183</v>
      </c>
      <c r="BM332" s="226" t="s">
        <v>578</v>
      </c>
    </row>
    <row r="333" s="14" customFormat="1">
      <c r="B333" s="261"/>
      <c r="C333" s="262"/>
      <c r="D333" s="230" t="s">
        <v>130</v>
      </c>
      <c r="E333" s="263" t="s">
        <v>1</v>
      </c>
      <c r="F333" s="264" t="s">
        <v>579</v>
      </c>
      <c r="G333" s="262"/>
      <c r="H333" s="263" t="s">
        <v>1</v>
      </c>
      <c r="I333" s="265"/>
      <c r="J333" s="262"/>
      <c r="K333" s="262"/>
      <c r="L333" s="266"/>
      <c r="M333" s="267"/>
      <c r="N333" s="268"/>
      <c r="O333" s="268"/>
      <c r="P333" s="268"/>
      <c r="Q333" s="268"/>
      <c r="R333" s="268"/>
      <c r="S333" s="268"/>
      <c r="T333" s="269"/>
      <c r="AT333" s="270" t="s">
        <v>130</v>
      </c>
      <c r="AU333" s="270" t="s">
        <v>80</v>
      </c>
      <c r="AV333" s="14" t="s">
        <v>78</v>
      </c>
      <c r="AW333" s="14" t="s">
        <v>30</v>
      </c>
      <c r="AX333" s="14" t="s">
        <v>73</v>
      </c>
      <c r="AY333" s="270" t="s">
        <v>121</v>
      </c>
    </row>
    <row r="334" s="12" customFormat="1">
      <c r="B334" s="228"/>
      <c r="C334" s="229"/>
      <c r="D334" s="230" t="s">
        <v>130</v>
      </c>
      <c r="E334" s="231" t="s">
        <v>1</v>
      </c>
      <c r="F334" s="232" t="s">
        <v>580</v>
      </c>
      <c r="G334" s="229"/>
      <c r="H334" s="233">
        <v>18</v>
      </c>
      <c r="I334" s="234"/>
      <c r="J334" s="229"/>
      <c r="K334" s="229"/>
      <c r="L334" s="235"/>
      <c r="M334" s="236"/>
      <c r="N334" s="237"/>
      <c r="O334" s="237"/>
      <c r="P334" s="237"/>
      <c r="Q334" s="237"/>
      <c r="R334" s="237"/>
      <c r="S334" s="237"/>
      <c r="T334" s="238"/>
      <c r="AT334" s="239" t="s">
        <v>130</v>
      </c>
      <c r="AU334" s="239" t="s">
        <v>80</v>
      </c>
      <c r="AV334" s="12" t="s">
        <v>80</v>
      </c>
      <c r="AW334" s="12" t="s">
        <v>30</v>
      </c>
      <c r="AX334" s="12" t="s">
        <v>78</v>
      </c>
      <c r="AY334" s="239" t="s">
        <v>121</v>
      </c>
    </row>
    <row r="335" s="1" customFormat="1" ht="36" customHeight="1">
      <c r="B335" s="37"/>
      <c r="C335" s="215" t="s">
        <v>581</v>
      </c>
      <c r="D335" s="215" t="s">
        <v>124</v>
      </c>
      <c r="E335" s="216" t="s">
        <v>582</v>
      </c>
      <c r="F335" s="217" t="s">
        <v>583</v>
      </c>
      <c r="G335" s="218" t="s">
        <v>363</v>
      </c>
      <c r="H335" s="271"/>
      <c r="I335" s="220"/>
      <c r="J335" s="221">
        <f>ROUND(I335*H335,2)</f>
        <v>0</v>
      </c>
      <c r="K335" s="217" t="s">
        <v>1</v>
      </c>
      <c r="L335" s="42"/>
      <c r="M335" s="222" t="s">
        <v>1</v>
      </c>
      <c r="N335" s="223" t="s">
        <v>38</v>
      </c>
      <c r="O335" s="85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AR335" s="226" t="s">
        <v>183</v>
      </c>
      <c r="AT335" s="226" t="s">
        <v>124</v>
      </c>
      <c r="AU335" s="226" t="s">
        <v>80</v>
      </c>
      <c r="AY335" s="16" t="s">
        <v>121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6" t="s">
        <v>78</v>
      </c>
      <c r="BK335" s="227">
        <f>ROUND(I335*H335,2)</f>
        <v>0</v>
      </c>
      <c r="BL335" s="16" t="s">
        <v>183</v>
      </c>
      <c r="BM335" s="226" t="s">
        <v>584</v>
      </c>
    </row>
    <row r="336" s="11" customFormat="1" ht="22.8" customHeight="1">
      <c r="B336" s="199"/>
      <c r="C336" s="200"/>
      <c r="D336" s="201" t="s">
        <v>72</v>
      </c>
      <c r="E336" s="213" t="s">
        <v>585</v>
      </c>
      <c r="F336" s="213" t="s">
        <v>586</v>
      </c>
      <c r="G336" s="200"/>
      <c r="H336" s="200"/>
      <c r="I336" s="203"/>
      <c r="J336" s="214">
        <f>BK336</f>
        <v>0</v>
      </c>
      <c r="K336" s="200"/>
      <c r="L336" s="205"/>
      <c r="M336" s="206"/>
      <c r="N336" s="207"/>
      <c r="O336" s="207"/>
      <c r="P336" s="208">
        <f>SUM(P337:P345)</f>
        <v>0</v>
      </c>
      <c r="Q336" s="207"/>
      <c r="R336" s="208">
        <f>SUM(R337:R345)</f>
        <v>0.0089999999999999993</v>
      </c>
      <c r="S336" s="207"/>
      <c r="T336" s="209">
        <f>SUM(T337:T345)</f>
        <v>0</v>
      </c>
      <c r="AR336" s="210" t="s">
        <v>80</v>
      </c>
      <c r="AT336" s="211" t="s">
        <v>72</v>
      </c>
      <c r="AU336" s="211" t="s">
        <v>78</v>
      </c>
      <c r="AY336" s="210" t="s">
        <v>121</v>
      </c>
      <c r="BK336" s="212">
        <f>SUM(BK337:BK345)</f>
        <v>0</v>
      </c>
    </row>
    <row r="337" s="1" customFormat="1" ht="36" customHeight="1">
      <c r="B337" s="37"/>
      <c r="C337" s="215" t="s">
        <v>587</v>
      </c>
      <c r="D337" s="215" t="s">
        <v>124</v>
      </c>
      <c r="E337" s="216" t="s">
        <v>588</v>
      </c>
      <c r="F337" s="217" t="s">
        <v>589</v>
      </c>
      <c r="G337" s="218" t="s">
        <v>149</v>
      </c>
      <c r="H337" s="219">
        <v>20</v>
      </c>
      <c r="I337" s="220"/>
      <c r="J337" s="221">
        <f>ROUND(I337*H337,2)</f>
        <v>0</v>
      </c>
      <c r="K337" s="217" t="s">
        <v>1</v>
      </c>
      <c r="L337" s="42"/>
      <c r="M337" s="222" t="s">
        <v>1</v>
      </c>
      <c r="N337" s="223" t="s">
        <v>38</v>
      </c>
      <c r="O337" s="85"/>
      <c r="P337" s="224">
        <f>O337*H337</f>
        <v>0</v>
      </c>
      <c r="Q337" s="224">
        <v>6.9999999999999994E-05</v>
      </c>
      <c r="R337" s="224">
        <f>Q337*H337</f>
        <v>0.0013999999999999998</v>
      </c>
      <c r="S337" s="224">
        <v>0</v>
      </c>
      <c r="T337" s="225">
        <f>S337*H337</f>
        <v>0</v>
      </c>
      <c r="AR337" s="226" t="s">
        <v>183</v>
      </c>
      <c r="AT337" s="226" t="s">
        <v>124</v>
      </c>
      <c r="AU337" s="226" t="s">
        <v>80</v>
      </c>
      <c r="AY337" s="16" t="s">
        <v>121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6" t="s">
        <v>78</v>
      </c>
      <c r="BK337" s="227">
        <f>ROUND(I337*H337,2)</f>
        <v>0</v>
      </c>
      <c r="BL337" s="16" t="s">
        <v>183</v>
      </c>
      <c r="BM337" s="226" t="s">
        <v>590</v>
      </c>
    </row>
    <row r="338" s="14" customFormat="1">
      <c r="B338" s="261"/>
      <c r="C338" s="262"/>
      <c r="D338" s="230" t="s">
        <v>130</v>
      </c>
      <c r="E338" s="263" t="s">
        <v>1</v>
      </c>
      <c r="F338" s="264" t="s">
        <v>591</v>
      </c>
      <c r="G338" s="262"/>
      <c r="H338" s="263" t="s">
        <v>1</v>
      </c>
      <c r="I338" s="265"/>
      <c r="J338" s="262"/>
      <c r="K338" s="262"/>
      <c r="L338" s="266"/>
      <c r="M338" s="267"/>
      <c r="N338" s="268"/>
      <c r="O338" s="268"/>
      <c r="P338" s="268"/>
      <c r="Q338" s="268"/>
      <c r="R338" s="268"/>
      <c r="S338" s="268"/>
      <c r="T338" s="269"/>
      <c r="AT338" s="270" t="s">
        <v>130</v>
      </c>
      <c r="AU338" s="270" t="s">
        <v>80</v>
      </c>
      <c r="AV338" s="14" t="s">
        <v>78</v>
      </c>
      <c r="AW338" s="14" t="s">
        <v>30</v>
      </c>
      <c r="AX338" s="14" t="s">
        <v>73</v>
      </c>
      <c r="AY338" s="270" t="s">
        <v>121</v>
      </c>
    </row>
    <row r="339" s="12" customFormat="1">
      <c r="B339" s="228"/>
      <c r="C339" s="229"/>
      <c r="D339" s="230" t="s">
        <v>130</v>
      </c>
      <c r="E339" s="231" t="s">
        <v>1</v>
      </c>
      <c r="F339" s="232" t="s">
        <v>227</v>
      </c>
      <c r="G339" s="229"/>
      <c r="H339" s="233">
        <v>20</v>
      </c>
      <c r="I339" s="234"/>
      <c r="J339" s="229"/>
      <c r="K339" s="229"/>
      <c r="L339" s="235"/>
      <c r="M339" s="236"/>
      <c r="N339" s="237"/>
      <c r="O339" s="237"/>
      <c r="P339" s="237"/>
      <c r="Q339" s="237"/>
      <c r="R339" s="237"/>
      <c r="S339" s="237"/>
      <c r="T339" s="238"/>
      <c r="AT339" s="239" t="s">
        <v>130</v>
      </c>
      <c r="AU339" s="239" t="s">
        <v>80</v>
      </c>
      <c r="AV339" s="12" t="s">
        <v>80</v>
      </c>
      <c r="AW339" s="12" t="s">
        <v>30</v>
      </c>
      <c r="AX339" s="12" t="s">
        <v>78</v>
      </c>
      <c r="AY339" s="239" t="s">
        <v>121</v>
      </c>
    </row>
    <row r="340" s="1" customFormat="1" ht="24" customHeight="1">
      <c r="B340" s="37"/>
      <c r="C340" s="215" t="s">
        <v>592</v>
      </c>
      <c r="D340" s="215" t="s">
        <v>124</v>
      </c>
      <c r="E340" s="216" t="s">
        <v>593</v>
      </c>
      <c r="F340" s="217" t="s">
        <v>594</v>
      </c>
      <c r="G340" s="218" t="s">
        <v>149</v>
      </c>
      <c r="H340" s="219">
        <v>20</v>
      </c>
      <c r="I340" s="220"/>
      <c r="J340" s="221">
        <f>ROUND(I340*H340,2)</f>
        <v>0</v>
      </c>
      <c r="K340" s="217" t="s">
        <v>1</v>
      </c>
      <c r="L340" s="42"/>
      <c r="M340" s="222" t="s">
        <v>1</v>
      </c>
      <c r="N340" s="223" t="s">
        <v>38</v>
      </c>
      <c r="O340" s="85"/>
      <c r="P340" s="224">
        <f>O340*H340</f>
        <v>0</v>
      </c>
      <c r="Q340" s="224">
        <v>0.00013999999999999999</v>
      </c>
      <c r="R340" s="224">
        <f>Q340*H340</f>
        <v>0.0027999999999999995</v>
      </c>
      <c r="S340" s="224">
        <v>0</v>
      </c>
      <c r="T340" s="225">
        <f>S340*H340</f>
        <v>0</v>
      </c>
      <c r="AR340" s="226" t="s">
        <v>183</v>
      </c>
      <c r="AT340" s="226" t="s">
        <v>124</v>
      </c>
      <c r="AU340" s="226" t="s">
        <v>80</v>
      </c>
      <c r="AY340" s="16" t="s">
        <v>121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6" t="s">
        <v>78</v>
      </c>
      <c r="BK340" s="227">
        <f>ROUND(I340*H340,2)</f>
        <v>0</v>
      </c>
      <c r="BL340" s="16" t="s">
        <v>183</v>
      </c>
      <c r="BM340" s="226" t="s">
        <v>595</v>
      </c>
    </row>
    <row r="341" s="14" customFormat="1">
      <c r="B341" s="261"/>
      <c r="C341" s="262"/>
      <c r="D341" s="230" t="s">
        <v>130</v>
      </c>
      <c r="E341" s="263" t="s">
        <v>1</v>
      </c>
      <c r="F341" s="264" t="s">
        <v>591</v>
      </c>
      <c r="G341" s="262"/>
      <c r="H341" s="263" t="s">
        <v>1</v>
      </c>
      <c r="I341" s="265"/>
      <c r="J341" s="262"/>
      <c r="K341" s="262"/>
      <c r="L341" s="266"/>
      <c r="M341" s="267"/>
      <c r="N341" s="268"/>
      <c r="O341" s="268"/>
      <c r="P341" s="268"/>
      <c r="Q341" s="268"/>
      <c r="R341" s="268"/>
      <c r="S341" s="268"/>
      <c r="T341" s="269"/>
      <c r="AT341" s="270" t="s">
        <v>130</v>
      </c>
      <c r="AU341" s="270" t="s">
        <v>80</v>
      </c>
      <c r="AV341" s="14" t="s">
        <v>78</v>
      </c>
      <c r="AW341" s="14" t="s">
        <v>30</v>
      </c>
      <c r="AX341" s="14" t="s">
        <v>73</v>
      </c>
      <c r="AY341" s="270" t="s">
        <v>121</v>
      </c>
    </row>
    <row r="342" s="12" customFormat="1">
      <c r="B342" s="228"/>
      <c r="C342" s="229"/>
      <c r="D342" s="230" t="s">
        <v>130</v>
      </c>
      <c r="E342" s="231" t="s">
        <v>1</v>
      </c>
      <c r="F342" s="232" t="s">
        <v>227</v>
      </c>
      <c r="G342" s="229"/>
      <c r="H342" s="233">
        <v>20</v>
      </c>
      <c r="I342" s="234"/>
      <c r="J342" s="229"/>
      <c r="K342" s="229"/>
      <c r="L342" s="235"/>
      <c r="M342" s="236"/>
      <c r="N342" s="237"/>
      <c r="O342" s="237"/>
      <c r="P342" s="237"/>
      <c r="Q342" s="237"/>
      <c r="R342" s="237"/>
      <c r="S342" s="237"/>
      <c r="T342" s="238"/>
      <c r="AT342" s="239" t="s">
        <v>130</v>
      </c>
      <c r="AU342" s="239" t="s">
        <v>80</v>
      </c>
      <c r="AV342" s="12" t="s">
        <v>80</v>
      </c>
      <c r="AW342" s="12" t="s">
        <v>30</v>
      </c>
      <c r="AX342" s="12" t="s">
        <v>78</v>
      </c>
      <c r="AY342" s="239" t="s">
        <v>121</v>
      </c>
    </row>
    <row r="343" s="1" customFormat="1" ht="24" customHeight="1">
      <c r="B343" s="37"/>
      <c r="C343" s="215" t="s">
        <v>596</v>
      </c>
      <c r="D343" s="215" t="s">
        <v>124</v>
      </c>
      <c r="E343" s="216" t="s">
        <v>597</v>
      </c>
      <c r="F343" s="217" t="s">
        <v>598</v>
      </c>
      <c r="G343" s="218" t="s">
        <v>149</v>
      </c>
      <c r="H343" s="219">
        <v>40</v>
      </c>
      <c r="I343" s="220"/>
      <c r="J343" s="221">
        <f>ROUND(I343*H343,2)</f>
        <v>0</v>
      </c>
      <c r="K343" s="217" t="s">
        <v>1</v>
      </c>
      <c r="L343" s="42"/>
      <c r="M343" s="222" t="s">
        <v>1</v>
      </c>
      <c r="N343" s="223" t="s">
        <v>38</v>
      </c>
      <c r="O343" s="85"/>
      <c r="P343" s="224">
        <f>O343*H343</f>
        <v>0</v>
      </c>
      <c r="Q343" s="224">
        <v>0.00012</v>
      </c>
      <c r="R343" s="224">
        <f>Q343*H343</f>
        <v>0.0048000000000000004</v>
      </c>
      <c r="S343" s="224">
        <v>0</v>
      </c>
      <c r="T343" s="225">
        <f>S343*H343</f>
        <v>0</v>
      </c>
      <c r="AR343" s="226" t="s">
        <v>183</v>
      </c>
      <c r="AT343" s="226" t="s">
        <v>124</v>
      </c>
      <c r="AU343" s="226" t="s">
        <v>80</v>
      </c>
      <c r="AY343" s="16" t="s">
        <v>121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6" t="s">
        <v>78</v>
      </c>
      <c r="BK343" s="227">
        <f>ROUND(I343*H343,2)</f>
        <v>0</v>
      </c>
      <c r="BL343" s="16" t="s">
        <v>183</v>
      </c>
      <c r="BM343" s="226" t="s">
        <v>599</v>
      </c>
    </row>
    <row r="344" s="14" customFormat="1">
      <c r="B344" s="261"/>
      <c r="C344" s="262"/>
      <c r="D344" s="230" t="s">
        <v>130</v>
      </c>
      <c r="E344" s="263" t="s">
        <v>1</v>
      </c>
      <c r="F344" s="264" t="s">
        <v>600</v>
      </c>
      <c r="G344" s="262"/>
      <c r="H344" s="263" t="s">
        <v>1</v>
      </c>
      <c r="I344" s="265"/>
      <c r="J344" s="262"/>
      <c r="K344" s="262"/>
      <c r="L344" s="266"/>
      <c r="M344" s="267"/>
      <c r="N344" s="268"/>
      <c r="O344" s="268"/>
      <c r="P344" s="268"/>
      <c r="Q344" s="268"/>
      <c r="R344" s="268"/>
      <c r="S344" s="268"/>
      <c r="T344" s="269"/>
      <c r="AT344" s="270" t="s">
        <v>130</v>
      </c>
      <c r="AU344" s="270" t="s">
        <v>80</v>
      </c>
      <c r="AV344" s="14" t="s">
        <v>78</v>
      </c>
      <c r="AW344" s="14" t="s">
        <v>30</v>
      </c>
      <c r="AX344" s="14" t="s">
        <v>73</v>
      </c>
      <c r="AY344" s="270" t="s">
        <v>121</v>
      </c>
    </row>
    <row r="345" s="12" customFormat="1">
      <c r="B345" s="228"/>
      <c r="C345" s="229"/>
      <c r="D345" s="230" t="s">
        <v>130</v>
      </c>
      <c r="E345" s="231" t="s">
        <v>1</v>
      </c>
      <c r="F345" s="232" t="s">
        <v>601</v>
      </c>
      <c r="G345" s="229"/>
      <c r="H345" s="233">
        <v>40</v>
      </c>
      <c r="I345" s="234"/>
      <c r="J345" s="229"/>
      <c r="K345" s="229"/>
      <c r="L345" s="235"/>
      <c r="M345" s="236"/>
      <c r="N345" s="237"/>
      <c r="O345" s="237"/>
      <c r="P345" s="237"/>
      <c r="Q345" s="237"/>
      <c r="R345" s="237"/>
      <c r="S345" s="237"/>
      <c r="T345" s="238"/>
      <c r="AT345" s="239" t="s">
        <v>130</v>
      </c>
      <c r="AU345" s="239" t="s">
        <v>80</v>
      </c>
      <c r="AV345" s="12" t="s">
        <v>80</v>
      </c>
      <c r="AW345" s="12" t="s">
        <v>30</v>
      </c>
      <c r="AX345" s="12" t="s">
        <v>78</v>
      </c>
      <c r="AY345" s="239" t="s">
        <v>121</v>
      </c>
    </row>
    <row r="346" s="11" customFormat="1" ht="22.8" customHeight="1">
      <c r="B346" s="199"/>
      <c r="C346" s="200"/>
      <c r="D346" s="201" t="s">
        <v>72</v>
      </c>
      <c r="E346" s="213" t="s">
        <v>602</v>
      </c>
      <c r="F346" s="213" t="s">
        <v>603</v>
      </c>
      <c r="G346" s="200"/>
      <c r="H346" s="200"/>
      <c r="I346" s="203"/>
      <c r="J346" s="214">
        <f>BK346</f>
        <v>0</v>
      </c>
      <c r="K346" s="200"/>
      <c r="L346" s="205"/>
      <c r="M346" s="206"/>
      <c r="N346" s="207"/>
      <c r="O346" s="207"/>
      <c r="P346" s="208">
        <f>SUM(P347:P352)</f>
        <v>0</v>
      </c>
      <c r="Q346" s="207"/>
      <c r="R346" s="208">
        <f>SUM(R347:R352)</f>
        <v>1.9271546399999999</v>
      </c>
      <c r="S346" s="207"/>
      <c r="T346" s="209">
        <f>SUM(T347:T352)</f>
        <v>0</v>
      </c>
      <c r="AR346" s="210" t="s">
        <v>80</v>
      </c>
      <c r="AT346" s="211" t="s">
        <v>72</v>
      </c>
      <c r="AU346" s="211" t="s">
        <v>78</v>
      </c>
      <c r="AY346" s="210" t="s">
        <v>121</v>
      </c>
      <c r="BK346" s="212">
        <f>SUM(BK347:BK352)</f>
        <v>0</v>
      </c>
    </row>
    <row r="347" s="1" customFormat="1" ht="24" customHeight="1">
      <c r="B347" s="37"/>
      <c r="C347" s="215" t="s">
        <v>604</v>
      </c>
      <c r="D347" s="215" t="s">
        <v>124</v>
      </c>
      <c r="E347" s="216" t="s">
        <v>605</v>
      </c>
      <c r="F347" s="217" t="s">
        <v>606</v>
      </c>
      <c r="G347" s="218" t="s">
        <v>149</v>
      </c>
      <c r="H347" s="219">
        <v>619.66399999999999</v>
      </c>
      <c r="I347" s="220"/>
      <c r="J347" s="221">
        <f>ROUND(I347*H347,2)</f>
        <v>0</v>
      </c>
      <c r="K347" s="217" t="s">
        <v>1</v>
      </c>
      <c r="L347" s="42"/>
      <c r="M347" s="222" t="s">
        <v>1</v>
      </c>
      <c r="N347" s="223" t="s">
        <v>38</v>
      </c>
      <c r="O347" s="85"/>
      <c r="P347" s="224">
        <f>O347*H347</f>
        <v>0</v>
      </c>
      <c r="Q347" s="224">
        <v>0.0012600000000000001</v>
      </c>
      <c r="R347" s="224">
        <f>Q347*H347</f>
        <v>0.78077664000000002</v>
      </c>
      <c r="S347" s="224">
        <v>0</v>
      </c>
      <c r="T347" s="225">
        <f>S347*H347</f>
        <v>0</v>
      </c>
      <c r="AR347" s="226" t="s">
        <v>183</v>
      </c>
      <c r="AT347" s="226" t="s">
        <v>124</v>
      </c>
      <c r="AU347" s="226" t="s">
        <v>80</v>
      </c>
      <c r="AY347" s="16" t="s">
        <v>121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6" t="s">
        <v>78</v>
      </c>
      <c r="BK347" s="227">
        <f>ROUND(I347*H347,2)</f>
        <v>0</v>
      </c>
      <c r="BL347" s="16" t="s">
        <v>183</v>
      </c>
      <c r="BM347" s="226" t="s">
        <v>607</v>
      </c>
    </row>
    <row r="348" s="12" customFormat="1">
      <c r="B348" s="228"/>
      <c r="C348" s="229"/>
      <c r="D348" s="230" t="s">
        <v>130</v>
      </c>
      <c r="E348" s="231" t="s">
        <v>1</v>
      </c>
      <c r="F348" s="232" t="s">
        <v>608</v>
      </c>
      <c r="G348" s="229"/>
      <c r="H348" s="233">
        <v>614.63</v>
      </c>
      <c r="I348" s="234"/>
      <c r="J348" s="229"/>
      <c r="K348" s="229"/>
      <c r="L348" s="235"/>
      <c r="M348" s="236"/>
      <c r="N348" s="237"/>
      <c r="O348" s="237"/>
      <c r="P348" s="237"/>
      <c r="Q348" s="237"/>
      <c r="R348" s="237"/>
      <c r="S348" s="237"/>
      <c r="T348" s="238"/>
      <c r="AT348" s="239" t="s">
        <v>130</v>
      </c>
      <c r="AU348" s="239" t="s">
        <v>80</v>
      </c>
      <c r="AV348" s="12" t="s">
        <v>80</v>
      </c>
      <c r="AW348" s="12" t="s">
        <v>30</v>
      </c>
      <c r="AX348" s="12" t="s">
        <v>73</v>
      </c>
      <c r="AY348" s="239" t="s">
        <v>121</v>
      </c>
    </row>
    <row r="349" s="12" customFormat="1">
      <c r="B349" s="228"/>
      <c r="C349" s="229"/>
      <c r="D349" s="230" t="s">
        <v>130</v>
      </c>
      <c r="E349" s="231" t="s">
        <v>1</v>
      </c>
      <c r="F349" s="232" t="s">
        <v>609</v>
      </c>
      <c r="G349" s="229"/>
      <c r="H349" s="233">
        <v>5.0339999999999998</v>
      </c>
      <c r="I349" s="234"/>
      <c r="J349" s="229"/>
      <c r="K349" s="229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130</v>
      </c>
      <c r="AU349" s="239" t="s">
        <v>80</v>
      </c>
      <c r="AV349" s="12" t="s">
        <v>80</v>
      </c>
      <c r="AW349" s="12" t="s">
        <v>30</v>
      </c>
      <c r="AX349" s="12" t="s">
        <v>73</v>
      </c>
      <c r="AY349" s="239" t="s">
        <v>121</v>
      </c>
    </row>
    <row r="350" s="13" customFormat="1">
      <c r="B350" s="250"/>
      <c r="C350" s="251"/>
      <c r="D350" s="230" t="s">
        <v>130</v>
      </c>
      <c r="E350" s="252" t="s">
        <v>1</v>
      </c>
      <c r="F350" s="253" t="s">
        <v>153</v>
      </c>
      <c r="G350" s="251"/>
      <c r="H350" s="254">
        <v>619.66399999999999</v>
      </c>
      <c r="I350" s="255"/>
      <c r="J350" s="251"/>
      <c r="K350" s="251"/>
      <c r="L350" s="256"/>
      <c r="M350" s="257"/>
      <c r="N350" s="258"/>
      <c r="O350" s="258"/>
      <c r="P350" s="258"/>
      <c r="Q350" s="258"/>
      <c r="R350" s="258"/>
      <c r="S350" s="258"/>
      <c r="T350" s="259"/>
      <c r="AT350" s="260" t="s">
        <v>130</v>
      </c>
      <c r="AU350" s="260" t="s">
        <v>80</v>
      </c>
      <c r="AV350" s="13" t="s">
        <v>122</v>
      </c>
      <c r="AW350" s="13" t="s">
        <v>30</v>
      </c>
      <c r="AX350" s="13" t="s">
        <v>78</v>
      </c>
      <c r="AY350" s="260" t="s">
        <v>121</v>
      </c>
    </row>
    <row r="351" s="1" customFormat="1" ht="16.5" customHeight="1">
      <c r="B351" s="37"/>
      <c r="C351" s="240" t="s">
        <v>610</v>
      </c>
      <c r="D351" s="240" t="s">
        <v>132</v>
      </c>
      <c r="E351" s="241" t="s">
        <v>611</v>
      </c>
      <c r="F351" s="242" t="s">
        <v>612</v>
      </c>
      <c r="G351" s="243" t="s">
        <v>428</v>
      </c>
      <c r="H351" s="244">
        <v>1146.3779999999999</v>
      </c>
      <c r="I351" s="245"/>
      <c r="J351" s="246">
        <f>ROUND(I351*H351,2)</f>
        <v>0</v>
      </c>
      <c r="K351" s="242" t="s">
        <v>1</v>
      </c>
      <c r="L351" s="247"/>
      <c r="M351" s="248" t="s">
        <v>1</v>
      </c>
      <c r="N351" s="249" t="s">
        <v>38</v>
      </c>
      <c r="O351" s="85"/>
      <c r="P351" s="224">
        <f>O351*H351</f>
        <v>0</v>
      </c>
      <c r="Q351" s="224">
        <v>0.001</v>
      </c>
      <c r="R351" s="224">
        <f>Q351*H351</f>
        <v>1.1463779999999999</v>
      </c>
      <c r="S351" s="224">
        <v>0</v>
      </c>
      <c r="T351" s="225">
        <f>S351*H351</f>
        <v>0</v>
      </c>
      <c r="AR351" s="226" t="s">
        <v>294</v>
      </c>
      <c r="AT351" s="226" t="s">
        <v>132</v>
      </c>
      <c r="AU351" s="226" t="s">
        <v>80</v>
      </c>
      <c r="AY351" s="16" t="s">
        <v>121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6" t="s">
        <v>78</v>
      </c>
      <c r="BK351" s="227">
        <f>ROUND(I351*H351,2)</f>
        <v>0</v>
      </c>
      <c r="BL351" s="16" t="s">
        <v>183</v>
      </c>
      <c r="BM351" s="226" t="s">
        <v>613</v>
      </c>
    </row>
    <row r="352" s="12" customFormat="1">
      <c r="B352" s="228"/>
      <c r="C352" s="229"/>
      <c r="D352" s="230" t="s">
        <v>130</v>
      </c>
      <c r="E352" s="231" t="s">
        <v>1</v>
      </c>
      <c r="F352" s="232" t="s">
        <v>614</v>
      </c>
      <c r="G352" s="229"/>
      <c r="H352" s="233">
        <v>1146.3779999999999</v>
      </c>
      <c r="I352" s="234"/>
      <c r="J352" s="229"/>
      <c r="K352" s="229"/>
      <c r="L352" s="235"/>
      <c r="M352" s="236"/>
      <c r="N352" s="237"/>
      <c r="O352" s="237"/>
      <c r="P352" s="237"/>
      <c r="Q352" s="237"/>
      <c r="R352" s="237"/>
      <c r="S352" s="237"/>
      <c r="T352" s="238"/>
      <c r="AT352" s="239" t="s">
        <v>130</v>
      </c>
      <c r="AU352" s="239" t="s">
        <v>80</v>
      </c>
      <c r="AV352" s="12" t="s">
        <v>80</v>
      </c>
      <c r="AW352" s="12" t="s">
        <v>30</v>
      </c>
      <c r="AX352" s="12" t="s">
        <v>78</v>
      </c>
      <c r="AY352" s="239" t="s">
        <v>121</v>
      </c>
    </row>
    <row r="353" s="11" customFormat="1" ht="25.92" customHeight="1">
      <c r="B353" s="199"/>
      <c r="C353" s="200"/>
      <c r="D353" s="201" t="s">
        <v>72</v>
      </c>
      <c r="E353" s="202" t="s">
        <v>615</v>
      </c>
      <c r="F353" s="202" t="s">
        <v>616</v>
      </c>
      <c r="G353" s="200"/>
      <c r="H353" s="200"/>
      <c r="I353" s="203"/>
      <c r="J353" s="204">
        <f>BK353</f>
        <v>0</v>
      </c>
      <c r="K353" s="200"/>
      <c r="L353" s="205"/>
      <c r="M353" s="206"/>
      <c r="N353" s="207"/>
      <c r="O353" s="207"/>
      <c r="P353" s="208">
        <f>P354+P357</f>
        <v>0</v>
      </c>
      <c r="Q353" s="207"/>
      <c r="R353" s="208">
        <f>R354+R357</f>
        <v>0</v>
      </c>
      <c r="S353" s="207"/>
      <c r="T353" s="209">
        <f>T354+T357</f>
        <v>0</v>
      </c>
      <c r="AR353" s="210" t="s">
        <v>146</v>
      </c>
      <c r="AT353" s="211" t="s">
        <v>72</v>
      </c>
      <c r="AU353" s="211" t="s">
        <v>73</v>
      </c>
      <c r="AY353" s="210" t="s">
        <v>121</v>
      </c>
      <c r="BK353" s="212">
        <f>BK354+BK357</f>
        <v>0</v>
      </c>
    </row>
    <row r="354" s="11" customFormat="1" ht="22.8" customHeight="1">
      <c r="B354" s="199"/>
      <c r="C354" s="200"/>
      <c r="D354" s="201" t="s">
        <v>72</v>
      </c>
      <c r="E354" s="213" t="s">
        <v>617</v>
      </c>
      <c r="F354" s="213" t="s">
        <v>618</v>
      </c>
      <c r="G354" s="200"/>
      <c r="H354" s="200"/>
      <c r="I354" s="203"/>
      <c r="J354" s="214">
        <f>BK354</f>
        <v>0</v>
      </c>
      <c r="K354" s="200"/>
      <c r="L354" s="205"/>
      <c r="M354" s="206"/>
      <c r="N354" s="207"/>
      <c r="O354" s="207"/>
      <c r="P354" s="208">
        <f>SUM(P355:P356)</f>
        <v>0</v>
      </c>
      <c r="Q354" s="207"/>
      <c r="R354" s="208">
        <f>SUM(R355:R356)</f>
        <v>0</v>
      </c>
      <c r="S354" s="207"/>
      <c r="T354" s="209">
        <f>SUM(T355:T356)</f>
        <v>0</v>
      </c>
      <c r="AR354" s="210" t="s">
        <v>146</v>
      </c>
      <c r="AT354" s="211" t="s">
        <v>72</v>
      </c>
      <c r="AU354" s="211" t="s">
        <v>78</v>
      </c>
      <c r="AY354" s="210" t="s">
        <v>121</v>
      </c>
      <c r="BK354" s="212">
        <f>SUM(BK355:BK356)</f>
        <v>0</v>
      </c>
    </row>
    <row r="355" s="1" customFormat="1" ht="16.5" customHeight="1">
      <c r="B355" s="37"/>
      <c r="C355" s="215" t="s">
        <v>619</v>
      </c>
      <c r="D355" s="215" t="s">
        <v>124</v>
      </c>
      <c r="E355" s="216" t="s">
        <v>620</v>
      </c>
      <c r="F355" s="217" t="s">
        <v>618</v>
      </c>
      <c r="G355" s="218" t="s">
        <v>478</v>
      </c>
      <c r="H355" s="219">
        <v>1</v>
      </c>
      <c r="I355" s="220"/>
      <c r="J355" s="221">
        <f>ROUND(I355*H355,2)</f>
        <v>0</v>
      </c>
      <c r="K355" s="217" t="s">
        <v>1</v>
      </c>
      <c r="L355" s="42"/>
      <c r="M355" s="222" t="s">
        <v>1</v>
      </c>
      <c r="N355" s="223" t="s">
        <v>38</v>
      </c>
      <c r="O355" s="85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AR355" s="226" t="s">
        <v>621</v>
      </c>
      <c r="AT355" s="226" t="s">
        <v>124</v>
      </c>
      <c r="AU355" s="226" t="s">
        <v>80</v>
      </c>
      <c r="AY355" s="16" t="s">
        <v>121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6" t="s">
        <v>78</v>
      </c>
      <c r="BK355" s="227">
        <f>ROUND(I355*H355,2)</f>
        <v>0</v>
      </c>
      <c r="BL355" s="16" t="s">
        <v>621</v>
      </c>
      <c r="BM355" s="226" t="s">
        <v>622</v>
      </c>
    </row>
    <row r="356" s="1" customFormat="1" ht="16.5" customHeight="1">
      <c r="B356" s="37"/>
      <c r="C356" s="215" t="s">
        <v>623</v>
      </c>
      <c r="D356" s="215" t="s">
        <v>124</v>
      </c>
      <c r="E356" s="216" t="s">
        <v>624</v>
      </c>
      <c r="F356" s="217" t="s">
        <v>625</v>
      </c>
      <c r="G356" s="218" t="s">
        <v>478</v>
      </c>
      <c r="H356" s="219">
        <v>1</v>
      </c>
      <c r="I356" s="220"/>
      <c r="J356" s="221">
        <f>ROUND(I356*H356,2)</f>
        <v>0</v>
      </c>
      <c r="K356" s="217" t="s">
        <v>1</v>
      </c>
      <c r="L356" s="42"/>
      <c r="M356" s="222" t="s">
        <v>1</v>
      </c>
      <c r="N356" s="223" t="s">
        <v>38</v>
      </c>
      <c r="O356" s="85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AR356" s="226" t="s">
        <v>621</v>
      </c>
      <c r="AT356" s="226" t="s">
        <v>124</v>
      </c>
      <c r="AU356" s="226" t="s">
        <v>80</v>
      </c>
      <c r="AY356" s="16" t="s">
        <v>121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6" t="s">
        <v>78</v>
      </c>
      <c r="BK356" s="227">
        <f>ROUND(I356*H356,2)</f>
        <v>0</v>
      </c>
      <c r="BL356" s="16" t="s">
        <v>621</v>
      </c>
      <c r="BM356" s="226" t="s">
        <v>626</v>
      </c>
    </row>
    <row r="357" s="11" customFormat="1" ht="22.8" customHeight="1">
      <c r="B357" s="199"/>
      <c r="C357" s="200"/>
      <c r="D357" s="201" t="s">
        <v>72</v>
      </c>
      <c r="E357" s="213" t="s">
        <v>627</v>
      </c>
      <c r="F357" s="213" t="s">
        <v>628</v>
      </c>
      <c r="G357" s="200"/>
      <c r="H357" s="200"/>
      <c r="I357" s="203"/>
      <c r="J357" s="214">
        <f>BK357</f>
        <v>0</v>
      </c>
      <c r="K357" s="200"/>
      <c r="L357" s="205"/>
      <c r="M357" s="206"/>
      <c r="N357" s="207"/>
      <c r="O357" s="207"/>
      <c r="P357" s="208">
        <f>P358</f>
        <v>0</v>
      </c>
      <c r="Q357" s="207"/>
      <c r="R357" s="208">
        <f>R358</f>
        <v>0</v>
      </c>
      <c r="S357" s="207"/>
      <c r="T357" s="209">
        <f>T358</f>
        <v>0</v>
      </c>
      <c r="AR357" s="210" t="s">
        <v>146</v>
      </c>
      <c r="AT357" s="211" t="s">
        <v>72</v>
      </c>
      <c r="AU357" s="211" t="s">
        <v>78</v>
      </c>
      <c r="AY357" s="210" t="s">
        <v>121</v>
      </c>
      <c r="BK357" s="212">
        <f>BK358</f>
        <v>0</v>
      </c>
    </row>
    <row r="358" s="1" customFormat="1" ht="16.5" customHeight="1">
      <c r="B358" s="37"/>
      <c r="C358" s="215" t="s">
        <v>629</v>
      </c>
      <c r="D358" s="215" t="s">
        <v>124</v>
      </c>
      <c r="E358" s="216" t="s">
        <v>630</v>
      </c>
      <c r="F358" s="217" t="s">
        <v>631</v>
      </c>
      <c r="G358" s="218" t="s">
        <v>478</v>
      </c>
      <c r="H358" s="219">
        <v>1</v>
      </c>
      <c r="I358" s="220"/>
      <c r="J358" s="221">
        <f>ROUND(I358*H358,2)</f>
        <v>0</v>
      </c>
      <c r="K358" s="217" t="s">
        <v>1</v>
      </c>
      <c r="L358" s="42"/>
      <c r="M358" s="272" t="s">
        <v>1</v>
      </c>
      <c r="N358" s="273" t="s">
        <v>38</v>
      </c>
      <c r="O358" s="274"/>
      <c r="P358" s="275">
        <f>O358*H358</f>
        <v>0</v>
      </c>
      <c r="Q358" s="275">
        <v>0</v>
      </c>
      <c r="R358" s="275">
        <f>Q358*H358</f>
        <v>0</v>
      </c>
      <c r="S358" s="275">
        <v>0</v>
      </c>
      <c r="T358" s="276">
        <f>S358*H358</f>
        <v>0</v>
      </c>
      <c r="AR358" s="226" t="s">
        <v>621</v>
      </c>
      <c r="AT358" s="226" t="s">
        <v>124</v>
      </c>
      <c r="AU358" s="226" t="s">
        <v>80</v>
      </c>
      <c r="AY358" s="16" t="s">
        <v>121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6" t="s">
        <v>78</v>
      </c>
      <c r="BK358" s="227">
        <f>ROUND(I358*H358,2)</f>
        <v>0</v>
      </c>
      <c r="BL358" s="16" t="s">
        <v>621</v>
      </c>
      <c r="BM358" s="226" t="s">
        <v>632</v>
      </c>
    </row>
    <row r="359" s="1" customFormat="1" ht="6.96" customHeight="1">
      <c r="B359" s="60"/>
      <c r="C359" s="61"/>
      <c r="D359" s="61"/>
      <c r="E359" s="61"/>
      <c r="F359" s="61"/>
      <c r="G359" s="61"/>
      <c r="H359" s="61"/>
      <c r="I359" s="166"/>
      <c r="J359" s="61"/>
      <c r="K359" s="61"/>
      <c r="L359" s="42"/>
    </row>
  </sheetData>
  <sheetProtection sheet="1" autoFilter="0" formatColumns="0" formatRows="0" objects="1" scenarios="1" spinCount="100000" saltValue="ulBKHC8GZ2ZPGT+2REnxr8tKwkexV1rhIB+OoQ7OUd6UjGGEjPeWMLHTFTNx2zCV+1O8dulwzn76rCjLiw6XQw==" hashValue="mteFRrS/RuifPln02GSwN9m+VPEmsR0oAHPPXnXZ3+QOtasCCoBz46NUnBwOqO4DvT49EDU7Zxd3FjQYQMx6qg==" algorithmName="SHA-512" password="CD98"/>
  <autoFilter ref="C130:K358"/>
  <mergeCells count="6">
    <mergeCell ref="E7:H7"/>
    <mergeCell ref="E16:H16"/>
    <mergeCell ref="E25:H25"/>
    <mergeCell ref="E85:H85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DESKTOP-2FHCJ8N\acer</dc:creator>
  <cp:lastModifiedBy>DESKTOP-2FHCJ8N\acer</cp:lastModifiedBy>
  <dcterms:created xsi:type="dcterms:W3CDTF">2019-05-29T17:19:07Z</dcterms:created>
  <dcterms:modified xsi:type="dcterms:W3CDTF">2019-05-29T17:19:11Z</dcterms:modified>
</cp:coreProperties>
</file>