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50" windowHeight="10725" tabRatio="706" activeTab="1"/>
  </bookViews>
  <sheets>
    <sheet name="Rekapitulace" sheetId="1" r:id="rId1"/>
    <sheet name="elektro vybavení" sheetId="2" r:id="rId2"/>
    <sheet name="JU" sheetId="3" state="hidden" r:id="rId3"/>
  </sheets>
  <definedNames/>
  <calcPr fullCalcOnLoad="1"/>
</workbook>
</file>

<file path=xl/sharedStrings.xml><?xml version="1.0" encoding="utf-8"?>
<sst xmlns="http://schemas.openxmlformats.org/spreadsheetml/2006/main" count="154" uniqueCount="130">
  <si>
    <t>Položka</t>
  </si>
  <si>
    <t>ks</t>
  </si>
  <si>
    <t>jed. cena</t>
  </si>
  <si>
    <t xml:space="preserve">celkem </t>
  </si>
  <si>
    <t>elektroinstalace</t>
  </si>
  <si>
    <t>Cena celkem vč. DPH</t>
  </si>
  <si>
    <t>celková doprava dle koeficientu</t>
  </si>
  <si>
    <t>celkové sestavení, vynošení, kotvení a montáž učebny</t>
  </si>
  <si>
    <t>Zatemnění</t>
  </si>
  <si>
    <t xml:space="preserve">Celkem </t>
  </si>
  <si>
    <t>Celkem</t>
  </si>
  <si>
    <t>Ostatní náklady</t>
  </si>
  <si>
    <t>Skříňová sestava</t>
  </si>
  <si>
    <t>rozbočovač signálu</t>
  </si>
  <si>
    <t>Ozvučení</t>
  </si>
  <si>
    <t>trojsvazková kabeláž pro stěnové vedení - HDMI, video, síť 230V</t>
  </si>
  <si>
    <t xml:space="preserve">     el. rozvod v katedře</t>
  </si>
  <si>
    <t>Cena celkem bez DPH</t>
  </si>
  <si>
    <t>DPH</t>
  </si>
  <si>
    <t>Specifikace</t>
  </si>
  <si>
    <t>implementace a zavedení ovládacího programu, připojení k PC systému</t>
  </si>
  <si>
    <t>zprovoznění dodaných technologií</t>
  </si>
  <si>
    <t>možnost rozbočení obrazu na dva výstupy</t>
  </si>
  <si>
    <t>CYKY 3x 2,5; HDMI; CYSY 2x 1,5</t>
  </si>
  <si>
    <t>konektory, svorky, příchytky</t>
  </si>
  <si>
    <t>pevné kotvení a uvedení do provozu</t>
  </si>
  <si>
    <t>rozmístění, pevná montáž</t>
  </si>
  <si>
    <t xml:space="preserve">stavitelná konzola ošetřená vypalovací práškovou barvou </t>
  </si>
  <si>
    <t>instalační práce</t>
  </si>
  <si>
    <t>drobný instalační materiál</t>
  </si>
  <si>
    <t xml:space="preserve">CYKY 3x 2,5; zásuvky 230V </t>
  </si>
  <si>
    <t>Uvedené položkové ceny jsou včetně DPH 21%.</t>
  </si>
  <si>
    <t xml:space="preserve"> cena bez DPH</t>
  </si>
  <si>
    <t>cena s DPH</t>
  </si>
  <si>
    <t>dálkový ovladač sdružený čtyřkanálový</t>
  </si>
  <si>
    <t>umožňuje ovládání všech oken současně, nebo jednotlivě s možností zastavení v libovolné výšce</t>
  </si>
  <si>
    <t>montáž el. zatemnění</t>
  </si>
  <si>
    <t>roletové, elektrické zatemnění ve vodících lištách</t>
  </si>
  <si>
    <t>Nábytková sestava</t>
  </si>
  <si>
    <t>doprava montáže a nábytku</t>
  </si>
  <si>
    <t xml:space="preserve">vestavná skříň </t>
  </si>
  <si>
    <t>Učitelské PC</t>
  </si>
  <si>
    <t xml:space="preserve">CPU Passmark min.6400 bodů bez přetaktování
Pamet: 4GB (1x4GB) (min. 2 sloty)
Hard disk: min.500GB SATA (7.200 ot/min) 3.5""
Opticka mechanika: DVD+/-RW
Grafika: dedikovaná, výstup min. 1xHDMI,1xVGA
Síť:  Wireless, LAN 10/100/1000
Konektory (celkem):
min. 4 USB 2.0, 2x USB 3.0
1xaudio jack
Klávesnice a myš USB stejná značka jako PC 
Operační systém Windows Profesional CZ 64bit"
Typ obrazovky: LCD 
Podsvícení: LED
Úhlopříčka [palce]: min. 23""
Rozlišení: 1920 x 1080
Poměr stran: 16:9
Povrch displeje: matný
Jas [cd/m2]: 250 cd/m2 
Kontrast: 1000:1 
Odezva [ms]: 5
Pozorovací úhly (Horizontál/Vertikál): 170° / 160°
Konektory: VGA, HDMI, DVI    </t>
  </si>
  <si>
    <t>keramická tabule</t>
  </si>
  <si>
    <t>videodataprojektor stropní</t>
  </si>
  <si>
    <t>Technologie 3LCD, rozlišení: WXGA min. 1280x800 (16:10), 3000 ANSI, kontrast min.3000:1, životnost lampy min. 3000hodin, reproduktor, Výstupy: HDMI, S-Video, RGB, USB.</t>
  </si>
  <si>
    <t xml:space="preserve">katedra multimediální, přístrojová </t>
  </si>
  <si>
    <r>
      <rPr>
        <b/>
        <i/>
        <sz val="8"/>
        <rFont val="Trebuchet MS"/>
        <family val="2"/>
      </rPr>
      <t>1600x600x760mm</t>
    </r>
    <r>
      <rPr>
        <i/>
        <sz val="8"/>
        <rFont val="Trebuchet MS"/>
        <family val="2"/>
      </rPr>
      <t>, prac.deska 25mm s ABS</t>
    </r>
    <r>
      <rPr>
        <i/>
        <sz val="8"/>
        <color indexed="8"/>
        <rFont val="Trebuchet MS"/>
        <family val="2"/>
      </rPr>
      <t xml:space="preserve"> hranou. V praco</t>
    </r>
    <r>
      <rPr>
        <i/>
        <sz val="8"/>
        <rFont val="Trebuchet MS"/>
        <family val="2"/>
      </rPr>
      <t xml:space="preserve">vní desce stolu bude průchodka průměru 70mm pro kabeláž pro monitor. Konstrukce katedry z LTD 18mm, dvojitá záda pro vedení veškeré kabeláže. Pojezd pro klávesnici pod pracovní deskou.
</t>
    </r>
    <r>
      <rPr>
        <b/>
        <i/>
        <sz val="8"/>
        <rFont val="Trebuchet MS"/>
        <family val="2"/>
      </rPr>
      <t>PC box:</t>
    </r>
    <r>
      <rPr>
        <i/>
        <sz val="8"/>
        <rFont val="Trebuchet MS"/>
        <family val="2"/>
      </rPr>
      <t xml:space="preserve"> šíře 27cm, ve spodní části jekl 40x20mm, v horní části PC boxu stavitelná police, v zadní části PC boxu odvětrování perforovaným plechem (velikost otvoru min.7mm max.10mm). 
</t>
    </r>
    <r>
      <rPr>
        <b/>
        <i/>
        <sz val="8"/>
        <rFont val="Trebuchet MS"/>
        <family val="2"/>
      </rPr>
      <t>Roletová skříňka pro AV techniku:</t>
    </r>
    <r>
      <rPr>
        <i/>
        <sz val="8"/>
        <rFont val="Trebuchet MS"/>
        <family val="2"/>
      </rPr>
      <t xml:space="preserve"> šíře 60cm, ve spodní části jekl 40x20mm, 2x stavitelné police, horizontální roletová dvířka se zámkem.
Kovové prvky budou upraveny vypalovací barvou RAL dle výběru. </t>
    </r>
  </si>
  <si>
    <t xml:space="preserve">úložná sektorová skříň </t>
  </si>
  <si>
    <r>
      <rPr>
        <b/>
        <i/>
        <sz val="8"/>
        <rFont val="Trebuchet MS"/>
        <family val="2"/>
      </rPr>
      <t>1500x1200mm</t>
    </r>
    <r>
      <rPr>
        <i/>
        <sz val="8"/>
        <rFont val="Trebuchet MS"/>
        <family val="2"/>
      </rPr>
      <t>, bílá, keramická, magnetická, s horizontálním posuvem.</t>
    </r>
  </si>
  <si>
    <t>Keramické tabule a projektor</t>
  </si>
  <si>
    <t>montáž tabulí a dataprojektoru</t>
  </si>
  <si>
    <t>Technické komponenty</t>
  </si>
  <si>
    <t>ovládací pult Consett pair</t>
  </si>
  <si>
    <t>Ovládací pult pro učitele s požadovanými funkcemi- individuální odposlech zadaného žáka, identifikace odposlechu, univerzální vstup externího audia, audiodabing externího vstupu, dělení žáků do min. čtyř skupin, možnost připojení do jiné učebny-přenosnost ovládacího pultu, možnost náhodného párování studentů nezávisle v každé polovině učebny s identifikací spojení přímo na monitoru barevnými spojovacími čarami s identifikací spojení párů v seznamu žáků, jmenný seznam studentů všech tříd, všechny funkce nutno zobrazit na monitoru učitele s reálným uspořádáním dispozice učebny. Oslovení všech studentů přes mikrofon.</t>
  </si>
  <si>
    <t xml:space="preserve">Sluchátka konstruovaná jako vyztužená celoplastová, vysoce odolná, komfortní vyměnitelné náušníky s vysokou zvukovou izolací, stavitelný držák mikrofonu a tím možnosti upravovat intenzitu signálu, citlivý dynamický mikrofon s nastavením proti přetížení, vestavěné reproduktory 2x400 Ohm s prachovým filtrem, stavitelná velikost sluchátka dle rozměrů hlavy uživatele, vyztužený výstupní kabel ocelovou strunou pro zvýšenou trvanlivost a sníženou možnost deformace, autorizované značení dodavatele na sluchátkovém štítku.
Servis výměnným systémem, náhradní díly skladem. </t>
  </si>
  <si>
    <t>prodlužovací kabel vinutý</t>
  </si>
  <si>
    <t>Sluchátka s vysokou mechanickou odolností (případ rozsednutí, pádu, zkroucení mikrofonního držáku), dynamický mikrofon, velké náušníky pro izolovaný odposlech, individuální regulace hlasitosti digitálním zesilovačem ovládaným dvěma tlačítky na vnějším krytu sluchátka.</t>
  </si>
  <si>
    <t>propojovací kabel /student/</t>
  </si>
  <si>
    <t>SW pair k jazykové učebně</t>
  </si>
  <si>
    <t>Nahrávací software pro záznam zvukových a hlasových projevů studentů s možností okamžité přehrávky, vlastní grafický výstup s okamžitým ovládáním z plochy, ovládání všech funkcí ovládacího pultu, kompatibilní s jazykovou laboratoří.</t>
  </si>
  <si>
    <t>Instalace kompletní vč. materiálu</t>
  </si>
  <si>
    <t>instalace a protahování kabeláží prostupy v nábytku, pájení konektorů, zprovoznění ovládacího pultu, připojení sluchátek, instalace ovládacího SW, uvedení do provozu, vč. zaškolení</t>
  </si>
  <si>
    <t>židle učitelská - čalouněná</t>
  </si>
  <si>
    <t>konstrukce z kombinovaného rámu z ohýbaného plochooválu 20x38mm s tvarovanou 11-ti vrstvou skořepinou s částečným čalouněním sedáku a opěráku. Fixace pomocí přítlačné desky formou skrytých závrtných šroubů. Nohy opatřené plastovým návlekem a plastová kolébka s možností vložení teflonového nebo filcového kluzáku.</t>
  </si>
  <si>
    <t>židle žákovská - stohovatelná</t>
  </si>
  <si>
    <t>kovová konstrukce-plochooválný profil, p.ú. vypalovací barvou, dřevěný sedák a opěrák, plastové kluzáky s možností vložení filcové nebo teflonové vložky</t>
  </si>
  <si>
    <t>repro soustava 5+1</t>
  </si>
  <si>
    <t>4x dvoupásmový reproduktor (středo-basový a výškový) , výkon min. 60W, frekvenční rozsah min. 45-35000Hz, 1x dvoupásmový center reproduktor (středo-basový a výškový) , výkon min. 75W, frekvenční rozsah min. 40-33000Hz, 1x subwoofer - basový reproduktor, výkon min. 80W, frekvenční rozsah min. 20-200Hz</t>
  </si>
  <si>
    <t>konzola</t>
  </si>
  <si>
    <t>receiver</t>
  </si>
  <si>
    <t>5 kanálů, celkový výkon min. 650W, 4x HDMI, 2x kompozitní vstup, 1x kompozitní výstup, 1x digitální optický vstup, čelní USB vstup</t>
  </si>
  <si>
    <t>montáž ozvučení vč. kabeláží</t>
  </si>
  <si>
    <r>
      <rPr>
        <b/>
        <i/>
        <sz val="8"/>
        <rFont val="Trebuchet MS"/>
        <family val="2"/>
      </rPr>
      <t>700x500x760mm</t>
    </r>
    <r>
      <rPr>
        <i/>
        <sz val="8"/>
        <rFont val="Verdana"/>
        <family val="2"/>
      </rPr>
      <t xml:space="preserve">
</t>
    </r>
    <r>
      <rPr>
        <i/>
        <sz val="8"/>
        <rFont val="Trebuchet MS"/>
        <family val="2"/>
      </rPr>
      <t>materiál:  korpus LTD deska o síle min. 18mm, ABS hrany, pracovní deska o síle 25mm, zavětrování z ocelového plechu, háčky na pověšení sluchátek, vestavěné kanály pro vedení kabeláže</t>
    </r>
  </si>
  <si>
    <t xml:space="preserve">lavice speciální </t>
  </si>
  <si>
    <t>lavice speciální lichoběžníková</t>
  </si>
  <si>
    <r>
      <rPr>
        <b/>
        <i/>
        <sz val="8"/>
        <rFont val="Trebuchet MS"/>
        <family val="2"/>
      </rPr>
      <t>2700x300x2000mm</t>
    </r>
    <r>
      <rPr>
        <i/>
        <sz val="8"/>
        <rFont val="Trebuchet MS"/>
        <family val="2"/>
      </rPr>
      <t>, konstrukce z LTD materiálu. Rozdělena na tři sekce šíře 900mm. Spodní část dvoudveřová policová v. 1000mm, horní část prosklená policová v. 1000mm. Uzamykatelná sjednoceným klíčem.</t>
    </r>
  </si>
  <si>
    <r>
      <rPr>
        <b/>
        <i/>
        <sz val="8"/>
        <rFont val="Trebuchet MS"/>
        <family val="2"/>
      </rPr>
      <t>1500x450x2100mm</t>
    </r>
    <r>
      <rPr>
        <i/>
        <sz val="8"/>
        <rFont val="Trebuchet MS"/>
        <family val="2"/>
      </rPr>
      <t>, konstrukce LTD 18mm, spodní část uzavíratelná, dvoudveřová, policová, zpevněna jeklem 40x20mm. Horní část otevřená, policová, s přípravou pro uchycení keramické tabule. Kovové prvky budou upraveny vypalovací práškovou barvou RAL dle výběru.</t>
    </r>
  </si>
  <si>
    <r>
      <rPr>
        <b/>
        <i/>
        <sz val="8"/>
        <rFont val="Trebuchet MS"/>
        <family val="2"/>
      </rPr>
      <t>1025x2400mm</t>
    </r>
    <r>
      <rPr>
        <i/>
        <sz val="8"/>
        <rFont val="Trebuchet MS"/>
        <family val="2"/>
      </rPr>
      <t>, elektrické roletové zatemnění vedené ve vodících lištách, kovový oválný tubus osazen navíjecím systémem, neprůhledná látka zajišťující absolutní tmu, zatahování rolet pomocí zipového systému ve vodící liště</t>
    </r>
  </si>
  <si>
    <r>
      <rPr>
        <b/>
        <i/>
        <sz val="8"/>
        <rFont val="Trebuchet MS"/>
        <family val="2"/>
      </rPr>
      <t>540/777x500x760mm</t>
    </r>
    <r>
      <rPr>
        <i/>
        <sz val="8"/>
        <rFont val="Verdana"/>
        <family val="2"/>
      </rPr>
      <t xml:space="preserve">
</t>
    </r>
    <r>
      <rPr>
        <i/>
        <sz val="8"/>
        <rFont val="Trebuchet MS"/>
        <family val="2"/>
      </rPr>
      <t>materiál:  korpus LTD deska o síle min. 18mm, ABS hrany, pracovní deska o síle 25mm, zavětrování z ocelového plechu, háčky na pověšení sluchátek, vestavěné kanály pro vedení kabeláže</t>
    </r>
  </si>
  <si>
    <r>
      <rPr>
        <b/>
        <i/>
        <sz val="8"/>
        <rFont val="Trebuchet MS"/>
        <family val="2"/>
      </rPr>
      <t>700/930x500x760mm</t>
    </r>
    <r>
      <rPr>
        <i/>
        <sz val="8"/>
        <rFont val="Verdana"/>
        <family val="2"/>
      </rPr>
      <t xml:space="preserve">
</t>
    </r>
    <r>
      <rPr>
        <i/>
        <sz val="8"/>
        <rFont val="Trebuchet MS"/>
        <family val="2"/>
      </rPr>
      <t>materiál:  korpus LTD deska o síle min. 18mm, ABS hrany, pracovní deska o síle 25mm, zavětrování z ocelového plechu, háčky na pověšení sluchátek, vestavěné kanály pro vedení kabeláže</t>
    </r>
  </si>
  <si>
    <r>
      <rPr>
        <b/>
        <i/>
        <sz val="8"/>
        <rFont val="Trebuchet MS"/>
        <family val="2"/>
      </rPr>
      <t>2000x1200mm</t>
    </r>
    <r>
      <rPr>
        <i/>
        <sz val="8"/>
        <rFont val="Trebuchet MS"/>
        <family val="2"/>
      </rPr>
      <t>, bílá, keramická, magnetická</t>
    </r>
  </si>
  <si>
    <t>skříň čtyřdvéřová uzavřená, s policemi</t>
  </si>
  <si>
    <r>
      <rPr>
        <b/>
        <i/>
        <sz val="8"/>
        <rFont val="Trebuchet MS"/>
        <family val="2"/>
      </rPr>
      <t>850x450x2100mm</t>
    </r>
    <r>
      <rPr>
        <i/>
        <sz val="8"/>
        <rFont val="Trebuchet MS"/>
        <family val="2"/>
      </rPr>
      <t xml:space="preserve">
</t>
    </r>
    <r>
      <rPr>
        <b/>
        <i/>
        <sz val="8"/>
        <rFont val="Trebuchet MS"/>
        <family val="2"/>
      </rPr>
      <t>Konstrukce:</t>
    </r>
    <r>
      <rPr>
        <i/>
        <sz val="8"/>
        <rFont val="Trebuchet MS"/>
        <family val="2"/>
      </rPr>
      <t xml:space="preserve"> LTD min. 18mm, lepená konstrukce, ABS hrany. Celá konstrukce je zpevněna kovovým profilem 40x20mm v horní, prostřední a spodní části. 4x rektifikační šrouby.
</t>
    </r>
    <r>
      <rPr>
        <b/>
        <i/>
        <sz val="8"/>
        <rFont val="Trebuchet MS"/>
        <family val="2"/>
      </rPr>
      <t>Horní část:</t>
    </r>
    <r>
      <rPr>
        <i/>
        <sz val="8"/>
        <rFont val="Trebuchet MS"/>
        <family val="2"/>
      </rPr>
      <t xml:space="preserve"> plná dvířka s úchytkami, 2x stavitelná police
</t>
    </r>
    <r>
      <rPr>
        <b/>
        <i/>
        <sz val="8"/>
        <rFont val="Trebuchet MS"/>
        <family val="2"/>
      </rPr>
      <t>Dolní část:</t>
    </r>
    <r>
      <rPr>
        <i/>
        <sz val="8"/>
        <rFont val="Trebuchet MS"/>
        <family val="2"/>
      </rPr>
      <t xml:space="preserve"> plná dvířka s úchytkami, 2x stavitelná police</t>
    </r>
    <r>
      <rPr>
        <sz val="8"/>
        <rFont val="Verdana"/>
        <family val="2"/>
      </rPr>
      <t xml:space="preserve">
</t>
    </r>
  </si>
  <si>
    <t>keramická tabule/nástěnka</t>
  </si>
  <si>
    <t>T</t>
  </si>
  <si>
    <t>Cenová nabídka jazykové učebny 
pro Základní školu Nezamyslice</t>
  </si>
  <si>
    <t>sluchátka učitelská</t>
  </si>
  <si>
    <t>sluchátka studentská s regulací hlasitosti</t>
  </si>
  <si>
    <t>Cenová nabídka - REKAPITULACE</t>
  </si>
  <si>
    <t>Prohlášení GP k PD:</t>
  </si>
  <si>
    <t>Odkazy v zadávací dokumentaci na jednotlivá obchodní jména a zvláštní označení výrobků a obchodních názvů materiálů popisují a specifikují podmínky požadovaného plnění s tím, že zadavatel připouští i jiná kvalitativně a technicky obdobná řešení za podmínky, že nesmí dojít ke zhoršení parametrů daných v projektovém řešení. Pokud se uchazeč odchýlí použitím jiných výrobků nebo materiálů od projektu, musí být v cenové nabídce výslovně uvedeno a doloženo, že jsou dodrženy stanovené parametry v zadávací dokumentaci (prohlášením o shodě).</t>
  </si>
  <si>
    <t>Pro objednatele Město Domažlice se sídlem Domažlice, náměstí Míru č.1, PSČ 344 20</t>
  </si>
  <si>
    <t>objednatel: Městský úřad Domažlice</t>
  </si>
  <si>
    <t>architektonický atelier, nám. Před bateriemi 912/6</t>
  </si>
  <si>
    <t>generální projektant: MEPRO s.r.o.</t>
  </si>
  <si>
    <t>VÝKAZ VÝMĚR</t>
  </si>
  <si>
    <t>květen_2019</t>
  </si>
  <si>
    <t>Chodské náměstí, Domažlice</t>
  </si>
  <si>
    <t>elektro vybavení</t>
  </si>
  <si>
    <t>Čís. pol.</t>
  </si>
  <si>
    <t>Popis položky</t>
  </si>
  <si>
    <t>Počet měr. jednotek</t>
  </si>
  <si>
    <t>Měrná jednotka</t>
  </si>
  <si>
    <t>Jednotková cena (bez DPH)</t>
  </si>
  <si>
    <t>Celková cena (bez DPH)</t>
  </si>
  <si>
    <t>Technické specifikace, technické a uživatelské standardy stavby, podrobný popis položky</t>
  </si>
  <si>
    <t>C</t>
  </si>
  <si>
    <t>Elektro vybavení</t>
  </si>
  <si>
    <t>Typ obrazovky: IPS
Podsvícení: s přímým LED podsvícením
Úhlopříčka [palce]: 75
Rozlišení: 3840 x 2160
Aktivní plocha obrazovky (W x H) [mm]: 1,649.7 x 927.9
Jas [cd/m2]: 650, 450 (shipment setting)
Kontrast: 1200:1
Odezva [ms]: 8 (grey-to-grey)
Pozorovací úhly (Horizontál/Vertikál): 178 / 178 (kontrastni pomér &gt; 10:1)
Colour Depth [bn] 1.073 (10bit)
Reproduktory: Integrované reproduktory (10 W + 10 W); Volitelné reproduktory (15 W + 15 W)</t>
  </si>
  <si>
    <t>S</t>
  </si>
  <si>
    <t>notebook</t>
  </si>
  <si>
    <t>notebook - Intel Core i3 7020U Kaby Lake, 17.3" LED 1600x900 antireflexní, RAM 4GB DDR4, Intel HD Graphics 620, HDD 500GB 5400 otáček, DVD, WiFi 802.11ac, Bluetooth 4.1, HD webkamera, HDMI, USB-C 3.1 Gen 1, USB 3.1 Gen 1, čtečka karet, 2článková baterie, Windows 10 Home 64bit (81CN0-00V)</t>
  </si>
  <si>
    <t>V</t>
  </si>
  <si>
    <t>IP telefon</t>
  </si>
  <si>
    <t>IP telefon - 2 sip účty, 2 linky, 3x XML programovatelná tlačítka, 132x48 LCD podsvícený display, 2x 10/100 Mbps port, 3-way konference</t>
  </si>
  <si>
    <t>LCD monitor - antireflexní, Full HD 1920x1080, 16:9, IPS panel, 8ms, 60Hz, 250cd/m2, 1000:1,VGA, HDMI, DisplayPort, USB 3.1 Gen 1 (NBD On-Site) velikost 21,5"</t>
  </si>
  <si>
    <t>R</t>
  </si>
  <si>
    <t>stolní počítač</t>
  </si>
  <si>
    <t>LCD monitor</t>
  </si>
  <si>
    <t>Počítač - Intel Core i3 8100 Coffee Lake, RAM 4GB DDR4, Intel UHD Graphics 630, SSD 256GB, DVD, WiFi 802.11ac, Bluetooth, USB 3.1 Gen 1, USB-C Gen 1, HDMI, DisplayPort, čtečka karet, USB CZ klávesnice a myš</t>
  </si>
  <si>
    <t>Software MS Office - multilicence</t>
  </si>
  <si>
    <t>Elektronická licence pro komerční použití, 1 uživatel - až 5 PC/MAC, dostupné různé jazykové verze, 1TB OneDrive pro firmy, Word, Excel, PowerPoint, OneNote, Outlook, Publisher, předplatné na 1 rok</t>
  </si>
  <si>
    <t>All In One PC - 21.5" 1920x1080 LED antireflexní, Intel Core i5 7400T Kaby Lake, RAM 8GB DDR4, Intel HD Graphics 630 + AMD Radeon 530 2GB, HDD 1TB 5400 otáček, DVD, WiFi 802.11ac, Bluetooth 4.0, HD webkamera, USB 3.1 Gen 1, HDMI, čtečka karet, USB klávesnice a myš, Windows 10 Pro 64bit (10R50-000)</t>
  </si>
  <si>
    <t>x</t>
  </si>
  <si>
    <t>All in One PC</t>
  </si>
  <si>
    <t>Zatřídění dle výkresu</t>
  </si>
  <si>
    <t>Interiéry informačního centra Chodského hradu</t>
  </si>
  <si>
    <t>Elektro vybavení informačního centra v Chodském hradu</t>
  </si>
  <si>
    <t>doprava, montáž a zprovoznění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</si>
</sst>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\ &quot;Kč&quot;_-;\-* #,##0\ &quot;Kč&quot;_-;_-* &quot;-&quot;??\ &quot;Kč&quot;_-;_-@_-"/>
    <numFmt numFmtId="167" formatCode="#,##0\ &quot;Kč&quot;"/>
    <numFmt numFmtId="168" formatCode="#,##0\ _K_č"/>
    <numFmt numFmtId="169" formatCode="_ * #,##0_ ;_ * &quot;\&quot;&quot;\&quot;&quot;\&quot;\-#,##0_ ;_ * &quot;-&quot;_ ;_ @_ "/>
    <numFmt numFmtId="170" formatCode="&quot;\&quot;&quot;\&quot;&quot;\&quot;&quot;\&quot;\$#,##0.0000;&quot;\&quot;&quot;\&quot;&quot;\&quot;&quot;\&quot;\(&quot;\&quot;&quot;\&quot;&quot;\&quot;&quot;\&quot;\$#,##0.0000&quot;\&quot;&quot;\&quot;&quot;\&quot;&quot;\&quot;\)"/>
    <numFmt numFmtId="171" formatCode="0.0%"/>
    <numFmt numFmtId="172" formatCode="&quot;$&quot;#,##0.00"/>
    <numFmt numFmtId="173" formatCode="#,##0;&quot;\&quot;&quot;\&quot;&quot;\&quot;&quot;\&quot;\(#,##0&quot;\&quot;&quot;\&quot;&quot;\&quot;&quot;\&quot;\)"/>
    <numFmt numFmtId="174" formatCode="&quot;\&quot;&quot;\&quot;&quot;\&quot;&quot;\&quot;\$#,##0.00;&quot;\&quot;&quot;\&quot;&quot;\&quot;&quot;\&quot;\(&quot;\&quot;&quot;\&quot;&quot;\&quot;&quot;\&quot;\$#,##0.00&quot;\&quot;&quot;\&quot;&quot;\&quot;&quot;\&quot;\)"/>
    <numFmt numFmtId="175" formatCode="&quot;$&quot;#,##0_);[Red]\(&quot;$&quot;#,##0\)"/>
    <numFmt numFmtId="176" formatCode="&quot;\&quot;&quot;\&quot;&quot;\&quot;&quot;\&quot;\$#,##0;&quot;\&quot;&quot;\&quot;&quot;\&quot;&quot;\&quot;\(&quot;\&quot;&quot;\&quot;&quot;\&quot;&quot;\&quot;\$#,##0&quot;\&quot;&quot;\&quot;&quot;\&quot;&quot;\&quot;\)"/>
    <numFmt numFmtId="177" formatCode="&quot;$&quot;#,##0.00_);&quot;\&quot;&quot;\&quot;&quot;\&quot;&quot;\&quot;&quot;\&quot;\(&quot;$&quot;#,##0.00&quot;\&quot;&quot;\&quot;&quot;\&quot;&quot;\&quot;&quot;\&quot;\)"/>
    <numFmt numFmtId="178" formatCode="_(* #,##0.0_);_(* &quot;\&quot;&quot;\&quot;&quot;\&quot;&quot;\&quot;\(#,##0.0&quot;\&quot;&quot;\&quot;&quot;\&quot;&quot;\&quot;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\&quot;#,##0.00;&quot;\&quot;&quot;\&quot;\-#,##0.00"/>
    <numFmt numFmtId="182" formatCode="_(&quot;RM&quot;* #,##0_);_(&quot;RM&quot;* \(#,##0\);_(&quot;RM&quot;* &quot;-&quot;_);_(@_)"/>
    <numFmt numFmtId="183" formatCode="[$-F400]h:mm:ss\ AM/PM"/>
    <numFmt numFmtId="184" formatCode="#,##0\ &quot;Kč&quot;;[Red]#,##0\ &quot;Kč&quot;"/>
    <numFmt numFmtId="185" formatCode="#,##0\ [$Kč-405]"/>
    <numFmt numFmtId="186" formatCode="#,##0.00\ [$Kč-405]"/>
    <numFmt numFmtId="187" formatCode="#,##0\ [$CZK]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¥€-2]\ #\ ##,000_);[Red]\([$€-2]\ #\ ##,000\)"/>
    <numFmt numFmtId="192" formatCode="#,##0.0"/>
    <numFmt numFmtId="193" formatCode="#,##0.\-"/>
    <numFmt numFmtId="194" formatCode="_ &quot;Fr.&quot;\ * #,##0_ ;_ &quot;Fr.&quot;\ * \-#,##0_ ;_ &quot;Fr.&quot;\ * &quot;-&quot;_ ;_ @_ "/>
    <numFmt numFmtId="195" formatCode="_ * #,##0_ ;_ * \-#,##0_ ;_ * &quot;-&quot;_ ;_ @_ "/>
    <numFmt numFmtId="196" formatCode="_ &quot;Fr.&quot;\ * #,##0.00_ ;_ &quot;Fr.&quot;\ * \-#,##0.00_ ;_ &quot;Fr.&quot;\ * &quot;-&quot;??_ ;_ @_ "/>
    <numFmt numFmtId="197" formatCode="_ * #,##0.00_ ;_ * \-#,##0.00_ ;_ * &quot;-&quot;??_ ;_ @_ "/>
    <numFmt numFmtId="198" formatCode="0.0"/>
    <numFmt numFmtId="199" formatCode="_-* #,##0.0\ &quot;Kč&quot;_-;\-* #,##0.0\ &quot;Kč&quot;_-;_-* &quot;-&quot;?\ &quot;Kč&quot;_-;_-@_-"/>
    <numFmt numFmtId="200" formatCode="#,##0.00\ &quot;Kč&quot;"/>
  </numFmts>
  <fonts count="105">
    <font>
      <sz val="10"/>
      <name val="Verdana"/>
      <family val="0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i/>
      <sz val="9"/>
      <name val="Verdana"/>
      <family val="2"/>
    </font>
    <font>
      <b/>
      <u val="single"/>
      <sz val="9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11"/>
      <name val="Verdana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i/>
      <sz val="9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Verdana"/>
      <family val="2"/>
    </font>
    <font>
      <u val="single"/>
      <sz val="10"/>
      <color indexed="12"/>
      <name val="Verdana"/>
      <family val="2"/>
    </font>
    <font>
      <u val="single"/>
      <sz val="9"/>
      <name val="Verdana"/>
      <family val="2"/>
    </font>
    <font>
      <i/>
      <sz val="8"/>
      <name val="Trebuchet MS"/>
      <family val="2"/>
    </font>
    <font>
      <sz val="10"/>
      <name val="Arial CE"/>
      <family val="0"/>
    </font>
    <font>
      <b/>
      <i/>
      <sz val="8"/>
      <name val="Trebuchet MS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i/>
      <sz val="8"/>
      <name val="Verdana"/>
      <family val="2"/>
    </font>
    <font>
      <sz val="10"/>
      <name val="Geneva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 CE"/>
      <family val="0"/>
    </font>
    <font>
      <sz val="11"/>
      <name val="돋움"/>
      <family val="3"/>
    </font>
    <font>
      <sz val="12"/>
      <name val="바탕체"/>
      <family val="1"/>
    </font>
    <font>
      <sz val="12"/>
      <name val="Arial MT"/>
      <family val="2"/>
    </font>
    <font>
      <sz val="8"/>
      <name val="Times New Roman"/>
      <family val="1"/>
    </font>
    <font>
      <b/>
      <sz val="10"/>
      <name val="Helv"/>
      <family val="2"/>
    </font>
    <font>
      <sz val="10"/>
      <name val="Times New Roman"/>
      <family val="1"/>
    </font>
    <font>
      <sz val="10"/>
      <name val="MS Serif"/>
      <family val="1"/>
    </font>
    <font>
      <sz val="11"/>
      <name val="??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굴림체"/>
      <family val="3"/>
    </font>
    <font>
      <u val="single"/>
      <sz val="7.5"/>
      <color indexed="36"/>
      <name val="Arial"/>
      <family val="2"/>
    </font>
    <font>
      <sz val="12"/>
      <name val="Osaka"/>
      <family val="3"/>
    </font>
    <font>
      <i/>
      <sz val="8"/>
      <color indexed="8"/>
      <name val="Trebuchet MS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name val="Times New Roman CE"/>
      <family val="0"/>
    </font>
    <font>
      <b/>
      <sz val="12"/>
      <name val="Arial CE"/>
      <family val="0"/>
    </font>
    <font>
      <b/>
      <sz val="24"/>
      <name val="Tahoma"/>
      <family val="2"/>
    </font>
    <font>
      <sz val="14"/>
      <name val="Tahoma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Verdana"/>
      <family val="2"/>
    </font>
    <font>
      <sz val="9"/>
      <color indexed="10"/>
      <name val="Verdana"/>
      <family val="2"/>
    </font>
    <font>
      <b/>
      <sz val="8"/>
      <color indexed="10"/>
      <name val="Verdana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color indexed="63"/>
      <name val="Arial"/>
      <family val="2"/>
    </font>
    <font>
      <b/>
      <sz val="24"/>
      <color indexed="8"/>
      <name val="Verdana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Verdana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b/>
      <sz val="12"/>
      <color rgb="FF222222"/>
      <name val="Arial"/>
      <family val="2"/>
    </font>
    <font>
      <b/>
      <sz val="24"/>
      <color rgb="FF00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9" fontId="30" fillId="20" borderId="1">
      <alignment horizontal="center" vertical="center"/>
      <protection/>
    </xf>
    <xf numFmtId="0" fontId="31" fillId="0" borderId="0">
      <alignment horizontal="center" wrapText="1"/>
      <protection locked="0"/>
    </xf>
    <xf numFmtId="170" fontId="26" fillId="0" borderId="0" applyFill="0" applyBorder="0" applyAlignment="0">
      <protection/>
    </xf>
    <xf numFmtId="171" fontId="26" fillId="0" borderId="0" applyFill="0" applyBorder="0" applyAlignment="0">
      <protection/>
    </xf>
    <xf numFmtId="172" fontId="26" fillId="0" borderId="0" applyFill="0" applyBorder="0" applyAlignment="0">
      <protection/>
    </xf>
    <xf numFmtId="0" fontId="32" fillId="0" borderId="0">
      <alignment/>
      <protection/>
    </xf>
    <xf numFmtId="0" fontId="84" fillId="0" borderId="2" applyNumberFormat="0" applyFill="0" applyAlignment="0" applyProtection="0"/>
    <xf numFmtId="173" fontId="33" fillId="0" borderId="0">
      <alignment/>
      <protection/>
    </xf>
    <xf numFmtId="0" fontId="34" fillId="0" borderId="0" applyNumberFormat="0" applyAlignment="0">
      <protection/>
    </xf>
    <xf numFmtId="0" fontId="28" fillId="0" borderId="0" applyFont="0" applyFill="0" applyBorder="0" applyAlignment="0" applyProtection="0"/>
    <xf numFmtId="174" fontId="3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35" fillId="0" borderId="0">
      <alignment/>
      <protection locked="0"/>
    </xf>
    <xf numFmtId="195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76" fontId="33" fillId="0" borderId="0">
      <alignment/>
      <protection/>
    </xf>
    <xf numFmtId="0" fontId="36" fillId="0" borderId="0" applyNumberFormat="0" applyAlignment="0">
      <protection/>
    </xf>
    <xf numFmtId="0" fontId="50" fillId="0" borderId="0">
      <alignment/>
      <protection/>
    </xf>
    <xf numFmtId="177" fontId="30" fillId="0" borderId="0">
      <alignment/>
      <protection locked="0"/>
    </xf>
    <xf numFmtId="38" fontId="37" fillId="21" borderId="0" applyNumberFormat="0" applyBorder="0" applyAlignment="0" applyProtection="0"/>
    <xf numFmtId="0" fontId="38" fillId="0" borderId="0">
      <alignment horizontal="left"/>
      <protection/>
    </xf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178" fontId="30" fillId="0" borderId="0">
      <alignment/>
      <protection locked="0"/>
    </xf>
    <xf numFmtId="178" fontId="30" fillId="0" borderId="0">
      <alignment/>
      <protection locked="0"/>
    </xf>
    <xf numFmtId="0" fontId="39" fillId="0" borderId="5">
      <alignment horizontal="center"/>
      <protection/>
    </xf>
    <xf numFmtId="0" fontId="39" fillId="0" borderId="0">
      <alignment horizontal="center"/>
      <protection/>
    </xf>
    <xf numFmtId="0" fontId="40" fillId="0" borderId="6" applyNumberFormat="0" applyFill="0" applyAlignment="0" applyProtection="0"/>
    <xf numFmtId="0" fontId="51" fillId="0" borderId="0">
      <alignment/>
      <protection/>
    </xf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5" fillId="22" borderId="0" applyNumberFormat="0" applyBorder="0" applyAlignment="0" applyProtection="0"/>
    <xf numFmtId="10" fontId="37" fillId="21" borderId="7" applyNumberFormat="0" applyBorder="0" applyAlignment="0" applyProtection="0"/>
    <xf numFmtId="0" fontId="86" fillId="23" borderId="8" applyNumberFormat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1" fillId="0" borderId="5">
      <alignment/>
      <protection/>
    </xf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9" fillId="0" borderId="11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7" fillId="24" borderId="4" applyNumberFormat="0">
      <alignment/>
      <protection/>
    </xf>
    <xf numFmtId="0" fontId="92" fillId="25" borderId="0" applyNumberFormat="0" applyBorder="0" applyAlignment="0" applyProtection="0"/>
    <xf numFmtId="37" fontId="42" fillId="0" borderId="0">
      <alignment/>
      <protection/>
    </xf>
    <xf numFmtId="0" fontId="19" fillId="0" borderId="0" applyNumberFormat="0" applyFill="0" applyBorder="0" applyAlignment="0" applyProtection="0"/>
    <xf numFmtId="181" fontId="4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86" fontId="26" fillId="0" borderId="0">
      <alignment/>
      <protection/>
    </xf>
    <xf numFmtId="186" fontId="26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4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9" fillId="0" borderId="0">
      <alignment/>
      <protection/>
    </xf>
    <xf numFmtId="0" fontId="26" fillId="0" borderId="0">
      <alignment/>
      <protection/>
    </xf>
    <xf numFmtId="10" fontId="26" fillId="0" borderId="0" applyFont="0" applyFill="0" applyBorder="0" applyAlignment="0" applyProtection="0"/>
    <xf numFmtId="0" fontId="52" fillId="0" borderId="0">
      <alignment/>
      <protection/>
    </xf>
    <xf numFmtId="0" fontId="15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93" fillId="0" borderId="13" applyNumberFormat="0" applyFill="0" applyAlignment="0" applyProtection="0"/>
    <xf numFmtId="0" fontId="94" fillId="27" borderId="0" applyNumberFormat="0" applyBorder="0" applyAlignment="0" applyProtection="0"/>
    <xf numFmtId="0" fontId="26" fillId="0" borderId="0">
      <alignment/>
      <protection/>
    </xf>
    <xf numFmtId="0" fontId="53" fillId="28" borderId="0">
      <alignment horizontal="left"/>
      <protection/>
    </xf>
    <xf numFmtId="0" fontId="54" fillId="29" borderId="0">
      <alignment/>
      <protection/>
    </xf>
    <xf numFmtId="0" fontId="28" fillId="0" borderId="0">
      <alignment/>
      <protection/>
    </xf>
    <xf numFmtId="0" fontId="19" fillId="0" borderId="0" applyProtection="0">
      <alignment/>
    </xf>
    <xf numFmtId="0" fontId="41" fillId="0" borderId="0">
      <alignment/>
      <protection/>
    </xf>
    <xf numFmtId="0" fontId="19" fillId="0" borderId="0">
      <alignment/>
      <protection/>
    </xf>
    <xf numFmtId="0" fontId="95" fillId="0" borderId="0" applyNumberFormat="0" applyFill="0" applyBorder="0" applyAlignment="0" applyProtection="0"/>
    <xf numFmtId="0" fontId="53" fillId="0" borderId="0">
      <alignment/>
      <protection/>
    </xf>
    <xf numFmtId="192" fontId="55" fillId="0" borderId="7">
      <alignment horizontal="right" vertical="center"/>
      <protection/>
    </xf>
    <xf numFmtId="0" fontId="96" fillId="30" borderId="14" applyNumberFormat="0" applyAlignment="0" applyProtection="0"/>
    <xf numFmtId="0" fontId="97" fillId="31" borderId="14" applyNumberFormat="0" applyAlignment="0" applyProtection="0"/>
    <xf numFmtId="0" fontId="98" fillId="31" borderId="15" applyNumberFormat="0" applyAlignment="0" applyProtection="0"/>
    <xf numFmtId="0" fontId="99" fillId="0" borderId="0" applyNumberFormat="0" applyFill="0" applyBorder="0" applyAlignment="0" applyProtection="0"/>
    <xf numFmtId="194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0" fontId="19" fillId="0" borderId="0">
      <alignment/>
      <protection/>
    </xf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83" fillId="34" borderId="0" applyNumberFormat="0" applyBorder="0" applyAlignment="0" applyProtection="0"/>
    <xf numFmtId="0" fontId="83" fillId="35" borderId="0" applyNumberFormat="0" applyBorder="0" applyAlignment="0" applyProtection="0"/>
    <xf numFmtId="0" fontId="83" fillId="36" borderId="0" applyNumberFormat="0" applyBorder="0" applyAlignment="0" applyProtection="0"/>
    <xf numFmtId="0" fontId="83" fillId="37" borderId="0" applyNumberFormat="0" applyBorder="0" applyAlignment="0" applyProtection="0"/>
    <xf numFmtId="0" fontId="44" fillId="0" borderId="0" applyNumberFormat="0" applyFill="0" applyBorder="0" applyAlignment="0" applyProtection="0"/>
    <xf numFmtId="9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 vertical="center"/>
      <protection/>
    </xf>
    <xf numFmtId="0" fontId="45" fillId="0" borderId="0">
      <alignment/>
      <protection/>
    </xf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166" fontId="3" fillId="0" borderId="17" xfId="9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7" xfId="0" applyFont="1" applyBorder="1" applyAlignment="1">
      <alignment horizontal="center"/>
    </xf>
    <xf numFmtId="167" fontId="6" fillId="0" borderId="7" xfId="90" applyNumberFormat="1" applyFont="1" applyBorder="1" applyAlignment="1">
      <alignment horizontal="right"/>
    </xf>
    <xf numFmtId="167" fontId="6" fillId="0" borderId="20" xfId="0" applyNumberFormat="1" applyFont="1" applyBorder="1" applyAlignment="1">
      <alignment horizontal="right"/>
    </xf>
    <xf numFmtId="167" fontId="6" fillId="0" borderId="7" xfId="0" applyNumberFormat="1" applyFont="1" applyBorder="1" applyAlignment="1">
      <alignment/>
    </xf>
    <xf numFmtId="167" fontId="6" fillId="0" borderId="20" xfId="0" applyNumberFormat="1" applyFont="1" applyBorder="1" applyAlignment="1">
      <alignment/>
    </xf>
    <xf numFmtId="0" fontId="6" fillId="0" borderId="7" xfId="0" applyFont="1" applyFill="1" applyBorder="1" applyAlignment="1">
      <alignment horizontal="center"/>
    </xf>
    <xf numFmtId="167" fontId="3" fillId="0" borderId="20" xfId="0" applyNumberFormat="1" applyFont="1" applyBorder="1" applyAlignment="1">
      <alignment/>
    </xf>
    <xf numFmtId="167" fontId="6" fillId="0" borderId="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66" fontId="10" fillId="0" borderId="0" xfId="9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167" fontId="6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6" fontId="6" fillId="0" borderId="7" xfId="0" applyNumberFormat="1" applyFont="1" applyBorder="1" applyAlignment="1">
      <alignment/>
    </xf>
    <xf numFmtId="166" fontId="6" fillId="0" borderId="2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Border="1" applyAlignment="1">
      <alignment horizontal="center"/>
    </xf>
    <xf numFmtId="167" fontId="6" fillId="0" borderId="22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7" fillId="0" borderId="0" xfId="0" applyFont="1" applyFill="1" applyAlignment="1">
      <alignment/>
    </xf>
    <xf numFmtId="0" fontId="6" fillId="0" borderId="0" xfId="247" applyFont="1">
      <alignment/>
      <protection/>
    </xf>
    <xf numFmtId="3" fontId="6" fillId="0" borderId="0" xfId="247" applyNumberFormat="1" applyFont="1">
      <alignment/>
      <protection/>
    </xf>
    <xf numFmtId="0" fontId="6" fillId="0" borderId="19" xfId="237" applyNumberFormat="1" applyFont="1" applyBorder="1" applyAlignment="1">
      <alignment horizontal="left" vertical="center" wrapText="1"/>
      <protection/>
    </xf>
    <xf numFmtId="0" fontId="6" fillId="0" borderId="21" xfId="0" applyFont="1" applyFill="1" applyBorder="1" applyAlignment="1">
      <alignment horizontal="left"/>
    </xf>
    <xf numFmtId="0" fontId="6" fillId="0" borderId="19" xfId="237" applyNumberFormat="1" applyFont="1" applyBorder="1" applyAlignment="1">
      <alignment vertical="center" wrapText="1"/>
      <protection/>
    </xf>
    <xf numFmtId="0" fontId="6" fillId="0" borderId="21" xfId="0" applyFont="1" applyFill="1" applyBorder="1" applyAlignment="1">
      <alignment horizontal="left" wrapText="1"/>
    </xf>
    <xf numFmtId="0" fontId="6" fillId="0" borderId="22" xfId="237" applyFont="1" applyBorder="1" applyAlignment="1">
      <alignment horizontal="center"/>
      <protection/>
    </xf>
    <xf numFmtId="167" fontId="6" fillId="0" borderId="22" xfId="237" applyNumberFormat="1" applyFont="1" applyFill="1" applyBorder="1" applyAlignment="1">
      <alignment horizontal="right"/>
      <protection/>
    </xf>
    <xf numFmtId="167" fontId="6" fillId="0" borderId="20" xfId="237" applyNumberFormat="1" applyFont="1" applyBorder="1">
      <alignment/>
      <protection/>
    </xf>
    <xf numFmtId="3" fontId="6" fillId="0" borderId="0" xfId="237" applyNumberFormat="1" applyFont="1">
      <alignment/>
      <protection/>
    </xf>
    <xf numFmtId="0" fontId="6" fillId="0" borderId="0" xfId="237" applyFont="1">
      <alignment/>
      <protection/>
    </xf>
    <xf numFmtId="0" fontId="6" fillId="0" borderId="7" xfId="237" applyFont="1" applyBorder="1" applyAlignment="1">
      <alignment horizontal="center"/>
      <protection/>
    </xf>
    <xf numFmtId="167" fontId="6" fillId="0" borderId="7" xfId="152" applyNumberFormat="1" applyFont="1" applyBorder="1" applyAlignment="1">
      <alignment horizontal="right"/>
    </xf>
    <xf numFmtId="167" fontId="6" fillId="0" borderId="0" xfId="152" applyNumberFormat="1" applyFont="1" applyFill="1" applyBorder="1" applyAlignment="1">
      <alignment horizontal="center"/>
    </xf>
    <xf numFmtId="6" fontId="6" fillId="0" borderId="0" xfId="237" applyNumberFormat="1" applyFont="1">
      <alignment/>
      <protection/>
    </xf>
    <xf numFmtId="0" fontId="6" fillId="0" borderId="21" xfId="237" applyNumberFormat="1" applyFont="1" applyBorder="1" applyAlignment="1">
      <alignment vertical="center"/>
      <protection/>
    </xf>
    <xf numFmtId="0" fontId="6" fillId="0" borderId="19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66" fontId="10" fillId="0" borderId="0" xfId="152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9" xfId="0" applyFont="1" applyBorder="1" applyAlignment="1">
      <alignment vertical="center" wrapText="1"/>
    </xf>
    <xf numFmtId="167" fontId="6" fillId="0" borderId="26" xfId="0" applyNumberFormat="1" applyFont="1" applyBorder="1" applyAlignment="1">
      <alignment/>
    </xf>
    <xf numFmtId="167" fontId="6" fillId="0" borderId="27" xfId="0" applyNumberFormat="1" applyFont="1" applyBorder="1" applyAlignment="1">
      <alignment/>
    </xf>
    <xf numFmtId="167" fontId="6" fillId="0" borderId="22" xfId="152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/>
    </xf>
    <xf numFmtId="167" fontId="4" fillId="0" borderId="0" xfId="10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12" borderId="19" xfId="0" applyFont="1" applyFill="1" applyBorder="1" applyAlignment="1">
      <alignment horizontal="left"/>
    </xf>
    <xf numFmtId="0" fontId="3" fillId="12" borderId="24" xfId="0" applyFont="1" applyFill="1" applyBorder="1" applyAlignment="1">
      <alignment horizontal="left"/>
    </xf>
    <xf numFmtId="0" fontId="6" fillId="12" borderId="7" xfId="0" applyFont="1" applyFill="1" applyBorder="1" applyAlignment="1">
      <alignment horizontal="center"/>
    </xf>
    <xf numFmtId="167" fontId="3" fillId="12" borderId="20" xfId="0" applyNumberFormat="1" applyFont="1" applyFill="1" applyBorder="1" applyAlignment="1">
      <alignment/>
    </xf>
    <xf numFmtId="0" fontId="3" fillId="12" borderId="19" xfId="0" applyFont="1" applyFill="1" applyBorder="1" applyAlignment="1">
      <alignment/>
    </xf>
    <xf numFmtId="0" fontId="3" fillId="12" borderId="24" xfId="0" applyFont="1" applyFill="1" applyBorder="1" applyAlignment="1">
      <alignment/>
    </xf>
    <xf numFmtId="0" fontId="18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3" fillId="12" borderId="19" xfId="237" applyFont="1" applyFill="1" applyBorder="1">
      <alignment/>
      <protection/>
    </xf>
    <xf numFmtId="0" fontId="3" fillId="12" borderId="24" xfId="237" applyFont="1" applyFill="1" applyBorder="1">
      <alignment/>
      <protection/>
    </xf>
    <xf numFmtId="0" fontId="6" fillId="12" borderId="7" xfId="237" applyFont="1" applyFill="1" applyBorder="1" applyAlignment="1">
      <alignment horizontal="center"/>
      <protection/>
    </xf>
    <xf numFmtId="167" fontId="7" fillId="12" borderId="7" xfId="152" applyNumberFormat="1" applyFont="1" applyFill="1" applyBorder="1" applyAlignment="1">
      <alignment horizontal="right"/>
    </xf>
    <xf numFmtId="0" fontId="3" fillId="12" borderId="25" xfId="237" applyFont="1" applyFill="1" applyBorder="1">
      <alignment/>
      <protection/>
    </xf>
    <xf numFmtId="0" fontId="3" fillId="12" borderId="19" xfId="237" applyFont="1" applyFill="1" applyBorder="1" applyAlignment="1">
      <alignment horizontal="left"/>
      <protection/>
    </xf>
    <xf numFmtId="166" fontId="7" fillId="12" borderId="7" xfId="152" applyNumberFormat="1" applyFont="1" applyFill="1" applyBorder="1" applyAlignment="1">
      <alignment horizontal="right"/>
    </xf>
    <xf numFmtId="167" fontId="3" fillId="12" borderId="20" xfId="247" applyNumberFormat="1" applyFont="1" applyFill="1" applyBorder="1">
      <alignment/>
      <protection/>
    </xf>
    <xf numFmtId="0" fontId="8" fillId="12" borderId="28" xfId="0" applyFont="1" applyFill="1" applyBorder="1" applyAlignment="1">
      <alignment/>
    </xf>
    <xf numFmtId="0" fontId="8" fillId="12" borderId="3" xfId="0" applyFont="1" applyFill="1" applyBorder="1" applyAlignment="1">
      <alignment/>
    </xf>
    <xf numFmtId="166" fontId="13" fillId="12" borderId="3" xfId="100" applyNumberFormat="1" applyFont="1" applyFill="1" applyBorder="1" applyAlignment="1">
      <alignment horizontal="center"/>
    </xf>
    <xf numFmtId="167" fontId="8" fillId="12" borderId="29" xfId="0" applyNumberFormat="1" applyFont="1" applyFill="1" applyBorder="1" applyAlignment="1">
      <alignment/>
    </xf>
    <xf numFmtId="167" fontId="6" fillId="0" borderId="22" xfId="152" applyNumberFormat="1" applyFont="1" applyFill="1" applyBorder="1" applyAlignment="1">
      <alignment/>
    </xf>
    <xf numFmtId="167" fontId="6" fillId="0" borderId="22" xfId="152" applyNumberFormat="1" applyFont="1" applyFill="1" applyBorder="1" applyAlignment="1">
      <alignment horizontal="right" vertical="center"/>
    </xf>
    <xf numFmtId="167" fontId="6" fillId="0" borderId="2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8" fillId="0" borderId="7" xfId="0" applyFont="1" applyFill="1" applyBorder="1" applyAlignment="1">
      <alignment vertical="center" wrapText="1"/>
    </xf>
    <xf numFmtId="3" fontId="10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167" fontId="6" fillId="0" borderId="0" xfId="0" applyNumberFormat="1" applyFont="1" applyAlignment="1">
      <alignment/>
    </xf>
    <xf numFmtId="0" fontId="18" fillId="0" borderId="7" xfId="248" applyFont="1" applyFill="1" applyBorder="1" applyAlignment="1">
      <alignment horizontal="left" vertical="center" wrapText="1"/>
      <protection/>
    </xf>
    <xf numFmtId="0" fontId="100" fillId="0" borderId="0" xfId="0" applyFont="1" applyAlignment="1">
      <alignment/>
    </xf>
    <xf numFmtId="0" fontId="18" fillId="0" borderId="24" xfId="0" applyFont="1" applyBorder="1" applyAlignment="1">
      <alignment horizontal="left" vertical="center" wrapText="1"/>
    </xf>
    <xf numFmtId="0" fontId="6" fillId="0" borderId="7" xfId="237" applyFont="1" applyFill="1" applyBorder="1" applyAlignment="1">
      <alignment horizontal="center"/>
      <protection/>
    </xf>
    <xf numFmtId="166" fontId="3" fillId="0" borderId="17" xfId="100" applyNumberFormat="1" applyFont="1" applyBorder="1" applyAlignment="1">
      <alignment horizontal="center"/>
    </xf>
    <xf numFmtId="167" fontId="6" fillId="0" borderId="7" xfId="100" applyNumberFormat="1" applyFont="1" applyBorder="1" applyAlignment="1">
      <alignment horizontal="right"/>
    </xf>
    <xf numFmtId="167" fontId="6" fillId="0" borderId="7" xfId="100" applyNumberFormat="1" applyFont="1" applyFill="1" applyBorder="1" applyAlignment="1">
      <alignment horizontal="right"/>
    </xf>
    <xf numFmtId="167" fontId="100" fillId="0" borderId="0" xfId="0" applyNumberFormat="1" applyFont="1" applyAlignment="1">
      <alignment/>
    </xf>
    <xf numFmtId="167" fontId="6" fillId="12" borderId="7" xfId="100" applyNumberFormat="1" applyFont="1" applyFill="1" applyBorder="1" applyAlignment="1">
      <alignment/>
    </xf>
    <xf numFmtId="0" fontId="3" fillId="12" borderId="19" xfId="237" applyFont="1" applyFill="1" applyBorder="1" applyAlignment="1">
      <alignment vertical="center"/>
      <protection/>
    </xf>
    <xf numFmtId="167" fontId="3" fillId="12" borderId="20" xfId="237" applyNumberFormat="1" applyFont="1" applyFill="1" applyBorder="1">
      <alignment/>
      <protection/>
    </xf>
    <xf numFmtId="166" fontId="1" fillId="0" borderId="0" xfId="100" applyNumberFormat="1" applyFont="1" applyAlignment="1">
      <alignment/>
    </xf>
    <xf numFmtId="0" fontId="3" fillId="12" borderId="30" xfId="0" applyFont="1" applyFill="1" applyBorder="1" applyAlignment="1">
      <alignment/>
    </xf>
    <xf numFmtId="0" fontId="3" fillId="12" borderId="31" xfId="0" applyFont="1" applyFill="1" applyBorder="1" applyAlignment="1">
      <alignment/>
    </xf>
    <xf numFmtId="0" fontId="6" fillId="0" borderId="32" xfId="0" applyFont="1" applyBorder="1" applyAlignment="1">
      <alignment horizontal="center"/>
    </xf>
    <xf numFmtId="167" fontId="6" fillId="0" borderId="32" xfId="100" applyNumberFormat="1" applyFont="1" applyBorder="1" applyAlignment="1">
      <alignment/>
    </xf>
    <xf numFmtId="167" fontId="6" fillId="0" borderId="33" xfId="0" applyNumberFormat="1" applyFont="1" applyBorder="1" applyAlignment="1">
      <alignment horizontal="right"/>
    </xf>
    <xf numFmtId="167" fontId="6" fillId="21" borderId="7" xfId="100" applyNumberFormat="1" applyFont="1" applyFill="1" applyBorder="1" applyAlignment="1">
      <alignment horizontal="right"/>
    </xf>
    <xf numFmtId="0" fontId="18" fillId="0" borderId="24" xfId="248" applyFont="1" applyBorder="1" applyAlignment="1">
      <alignment vertical="center" wrapText="1"/>
      <protection/>
    </xf>
    <xf numFmtId="167" fontId="3" fillId="12" borderId="20" xfId="100" applyNumberFormat="1" applyFont="1" applyFill="1" applyBorder="1" applyAlignment="1">
      <alignment/>
    </xf>
    <xf numFmtId="0" fontId="23" fillId="0" borderId="34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7" xfId="0" applyFont="1" applyBorder="1" applyAlignment="1">
      <alignment/>
    </xf>
    <xf numFmtId="167" fontId="6" fillId="0" borderId="20" xfId="0" applyNumberFormat="1" applyFont="1" applyBorder="1" applyAlignment="1">
      <alignment horizontal="right" vertical="center"/>
    </xf>
    <xf numFmtId="167" fontId="6" fillId="21" borderId="7" xfId="0" applyNumberFormat="1" applyFont="1" applyFill="1" applyBorder="1" applyAlignment="1">
      <alignment/>
    </xf>
    <xf numFmtId="0" fontId="18" fillId="0" borderId="7" xfId="248" applyFont="1" applyBorder="1" applyAlignment="1">
      <alignment horizontal="left" vertical="center" wrapText="1"/>
      <protection/>
    </xf>
    <xf numFmtId="166" fontId="7" fillId="12" borderId="7" xfId="100" applyNumberFormat="1" applyFont="1" applyFill="1" applyBorder="1" applyAlignment="1">
      <alignment horizontal="right"/>
    </xf>
    <xf numFmtId="0" fontId="3" fillId="0" borderId="19" xfId="237" applyFont="1" applyFill="1" applyBorder="1">
      <alignment/>
      <protection/>
    </xf>
    <xf numFmtId="0" fontId="3" fillId="0" borderId="24" xfId="237" applyFont="1" applyFill="1" applyBorder="1">
      <alignment/>
      <protection/>
    </xf>
    <xf numFmtId="167" fontId="6" fillId="0" borderId="7" xfId="152" applyNumberFormat="1" applyFont="1" applyFill="1" applyBorder="1" applyAlignment="1">
      <alignment/>
    </xf>
    <xf numFmtId="167" fontId="3" fillId="0" borderId="20" xfId="237" applyNumberFormat="1" applyFont="1" applyFill="1" applyBorder="1">
      <alignment/>
      <protection/>
    </xf>
    <xf numFmtId="0" fontId="3" fillId="12" borderId="24" xfId="237" applyFont="1" applyFill="1" applyBorder="1" applyAlignment="1">
      <alignment vertical="center"/>
      <protection/>
    </xf>
    <xf numFmtId="166" fontId="6" fillId="0" borderId="7" xfId="237" applyNumberFormat="1" applyFont="1" applyBorder="1">
      <alignment/>
      <protection/>
    </xf>
    <xf numFmtId="166" fontId="6" fillId="0" borderId="20" xfId="237" applyNumberFormat="1" applyFont="1" applyBorder="1">
      <alignment/>
      <protection/>
    </xf>
    <xf numFmtId="0" fontId="6" fillId="0" borderId="21" xfId="237" applyFont="1" applyFill="1" applyBorder="1" applyAlignment="1">
      <alignment vertical="center"/>
      <protection/>
    </xf>
    <xf numFmtId="0" fontId="6" fillId="0" borderId="21" xfId="237" applyFont="1" applyFill="1" applyBorder="1">
      <alignment/>
      <protection/>
    </xf>
    <xf numFmtId="167" fontId="6" fillId="0" borderId="20" xfId="237" applyNumberFormat="1" applyFont="1" applyBorder="1" applyAlignment="1">
      <alignment horizontal="right"/>
      <protection/>
    </xf>
    <xf numFmtId="167" fontId="5" fillId="0" borderId="0" xfId="100" applyNumberFormat="1" applyFont="1" applyFill="1" applyAlignment="1">
      <alignment/>
    </xf>
    <xf numFmtId="166" fontId="10" fillId="0" borderId="0" xfId="100" applyNumberFormat="1" applyFont="1" applyFill="1" applyBorder="1" applyAlignment="1">
      <alignment horizontal="center"/>
    </xf>
    <xf numFmtId="166" fontId="11" fillId="0" borderId="0" xfId="100" applyNumberFormat="1" applyFont="1" applyAlignment="1">
      <alignment horizontal="right"/>
    </xf>
    <xf numFmtId="166" fontId="1" fillId="0" borderId="0" xfId="100" applyNumberFormat="1" applyFont="1" applyAlignment="1">
      <alignment horizontal="right"/>
    </xf>
    <xf numFmtId="166" fontId="1" fillId="0" borderId="0" xfId="100" applyNumberFormat="1" applyFont="1" applyFill="1" applyAlignment="1">
      <alignment/>
    </xf>
    <xf numFmtId="166" fontId="2" fillId="0" borderId="0" xfId="100" applyNumberFormat="1" applyFont="1" applyFill="1" applyAlignment="1">
      <alignment/>
    </xf>
    <xf numFmtId="0" fontId="6" fillId="0" borderId="7" xfId="224" applyFont="1" applyBorder="1" applyAlignment="1">
      <alignment vertical="center" wrapText="1"/>
      <protection/>
    </xf>
    <xf numFmtId="0" fontId="3" fillId="16" borderId="35" xfId="0" applyFont="1" applyFill="1" applyBorder="1" applyAlignment="1">
      <alignment horizontal="left"/>
    </xf>
    <xf numFmtId="0" fontId="6" fillId="16" borderId="36" xfId="0" applyFont="1" applyFill="1" applyBorder="1" applyAlignment="1">
      <alignment horizontal="center"/>
    </xf>
    <xf numFmtId="167" fontId="3" fillId="16" borderId="36" xfId="0" applyNumberFormat="1" applyFont="1" applyFill="1" applyBorder="1" applyAlignment="1">
      <alignment/>
    </xf>
    <xf numFmtId="167" fontId="3" fillId="16" borderId="37" xfId="0" applyNumberFormat="1" applyFont="1" applyFill="1" applyBorder="1" applyAlignment="1">
      <alignment/>
    </xf>
    <xf numFmtId="0" fontId="8" fillId="16" borderId="28" xfId="0" applyFont="1" applyFill="1" applyBorder="1" applyAlignment="1">
      <alignment/>
    </xf>
    <xf numFmtId="166" fontId="13" fillId="16" borderId="3" xfId="152" applyNumberFormat="1" applyFont="1" applyFill="1" applyBorder="1" applyAlignment="1">
      <alignment horizontal="center"/>
    </xf>
    <xf numFmtId="167" fontId="8" fillId="16" borderId="29" xfId="0" applyNumberFormat="1" applyFont="1" applyFill="1" applyBorder="1" applyAlignment="1">
      <alignment/>
    </xf>
    <xf numFmtId="0" fontId="8" fillId="16" borderId="28" xfId="0" applyFont="1" applyFill="1" applyBorder="1" applyAlignment="1">
      <alignment horizontal="left" vertical="center"/>
    </xf>
    <xf numFmtId="0" fontId="3" fillId="16" borderId="38" xfId="0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101" fillId="0" borderId="0" xfId="0" applyNumberFormat="1" applyFont="1" applyBorder="1" applyAlignment="1">
      <alignment horizontal="right" vertical="top" wrapText="1"/>
    </xf>
    <xf numFmtId="3" fontId="100" fillId="0" borderId="0" xfId="0" applyNumberFormat="1" applyFont="1" applyBorder="1" applyAlignment="1">
      <alignment/>
    </xf>
    <xf numFmtId="0" fontId="100" fillId="0" borderId="0" xfId="0" applyFont="1" applyBorder="1" applyAlignment="1">
      <alignment/>
    </xf>
    <xf numFmtId="0" fontId="102" fillId="0" borderId="0" xfId="0" applyFont="1" applyBorder="1" applyAlignment="1">
      <alignment/>
    </xf>
    <xf numFmtId="0" fontId="101" fillId="0" borderId="0" xfId="0" applyFont="1" applyFill="1" applyBorder="1" applyAlignment="1">
      <alignment/>
    </xf>
    <xf numFmtId="3" fontId="10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49" fontId="6" fillId="0" borderId="0" xfId="273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49" fontId="8" fillId="0" borderId="0" xfId="27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56" fillId="38" borderId="7" xfId="274" applyFont="1" applyFill="1" applyBorder="1" applyAlignment="1">
      <alignment horizontal="center" vertical="center" wrapText="1"/>
      <protection/>
    </xf>
    <xf numFmtId="0" fontId="56" fillId="39" borderId="7" xfId="274" applyFont="1" applyFill="1" applyBorder="1" applyAlignment="1">
      <alignment horizontal="centerContinuous" vertical="center"/>
      <protection/>
    </xf>
    <xf numFmtId="3" fontId="56" fillId="39" borderId="7" xfId="274" applyNumberFormat="1" applyFont="1" applyFill="1" applyBorder="1" applyAlignment="1">
      <alignment horizontal="center" vertical="center" wrapText="1"/>
      <protection/>
    </xf>
    <xf numFmtId="0" fontId="56" fillId="39" borderId="7" xfId="274" applyFont="1" applyFill="1" applyBorder="1" applyAlignment="1">
      <alignment horizontal="center" vertical="center" wrapText="1"/>
      <protection/>
    </xf>
    <xf numFmtId="0" fontId="56" fillId="0" borderId="7" xfId="275" applyFont="1" applyFill="1" applyBorder="1" applyAlignment="1">
      <alignment horizontal="center" vertical="top" wrapText="1"/>
      <protection/>
    </xf>
    <xf numFmtId="0" fontId="56" fillId="0" borderId="7" xfId="275" applyFont="1" applyFill="1" applyBorder="1" applyAlignment="1">
      <alignment vertical="top" wrapText="1"/>
      <protection/>
    </xf>
    <xf numFmtId="0" fontId="77" fillId="0" borderId="0" xfId="233" applyFont="1" applyAlignment="1">
      <alignment vertical="center"/>
      <protection/>
    </xf>
    <xf numFmtId="0" fontId="77" fillId="0" borderId="0" xfId="289" applyFont="1" applyAlignment="1">
      <alignment vertical="center"/>
      <protection/>
    </xf>
    <xf numFmtId="0" fontId="56" fillId="0" borderId="7" xfId="289" applyFont="1" applyBorder="1" applyAlignment="1">
      <alignment horizontal="center" vertical="top" wrapText="1"/>
      <protection/>
    </xf>
    <xf numFmtId="0" fontId="56" fillId="0" borderId="7" xfId="233" applyFont="1" applyBorder="1" applyAlignment="1">
      <alignment horizontal="justify" vertical="top" wrapText="1"/>
      <protection/>
    </xf>
    <xf numFmtId="0" fontId="56" fillId="0" borderId="7" xfId="233" applyFont="1" applyFill="1" applyBorder="1" applyAlignment="1">
      <alignment horizontal="justify" vertical="top" wrapText="1"/>
      <protection/>
    </xf>
    <xf numFmtId="0" fontId="56" fillId="7" borderId="4" xfId="289" applyFont="1" applyFill="1" applyBorder="1" applyAlignment="1">
      <alignment horizontal="center" vertical="center" wrapText="1"/>
      <protection/>
    </xf>
    <xf numFmtId="166" fontId="56" fillId="0" borderId="7" xfId="149" applyNumberFormat="1" applyFont="1" applyFill="1" applyBorder="1" applyAlignment="1">
      <alignment horizontal="center" vertical="top" wrapText="1"/>
    </xf>
    <xf numFmtId="166" fontId="78" fillId="0" borderId="7" xfId="149" applyNumberFormat="1" applyFont="1" applyFill="1" applyBorder="1" applyAlignment="1">
      <alignment horizontal="center" vertical="center" wrapText="1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56" fillId="0" borderId="7" xfId="275" applyFont="1" applyFill="1" applyBorder="1" applyAlignment="1">
      <alignment horizontal="center" vertical="top" wrapText="1"/>
      <protection/>
    </xf>
    <xf numFmtId="0" fontId="56" fillId="0" borderId="7" xfId="275" applyFont="1" applyFill="1" applyBorder="1" applyAlignment="1">
      <alignment vertical="top" wrapText="1"/>
      <protection/>
    </xf>
    <xf numFmtId="0" fontId="56" fillId="0" borderId="7" xfId="289" applyFont="1" applyBorder="1" applyAlignment="1">
      <alignment horizontal="center" vertical="top" wrapText="1"/>
      <protection/>
    </xf>
    <xf numFmtId="0" fontId="56" fillId="0" borderId="7" xfId="233" applyFont="1" applyBorder="1" applyAlignment="1">
      <alignment horizontal="justify" vertical="top" wrapText="1"/>
      <protection/>
    </xf>
    <xf numFmtId="166" fontId="56" fillId="0" borderId="7" xfId="15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8" fillId="16" borderId="28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6" borderId="29" xfId="0" applyFont="1" applyFill="1" applyBorder="1" applyAlignment="1">
      <alignment horizontal="center" vertical="center" wrapText="1"/>
    </xf>
    <xf numFmtId="49" fontId="47" fillId="0" borderId="0" xfId="273" applyNumberFormat="1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/>
    </xf>
    <xf numFmtId="49" fontId="6" fillId="0" borderId="0" xfId="273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7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/>
    </xf>
    <xf numFmtId="0" fontId="56" fillId="7" borderId="27" xfId="289" applyFont="1" applyFill="1" applyBorder="1" applyAlignment="1">
      <alignment horizontal="left" vertical="top" wrapText="1"/>
      <protection/>
    </xf>
    <xf numFmtId="0" fontId="56" fillId="7" borderId="4" xfId="289" applyFont="1" applyFill="1" applyBorder="1" applyAlignment="1">
      <alignment horizontal="left" vertical="top" wrapText="1"/>
      <protection/>
    </xf>
    <xf numFmtId="0" fontId="56" fillId="7" borderId="24" xfId="289" applyFont="1" applyFill="1" applyBorder="1" applyAlignment="1">
      <alignment horizontal="left" vertical="top" wrapText="1"/>
      <protection/>
    </xf>
    <xf numFmtId="0" fontId="56" fillId="7" borderId="27" xfId="289" applyFont="1" applyFill="1" applyBorder="1" applyAlignment="1">
      <alignment horizontal="center" vertical="center" wrapText="1"/>
      <protection/>
    </xf>
    <xf numFmtId="0" fontId="56" fillId="7" borderId="4" xfId="289" applyFont="1" applyFill="1" applyBorder="1" applyAlignment="1">
      <alignment horizontal="center" vertical="center" wrapText="1"/>
      <protection/>
    </xf>
    <xf numFmtId="193" fontId="78" fillId="0" borderId="7" xfId="275" applyNumberFormat="1" applyFont="1" applyFill="1" applyBorder="1" applyAlignment="1">
      <alignment horizontal="center" vertical="center"/>
      <protection/>
    </xf>
    <xf numFmtId="0" fontId="8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12" borderId="39" xfId="0" applyFont="1" applyFill="1" applyBorder="1" applyAlignment="1">
      <alignment horizontal="center" vertical="center" wrapText="1"/>
    </xf>
    <xf numFmtId="0" fontId="8" fillId="12" borderId="40" xfId="0" applyFont="1" applyFill="1" applyBorder="1" applyAlignment="1">
      <alignment horizontal="center" vertical="center" wrapText="1"/>
    </xf>
    <xf numFmtId="0" fontId="8" fillId="12" borderId="40" xfId="0" applyFont="1" applyFill="1" applyBorder="1" applyAlignment="1">
      <alignment horizontal="center" vertical="center"/>
    </xf>
    <xf numFmtId="0" fontId="8" fillId="12" borderId="41" xfId="0" applyFont="1" applyFill="1" applyBorder="1" applyAlignment="1">
      <alignment horizontal="center" vertical="center"/>
    </xf>
    <xf numFmtId="0" fontId="22" fillId="12" borderId="42" xfId="0" applyFont="1" applyFill="1" applyBorder="1" applyAlignment="1">
      <alignment horizontal="center"/>
    </xf>
    <xf numFmtId="0" fontId="22" fillId="12" borderId="5" xfId="0" applyFont="1" applyFill="1" applyBorder="1" applyAlignment="1">
      <alignment horizontal="center"/>
    </xf>
    <xf numFmtId="0" fontId="22" fillId="12" borderId="43" xfId="0" applyFont="1" applyFill="1" applyBorder="1" applyAlignment="1">
      <alignment horizontal="center"/>
    </xf>
    <xf numFmtId="166" fontId="56" fillId="0" borderId="7" xfId="149" applyNumberFormat="1" applyFont="1" applyFill="1" applyBorder="1" applyAlignment="1" applyProtection="1">
      <alignment horizontal="center" vertical="top" wrapText="1"/>
      <protection locked="0"/>
    </xf>
    <xf numFmtId="0" fontId="56" fillId="0" borderId="7" xfId="275" applyNumberFormat="1" applyFont="1" applyFill="1" applyBorder="1" applyAlignment="1">
      <alignment horizontal="center" vertical="top" wrapText="1"/>
      <protection/>
    </xf>
  </cellXfs>
  <cellStyles count="299">
    <cellStyle name="Normal" xfId="0"/>
    <cellStyle name="?" xfId="15"/>
    <cellStyle name="??" xfId="16"/>
    <cellStyle name="??_x000C_둄_x001B_&#10;|?_x0001_??_x0007__x0001__x0001_" xfId="17"/>
    <cellStyle name="??&amp;" xfId="18"/>
    <cellStyle name="??&amp;O" xfId="19"/>
    <cellStyle name="??&amp;O?" xfId="20"/>
    <cellStyle name="??&amp;O?&amp;" xfId="21"/>
    <cellStyle name="??&amp;O?&amp;H" xfId="22"/>
    <cellStyle name="??&amp;O?&amp;H?" xfId="23"/>
    <cellStyle name="??&amp;O?&amp;H?_x0008_" xfId="24"/>
    <cellStyle name="??&amp;O?&amp;H?_x0008__x000F_" xfId="25"/>
    <cellStyle name="??&amp;O?&amp;H?_x0008__x000F__x0007_" xfId="26"/>
    <cellStyle name="??&amp;O?&amp;H?_x0008_?" xfId="27"/>
    <cellStyle name="??&amp;O?&amp;H?_x0008_??" xfId="28"/>
    <cellStyle name="??&amp;O?&amp;H?_x0008_??_x0007_" xfId="29"/>
    <cellStyle name="??&amp;O?&amp;H?_x0008_??_x0007__x0001_" xfId="30"/>
    <cellStyle name="??&amp;O?&amp;H?_x0008_??_x0007__x0001__x0001_" xfId="31"/>
    <cellStyle name="0,0&#10;&#10;NA&#10;&#10;" xfId="32"/>
    <cellStyle name="20 % – Zvýraznění1" xfId="33"/>
    <cellStyle name="20 % – Zvýraznění2" xfId="34"/>
    <cellStyle name="20 % – Zvýraznění3" xfId="35"/>
    <cellStyle name="20 % – Zvýraznění4" xfId="36"/>
    <cellStyle name="20 % – Zvýraznění5" xfId="37"/>
    <cellStyle name="20 % – Zvýraznění6" xfId="38"/>
    <cellStyle name="40 % – Zvýraznění1" xfId="39"/>
    <cellStyle name="40 % – Zvýraznění2" xfId="40"/>
    <cellStyle name="40 % – Zvýraznění3" xfId="41"/>
    <cellStyle name="40 % – Zvýraznění4" xfId="42"/>
    <cellStyle name="40 % – Zvýraznění5" xfId="43"/>
    <cellStyle name="40 % – Zvýraznění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Actual Date" xfId="51"/>
    <cellStyle name="args.style" xfId="52"/>
    <cellStyle name="Calc Currency (0)" xfId="53"/>
    <cellStyle name="Calc Percent (0)" xfId="54"/>
    <cellStyle name="Calc Percent (1)" xfId="55"/>
    <cellStyle name="category" xfId="56"/>
    <cellStyle name="Celkem" xfId="57"/>
    <cellStyle name="comma zerodec" xfId="58"/>
    <cellStyle name="Copied" xfId="59"/>
    <cellStyle name="Currency [0?Sheet7 (3)_미개발 (2)_8월LOCAL판가 " xfId="60"/>
    <cellStyle name="Currency1" xfId="61"/>
    <cellStyle name="Comma" xfId="62"/>
    <cellStyle name="Comma [0]" xfId="63"/>
    <cellStyle name="Čárky bez des. míst 2" xfId="64"/>
    <cellStyle name="Čárky bez des. míst 2 2" xfId="65"/>
    <cellStyle name="Date" xfId="66"/>
    <cellStyle name="Dezimal [0]_Tabelle1" xfId="67"/>
    <cellStyle name="Dezimal_Tabelle1" xfId="68"/>
    <cellStyle name="Dollar (zero dec)" xfId="69"/>
    <cellStyle name="Entered" xfId="70"/>
    <cellStyle name="Firma" xfId="71"/>
    <cellStyle name="Fixed" xfId="72"/>
    <cellStyle name="Grey" xfId="73"/>
    <cellStyle name="HEADER" xfId="74"/>
    <cellStyle name="Header1" xfId="75"/>
    <cellStyle name="Header2" xfId="76"/>
    <cellStyle name="Heading1" xfId="77"/>
    <cellStyle name="Heading2" xfId="78"/>
    <cellStyle name="HEADINGS" xfId="79"/>
    <cellStyle name="HEADINGSTOP" xfId="80"/>
    <cellStyle name="HIGHLIGHT" xfId="81"/>
    <cellStyle name="Hlavní nadpis" xfId="82"/>
    <cellStyle name="Hyperlink" xfId="83"/>
    <cellStyle name="Hypertextový odkaz 2" xfId="84"/>
    <cellStyle name="Hypertextový odkaz 2 2" xfId="85"/>
    <cellStyle name="Hypertextový odkaz 3" xfId="86"/>
    <cellStyle name="Chybně" xfId="87"/>
    <cellStyle name="Input [yellow]" xfId="88"/>
    <cellStyle name="Kontrolní buňka" xfId="89"/>
    <cellStyle name="Currency" xfId="90"/>
    <cellStyle name="Měna 10" xfId="91"/>
    <cellStyle name="Měna 10 2" xfId="92"/>
    <cellStyle name="Měna 10 2 2" xfId="93"/>
    <cellStyle name="Měna 10 3" xfId="94"/>
    <cellStyle name="Měna 11" xfId="95"/>
    <cellStyle name="Měna 11 2" xfId="96"/>
    <cellStyle name="Měna 11 2 2" xfId="97"/>
    <cellStyle name="Měna 11 3" xfId="98"/>
    <cellStyle name="Měna 12" xfId="99"/>
    <cellStyle name="Měna 12 2" xfId="100"/>
    <cellStyle name="Měna 12 2 2" xfId="101"/>
    <cellStyle name="Měna 12 3" xfId="102"/>
    <cellStyle name="Měna 12 3 2" xfId="103"/>
    <cellStyle name="Měna 12 4" xfId="104"/>
    <cellStyle name="Měna 12 4 2" xfId="105"/>
    <cellStyle name="Měna 12 5" xfId="106"/>
    <cellStyle name="Měna 12 5 2" xfId="107"/>
    <cellStyle name="Měna 12 6" xfId="108"/>
    <cellStyle name="Měna 12 6 2" xfId="109"/>
    <cellStyle name="Měna 12 6 2 2" xfId="110"/>
    <cellStyle name="Měna 12 6 3" xfId="111"/>
    <cellStyle name="Měna 12 7" xfId="112"/>
    <cellStyle name="Měna 13" xfId="113"/>
    <cellStyle name="Měna 13 2" xfId="114"/>
    <cellStyle name="Měna 13 2 2" xfId="115"/>
    <cellStyle name="Měna 13 3" xfId="116"/>
    <cellStyle name="Měna 13 3 2" xfId="117"/>
    <cellStyle name="Měna 13 4" xfId="118"/>
    <cellStyle name="Měna 13 4 2" xfId="119"/>
    <cellStyle name="Měna 13 4 2 2" xfId="120"/>
    <cellStyle name="Měna 13 4 3" xfId="121"/>
    <cellStyle name="Měna 13 5" xfId="122"/>
    <cellStyle name="Měna 14" xfId="123"/>
    <cellStyle name="Měna 14 2" xfId="124"/>
    <cellStyle name="Měna 14 2 2" xfId="125"/>
    <cellStyle name="Měna 14 3" xfId="126"/>
    <cellStyle name="Měna 14 3 2" xfId="127"/>
    <cellStyle name="Měna 14 4" xfId="128"/>
    <cellStyle name="Měna 15" xfId="129"/>
    <cellStyle name="Měna 15 2" xfId="130"/>
    <cellStyle name="Měna 15 2 2" xfId="131"/>
    <cellStyle name="Měna 15 3" xfId="132"/>
    <cellStyle name="Měna 16" xfId="133"/>
    <cellStyle name="Měna 16 2" xfId="134"/>
    <cellStyle name="Měna 16 2 2" xfId="135"/>
    <cellStyle name="Měna 16 3" xfId="136"/>
    <cellStyle name="Měna 16 3 2" xfId="137"/>
    <cellStyle name="Měna 16 3 2 2" xfId="138"/>
    <cellStyle name="Měna 16 3 3" xfId="139"/>
    <cellStyle name="Měna 16 4" xfId="140"/>
    <cellStyle name="Měna 16 4 2" xfId="141"/>
    <cellStyle name="Měna 16 5" xfId="142"/>
    <cellStyle name="Měna 17" xfId="143"/>
    <cellStyle name="Měna 17 2" xfId="144"/>
    <cellStyle name="Měna 17 2 2" xfId="145"/>
    <cellStyle name="Měna 17 3" xfId="146"/>
    <cellStyle name="Měna 18" xfId="147"/>
    <cellStyle name="Měna 18 2" xfId="148"/>
    <cellStyle name="Měna 19" xfId="149"/>
    <cellStyle name="Měna 19 2" xfId="150"/>
    <cellStyle name="Měna 2" xfId="151"/>
    <cellStyle name="Měna 2 2" xfId="152"/>
    <cellStyle name="Měna 2 2 2" xfId="153"/>
    <cellStyle name="Měna 2 3" xfId="154"/>
    <cellStyle name="Měna 20" xfId="155"/>
    <cellStyle name="Měna 3" xfId="156"/>
    <cellStyle name="Měna 3 2" xfId="157"/>
    <cellStyle name="Měna 3 2 2" xfId="158"/>
    <cellStyle name="Měna 3 3" xfId="159"/>
    <cellStyle name="Měna 3 3 2" xfId="160"/>
    <cellStyle name="Měna 3 4" xfId="161"/>
    <cellStyle name="Měna 3 4 2" xfId="162"/>
    <cellStyle name="Měna 3 4 2 2" xfId="163"/>
    <cellStyle name="Měna 3 4 2 2 2" xfId="164"/>
    <cellStyle name="Měna 3 4 2 3" xfId="165"/>
    <cellStyle name="Měna 3 4 2 3 2" xfId="166"/>
    <cellStyle name="Měna 3 4 2 4" xfId="167"/>
    <cellStyle name="Měna 3 4 3" xfId="168"/>
    <cellStyle name="Měna 3 4 3 2" xfId="169"/>
    <cellStyle name="Měna 3 4 4" xfId="170"/>
    <cellStyle name="Měna 3 5" xfId="171"/>
    <cellStyle name="Měna 3 5 2" xfId="172"/>
    <cellStyle name="Měna 3 6" xfId="173"/>
    <cellStyle name="Měna 3 6 2" xfId="174"/>
    <cellStyle name="Měna 3 7" xfId="175"/>
    <cellStyle name="Měna 4" xfId="176"/>
    <cellStyle name="Měna 4 2" xfId="177"/>
    <cellStyle name="Měna 5" xfId="178"/>
    <cellStyle name="Měna 5 2" xfId="179"/>
    <cellStyle name="Měna 5 2 2" xfId="180"/>
    <cellStyle name="Měna 5 3" xfId="181"/>
    <cellStyle name="Měna 6" xfId="182"/>
    <cellStyle name="Měna 6 2" xfId="183"/>
    <cellStyle name="Měna 6 2 2" xfId="184"/>
    <cellStyle name="Měna 6 3" xfId="185"/>
    <cellStyle name="Měna 6 3 2" xfId="186"/>
    <cellStyle name="Měna 6 4" xfId="187"/>
    <cellStyle name="Měna 6 4 2" xfId="188"/>
    <cellStyle name="Měna 6 5" xfId="189"/>
    <cellStyle name="Měna 7" xfId="190"/>
    <cellStyle name="Měna 7 2" xfId="191"/>
    <cellStyle name="Měna 7 2 2" xfId="192"/>
    <cellStyle name="Měna 7 3" xfId="193"/>
    <cellStyle name="Měna 8" xfId="194"/>
    <cellStyle name="Měna 8 2" xfId="195"/>
    <cellStyle name="Měna 9" xfId="196"/>
    <cellStyle name="Měna 9 2" xfId="197"/>
    <cellStyle name="Měna 9 2 2" xfId="198"/>
    <cellStyle name="Měna 9 3" xfId="199"/>
    <cellStyle name="měny 2" xfId="200"/>
    <cellStyle name="měny 2 2" xfId="201"/>
    <cellStyle name="měny 2 2 2" xfId="202"/>
    <cellStyle name="měny 2 3" xfId="203"/>
    <cellStyle name="Currency [0]" xfId="204"/>
    <cellStyle name="Millares [0]_Di9L0p5bavC9Lhwa3ve6ibtON" xfId="205"/>
    <cellStyle name="Millares_Di9L0p5bavC9Lhwa3ve6ibtON" xfId="206"/>
    <cellStyle name="Model" xfId="207"/>
    <cellStyle name="Moneda [0]_Di9L0p5bavC9Lhwa3ve6ibtON" xfId="208"/>
    <cellStyle name="Moneda_Di9L0p5bavC9Lhwa3ve6ibtON" xfId="209"/>
    <cellStyle name="Nadpis 1" xfId="210"/>
    <cellStyle name="Nadpis 2" xfId="211"/>
    <cellStyle name="Nadpis 3" xfId="212"/>
    <cellStyle name="Nadpis 4" xfId="213"/>
    <cellStyle name="Název" xfId="214"/>
    <cellStyle name="Název 2" xfId="215"/>
    <cellStyle name="Název skupiny" xfId="216"/>
    <cellStyle name="Neutrální" xfId="217"/>
    <cellStyle name="no dec" xfId="218"/>
    <cellStyle name="normal" xfId="219"/>
    <cellStyle name="Normal - Style1" xfId="220"/>
    <cellStyle name="Normal_CENIK" xfId="221"/>
    <cellStyle name="Normální 10" xfId="222"/>
    <cellStyle name="Normální 10 2" xfId="223"/>
    <cellStyle name="Normální 11" xfId="224"/>
    <cellStyle name="Normální 11 2" xfId="225"/>
    <cellStyle name="Normální 11 3" xfId="226"/>
    <cellStyle name="Normální 11 3 2" xfId="227"/>
    <cellStyle name="Normální 11 4" xfId="228"/>
    <cellStyle name="Normální 12" xfId="229"/>
    <cellStyle name="Normální 12 2" xfId="230"/>
    <cellStyle name="Normální 13" xfId="231"/>
    <cellStyle name="normální 14" xfId="232"/>
    <cellStyle name="Normální 15" xfId="233"/>
    <cellStyle name="Normální 16" xfId="234"/>
    <cellStyle name="Normální 17" xfId="235"/>
    <cellStyle name="Normální 2" xfId="236"/>
    <cellStyle name="Normální 2 2" xfId="237"/>
    <cellStyle name="normální 2 2 2" xfId="238"/>
    <cellStyle name="normální 2 2 2 2" xfId="239"/>
    <cellStyle name="normální 2 2 2 2 2" xfId="240"/>
    <cellStyle name="normální 2 2 2 3" xfId="241"/>
    <cellStyle name="Normální 2 3" xfId="242"/>
    <cellStyle name="normální 2 4" xfId="243"/>
    <cellStyle name="Normální 2 5" xfId="244"/>
    <cellStyle name="Normální 2 6" xfId="245"/>
    <cellStyle name="Normální 2 7" xfId="246"/>
    <cellStyle name="Normální 3" xfId="247"/>
    <cellStyle name="Normální 3 2" xfId="248"/>
    <cellStyle name="Normální 3 3" xfId="249"/>
    <cellStyle name="Normální 3 4" xfId="250"/>
    <cellStyle name="Normální 3 5" xfId="251"/>
    <cellStyle name="Normální 3 6" xfId="252"/>
    <cellStyle name="Normální 4" xfId="253"/>
    <cellStyle name="Normální 4 2" xfId="254"/>
    <cellStyle name="Normální 4 2 2" xfId="255"/>
    <cellStyle name="Normální 4 2 3" xfId="256"/>
    <cellStyle name="Normální 4 3" xfId="257"/>
    <cellStyle name="Normální 5" xfId="258"/>
    <cellStyle name="Normální 5 2" xfId="259"/>
    <cellStyle name="Normální 5 3" xfId="260"/>
    <cellStyle name="Normální 6" xfId="261"/>
    <cellStyle name="Normální 6 2" xfId="262"/>
    <cellStyle name="Normální 7" xfId="263"/>
    <cellStyle name="Normální 8" xfId="264"/>
    <cellStyle name="Normální 8 2" xfId="265"/>
    <cellStyle name="Normální 8 3" xfId="266"/>
    <cellStyle name="Normální 8 4" xfId="267"/>
    <cellStyle name="Normální 8 5" xfId="268"/>
    <cellStyle name="Normální 8 6" xfId="269"/>
    <cellStyle name="Normální 8 6 2" xfId="270"/>
    <cellStyle name="Normální 9" xfId="271"/>
    <cellStyle name="Normální 9 2" xfId="272"/>
    <cellStyle name="normální_List1" xfId="273"/>
    <cellStyle name="normální_Rozpočet investičních nákladů platí 16,+ specifikace" xfId="274"/>
    <cellStyle name="normální_Zadávací podklad pro profese" xfId="275"/>
    <cellStyle name="Percent [2]" xfId="276"/>
    <cellStyle name="Podnadpis" xfId="277"/>
    <cellStyle name="Followed Hyperlink" xfId="278"/>
    <cellStyle name="Poznámka" xfId="279"/>
    <cellStyle name="Percent" xfId="280"/>
    <cellStyle name="Propojená buňka" xfId="281"/>
    <cellStyle name="Správně" xfId="282"/>
    <cellStyle name="Standard_Tabelle1" xfId="283"/>
    <cellStyle name="Stín+tučně" xfId="284"/>
    <cellStyle name="Stín+tučně+velké písmo" xfId="285"/>
    <cellStyle name="Styl 1" xfId="286"/>
    <cellStyle name="Styl 1 2" xfId="287"/>
    <cellStyle name="subhead" xfId="288"/>
    <cellStyle name="TableStyleLight1" xfId="289"/>
    <cellStyle name="Text upozornění" xfId="290"/>
    <cellStyle name="Tučně" xfId="291"/>
    <cellStyle name="TYP ŘÁDKU_4(sloupceJ-L)" xfId="292"/>
    <cellStyle name="Vstup" xfId="293"/>
    <cellStyle name="Výpočet" xfId="294"/>
    <cellStyle name="Výstup" xfId="295"/>
    <cellStyle name="Vysvětlující text" xfId="296"/>
    <cellStyle name="Währung [0]_Tabelle1" xfId="297"/>
    <cellStyle name="Währung_Tabelle1" xfId="298"/>
    <cellStyle name="základní" xfId="299"/>
    <cellStyle name="Zvýraznění 1" xfId="300"/>
    <cellStyle name="Zvýraznění 2" xfId="301"/>
    <cellStyle name="Zvýraznění 3" xfId="302"/>
    <cellStyle name="Zvýraznění 4" xfId="303"/>
    <cellStyle name="Zvýraznění 5" xfId="304"/>
    <cellStyle name="Zvýraznění 6" xfId="305"/>
    <cellStyle name="뒤에 오는 하이퍼링크" xfId="306"/>
    <cellStyle name="백분율 2" xfId="307"/>
    <cellStyle name="콤마 [0]_  종  합  " xfId="308"/>
    <cellStyle name="콤마_  종  합  " xfId="309"/>
    <cellStyle name="표준 2" xfId="310"/>
    <cellStyle name="표준_7월가격인하(EU)(0620))_13593" xfId="311"/>
    <cellStyle name="標準_17&quot;, 20&quot; APCC" xfId="3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5</xdr:col>
      <xdr:colOff>828675</xdr:colOff>
      <xdr:row>3</xdr:row>
      <xdr:rowOff>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571500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819150</xdr:colOff>
      <xdr:row>3</xdr:row>
      <xdr:rowOff>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571500"/>
          <a:ext cx="7153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</xdr:row>
      <xdr:rowOff>0</xdr:rowOff>
    </xdr:from>
    <xdr:to>
      <xdr:col>5</xdr:col>
      <xdr:colOff>914400</xdr:colOff>
      <xdr:row>3</xdr:row>
      <xdr:rowOff>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71500"/>
          <a:ext cx="7153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</xdr:row>
      <xdr:rowOff>0</xdr:rowOff>
    </xdr:from>
    <xdr:to>
      <xdr:col>5</xdr:col>
      <xdr:colOff>914400</xdr:colOff>
      <xdr:row>3</xdr:row>
      <xdr:rowOff>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71500"/>
          <a:ext cx="7153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</xdr:row>
      <xdr:rowOff>0</xdr:rowOff>
    </xdr:from>
    <xdr:to>
      <xdr:col>5</xdr:col>
      <xdr:colOff>914400</xdr:colOff>
      <xdr:row>3</xdr:row>
      <xdr:rowOff>0</xdr:rowOff>
    </xdr:to>
    <xdr:pic>
      <xdr:nvPicPr>
        <xdr:cNvPr id="5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71500"/>
          <a:ext cx="7153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</xdr:row>
      <xdr:rowOff>0</xdr:rowOff>
    </xdr:from>
    <xdr:to>
      <xdr:col>5</xdr:col>
      <xdr:colOff>914400</xdr:colOff>
      <xdr:row>3</xdr:row>
      <xdr:rowOff>0</xdr:rowOff>
    </xdr:to>
    <xdr:pic>
      <xdr:nvPicPr>
        <xdr:cNvPr id="6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71500"/>
          <a:ext cx="7153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0</xdr:colOff>
      <xdr:row>15</xdr:row>
      <xdr:rowOff>0</xdr:rowOff>
    </xdr:to>
    <xdr:pic>
      <xdr:nvPicPr>
        <xdr:cNvPr id="7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0991850"/>
          <a:ext cx="3781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10</xdr:row>
      <xdr:rowOff>676275</xdr:rowOff>
    </xdr:from>
    <xdr:to>
      <xdr:col>3</xdr:col>
      <xdr:colOff>47625</xdr:colOff>
      <xdr:row>10</xdr:row>
      <xdr:rowOff>676275</xdr:rowOff>
    </xdr:to>
    <xdr:pic>
      <xdr:nvPicPr>
        <xdr:cNvPr id="8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8048625"/>
          <a:ext cx="3781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8"/>
  <sheetViews>
    <sheetView zoomScale="130" zoomScaleNormal="130" zoomScalePageLayoutView="0" workbookViewId="0" topLeftCell="A10">
      <selection activeCell="H28" sqref="H28"/>
    </sheetView>
  </sheetViews>
  <sheetFormatPr defaultColWidth="11.00390625" defaultRowHeight="12.75"/>
  <cols>
    <col min="1" max="1" width="1.37890625" style="1" customWidth="1"/>
    <col min="2" max="2" width="49.625" style="1" customWidth="1"/>
    <col min="3" max="3" width="3.375" style="2" customWidth="1"/>
    <col min="4" max="4" width="14.00390625" style="2" bestFit="1" customWidth="1"/>
    <col min="5" max="5" width="16.50390625" style="3" customWidth="1"/>
    <col min="6" max="6" width="11.125" style="1" customWidth="1"/>
    <col min="7" max="16384" width="11.00390625" style="1" customWidth="1"/>
  </cols>
  <sheetData>
    <row r="2" spans="1:5" ht="18">
      <c r="A2" s="169"/>
      <c r="B2" s="205" t="s">
        <v>96</v>
      </c>
      <c r="C2" s="206"/>
      <c r="D2" s="206"/>
      <c r="E2" s="206"/>
    </row>
    <row r="3" spans="1:5" ht="11.25" customHeight="1">
      <c r="A3" s="169"/>
      <c r="B3" s="173"/>
      <c r="C3" s="174"/>
      <c r="D3" s="174"/>
      <c r="E3" s="174"/>
    </row>
    <row r="4" spans="1:5" ht="11.25" customHeight="1">
      <c r="A4" s="169"/>
      <c r="B4" s="207" t="s">
        <v>127</v>
      </c>
      <c r="C4" s="208"/>
      <c r="D4" s="208"/>
      <c r="E4" s="208"/>
    </row>
    <row r="5" spans="1:5" ht="11.25" customHeight="1">
      <c r="A5" s="169"/>
      <c r="B5" s="207" t="s">
        <v>98</v>
      </c>
      <c r="C5" s="201"/>
      <c r="D5" s="201"/>
      <c r="E5" s="201"/>
    </row>
    <row r="6" spans="1:5" ht="11.25" customHeight="1">
      <c r="A6" s="169"/>
      <c r="B6" s="171"/>
      <c r="C6" s="170"/>
      <c r="D6" s="170"/>
      <c r="E6" s="170"/>
    </row>
    <row r="7" spans="1:5" ht="11.25" customHeight="1">
      <c r="A7" s="169"/>
      <c r="B7" s="207" t="s">
        <v>92</v>
      </c>
      <c r="C7" s="208"/>
      <c r="D7" s="208"/>
      <c r="E7" s="208"/>
    </row>
    <row r="8" spans="1:5" ht="11.25" customHeight="1">
      <c r="A8" s="169"/>
      <c r="B8" s="207" t="s">
        <v>93</v>
      </c>
      <c r="C8" s="208"/>
      <c r="D8" s="208"/>
      <c r="E8" s="208"/>
    </row>
    <row r="9" spans="1:5" ht="11.25" customHeight="1">
      <c r="A9" s="169"/>
      <c r="B9" s="209" t="s">
        <v>95</v>
      </c>
      <c r="C9" s="208"/>
      <c r="D9" s="208"/>
      <c r="E9" s="208"/>
    </row>
    <row r="10" spans="1:5" ht="11.25" customHeight="1">
      <c r="A10" s="169"/>
      <c r="B10" s="209" t="s">
        <v>94</v>
      </c>
      <c r="C10" s="208"/>
      <c r="D10" s="208"/>
      <c r="E10" s="208"/>
    </row>
    <row r="11" spans="1:5" ht="11.25">
      <c r="A11" s="169"/>
      <c r="B11" s="210" t="s">
        <v>97</v>
      </c>
      <c r="C11" s="211"/>
      <c r="D11" s="211"/>
      <c r="E11" s="211"/>
    </row>
    <row r="12" ht="12" thickBot="1"/>
    <row r="13" spans="2:9" ht="27" customHeight="1" thickBot="1">
      <c r="B13" s="202" t="s">
        <v>89</v>
      </c>
      <c r="C13" s="203"/>
      <c r="D13" s="203"/>
      <c r="E13" s="204"/>
      <c r="F13" s="36"/>
      <c r="G13" s="36"/>
      <c r="H13" s="36"/>
      <c r="I13" s="36"/>
    </row>
    <row r="14" spans="2:5" ht="11.25" customHeight="1" thickBot="1">
      <c r="B14" s="4"/>
      <c r="C14" s="5"/>
      <c r="D14" s="5"/>
      <c r="E14" s="6"/>
    </row>
    <row r="15" spans="2:8" ht="26.25" customHeight="1" thickBot="1">
      <c r="B15" s="8" t="s">
        <v>0</v>
      </c>
      <c r="C15" s="9" t="s">
        <v>1</v>
      </c>
      <c r="D15" s="10" t="s">
        <v>32</v>
      </c>
      <c r="E15" s="11" t="s">
        <v>33</v>
      </c>
      <c r="G15" s="163"/>
      <c r="H15" s="163"/>
    </row>
    <row r="16" spans="2:8" s="7" customFormat="1" ht="11.25" thickTop="1">
      <c r="B16" s="160" t="s">
        <v>99</v>
      </c>
      <c r="C16" s="13">
        <v>1</v>
      </c>
      <c r="D16" s="16">
        <f>'elektro vybavení'!G16</f>
        <v>0</v>
      </c>
      <c r="E16" s="17">
        <f>D16*1.21</f>
        <v>0</v>
      </c>
      <c r="F16" s="107"/>
      <c r="G16" s="165"/>
      <c r="H16" s="165"/>
    </row>
    <row r="17" spans="2:8" s="7" customFormat="1" ht="10.5">
      <c r="B17" s="12"/>
      <c r="C17" s="13"/>
      <c r="D17" s="16"/>
      <c r="E17" s="17"/>
      <c r="G17" s="164"/>
      <c r="H17" s="164"/>
    </row>
    <row r="18" spans="2:8" s="7" customFormat="1" ht="11.25" thickBot="1">
      <c r="B18" s="152" t="s">
        <v>9</v>
      </c>
      <c r="C18" s="153"/>
      <c r="D18" s="154">
        <f>SUM(D16:D17)</f>
        <v>0</v>
      </c>
      <c r="E18" s="155">
        <f>SUM(E16:E17)</f>
        <v>0</v>
      </c>
      <c r="G18" s="166"/>
      <c r="H18" s="165"/>
    </row>
    <row r="19" spans="2:8" s="62" customFormat="1" ht="6" customHeight="1" thickBot="1">
      <c r="B19" s="22"/>
      <c r="C19" s="64"/>
      <c r="D19" s="64"/>
      <c r="E19" s="24"/>
      <c r="G19" s="167"/>
      <c r="H19" s="167"/>
    </row>
    <row r="20" spans="1:9" s="63" customFormat="1" ht="16.5" customHeight="1" thickBot="1">
      <c r="A20" s="62"/>
      <c r="B20" s="156" t="s">
        <v>17</v>
      </c>
      <c r="C20" s="157"/>
      <c r="D20" s="157"/>
      <c r="E20" s="158">
        <f>D18</f>
        <v>0</v>
      </c>
      <c r="G20" s="168"/>
      <c r="H20" s="168"/>
      <c r="I20" s="162"/>
    </row>
    <row r="21" spans="2:5" s="62" customFormat="1" ht="6" customHeight="1" thickBot="1">
      <c r="B21" s="22"/>
      <c r="C21" s="64"/>
      <c r="D21" s="64"/>
      <c r="E21" s="24"/>
    </row>
    <row r="22" spans="1:5" s="63" customFormat="1" ht="15" customHeight="1" thickBot="1">
      <c r="A22" s="62"/>
      <c r="B22" s="156" t="s">
        <v>18</v>
      </c>
      <c r="C22" s="157"/>
      <c r="D22" s="157"/>
      <c r="E22" s="158">
        <f>E20*21%</f>
        <v>0</v>
      </c>
    </row>
    <row r="23" spans="2:5" s="62" customFormat="1" ht="6" customHeight="1" thickBot="1">
      <c r="B23" s="22"/>
      <c r="C23" s="64"/>
      <c r="D23" s="64"/>
      <c r="E23" s="24"/>
    </row>
    <row r="24" spans="1:5" s="32" customFormat="1" ht="17.25" customHeight="1" thickBot="1">
      <c r="A24" s="65"/>
      <c r="B24" s="159" t="s">
        <v>5</v>
      </c>
      <c r="C24" s="157"/>
      <c r="D24" s="157"/>
      <c r="E24" s="158">
        <f>E20+E22</f>
        <v>0</v>
      </c>
    </row>
    <row r="25" spans="2:5" s="21" customFormat="1" ht="12">
      <c r="B25" s="22"/>
      <c r="C25" s="23"/>
      <c r="D25" s="23"/>
      <c r="E25" s="24"/>
    </row>
    <row r="26" ht="11.25">
      <c r="E26" s="26"/>
    </row>
    <row r="27" spans="2:5" ht="11.25">
      <c r="B27" s="172" t="s">
        <v>90</v>
      </c>
      <c r="C27" s="161"/>
      <c r="D27" s="161"/>
      <c r="E27" s="161"/>
    </row>
    <row r="28" spans="2:5" ht="64.5" customHeight="1">
      <c r="B28" s="200" t="s">
        <v>91</v>
      </c>
      <c r="C28" s="201"/>
      <c r="D28" s="201"/>
      <c r="E28" s="201"/>
    </row>
    <row r="29" spans="2:5" ht="11.25">
      <c r="B29" s="161"/>
      <c r="C29" s="161"/>
      <c r="D29" s="161"/>
      <c r="E29" s="161"/>
    </row>
    <row r="37" ht="11.25">
      <c r="E37" s="26"/>
    </row>
    <row r="39" ht="11.25">
      <c r="B39" s="25"/>
    </row>
    <row r="49" ht="11.25">
      <c r="E49" s="26"/>
    </row>
    <row r="51" ht="11.25">
      <c r="B51" s="25"/>
    </row>
    <row r="56" ht="11.25">
      <c r="E56" s="26"/>
    </row>
    <row r="57" ht="11.25">
      <c r="B57" s="27"/>
    </row>
    <row r="58" ht="11.25">
      <c r="B58" s="28"/>
    </row>
    <row r="59" spans="3:5" ht="11.25">
      <c r="C59" s="29"/>
      <c r="D59" s="29"/>
      <c r="E59" s="26"/>
    </row>
    <row r="64" ht="12.75" customHeight="1"/>
    <row r="67" ht="11.25">
      <c r="B67" s="28"/>
    </row>
    <row r="68" spans="3:4" ht="11.25">
      <c r="C68" s="30"/>
      <c r="D68" s="30"/>
    </row>
  </sheetData>
  <sheetProtection password="CA1F" sheet="1"/>
  <mergeCells count="10">
    <mergeCell ref="B28:E28"/>
    <mergeCell ref="B13:E13"/>
    <mergeCell ref="B2:E2"/>
    <mergeCell ref="B4:E4"/>
    <mergeCell ref="B7:E7"/>
    <mergeCell ref="B8:E8"/>
    <mergeCell ref="B9:E9"/>
    <mergeCell ref="B10:E10"/>
    <mergeCell ref="B5:E5"/>
    <mergeCell ref="B11:E1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2"/>
  <sheetViews>
    <sheetView tabSelected="1" zoomScalePageLayoutView="0" workbookViewId="0" topLeftCell="A4">
      <selection activeCell="F9" sqref="F9"/>
    </sheetView>
  </sheetViews>
  <sheetFormatPr defaultColWidth="11.00390625" defaultRowHeight="12.75"/>
  <cols>
    <col min="1" max="1" width="8.00390625" style="1" bestFit="1" customWidth="1"/>
    <col min="2" max="2" width="33.625" style="175" customWidth="1"/>
    <col min="3" max="3" width="49.625" style="1" customWidth="1"/>
    <col min="4" max="4" width="23.625" style="2" customWidth="1"/>
    <col min="5" max="5" width="9.875" style="119" customWidth="1"/>
    <col min="6" max="6" width="15.375" style="3" bestFit="1" customWidth="1"/>
    <col min="7" max="7" width="11.125" style="1" customWidth="1"/>
    <col min="8" max="8" width="35.50390625" style="1" customWidth="1"/>
    <col min="9" max="9" width="11.00390625" style="1" customWidth="1"/>
    <col min="10" max="10" width="13.375" style="1" bestFit="1" customWidth="1"/>
    <col min="11" max="11" width="16.125" style="1" customWidth="1"/>
    <col min="12" max="16384" width="11.00390625" style="1" customWidth="1"/>
  </cols>
  <sheetData>
    <row r="3" spans="1:8" ht="21">
      <c r="A3" s="218" t="s">
        <v>128</v>
      </c>
      <c r="B3" s="219"/>
      <c r="C3" s="219"/>
      <c r="D3" s="219"/>
      <c r="E3" s="219"/>
      <c r="F3" s="219"/>
      <c r="G3" s="219"/>
      <c r="H3" s="219"/>
    </row>
    <row r="4" ht="11.25">
      <c r="E4" s="148"/>
    </row>
    <row r="5" ht="11.25">
      <c r="E5" s="148"/>
    </row>
    <row r="6" spans="1:8" ht="45">
      <c r="A6" s="179" t="s">
        <v>100</v>
      </c>
      <c r="B6" s="179" t="s">
        <v>126</v>
      </c>
      <c r="C6" s="180" t="s">
        <v>101</v>
      </c>
      <c r="D6" s="181" t="s">
        <v>102</v>
      </c>
      <c r="E6" s="182" t="s">
        <v>103</v>
      </c>
      <c r="F6" s="182" t="s">
        <v>104</v>
      </c>
      <c r="G6" s="182" t="s">
        <v>105</v>
      </c>
      <c r="H6" s="182" t="s">
        <v>106</v>
      </c>
    </row>
    <row r="7" spans="1:8" ht="15">
      <c r="A7" s="212" t="s">
        <v>108</v>
      </c>
      <c r="B7" s="213"/>
      <c r="C7" s="214"/>
      <c r="D7" s="215"/>
      <c r="E7" s="216"/>
      <c r="F7" s="190"/>
      <c r="G7" s="190"/>
      <c r="H7" s="190"/>
    </row>
    <row r="8" spans="1:8" ht="120">
      <c r="A8" s="183">
        <v>1</v>
      </c>
      <c r="B8" s="183" t="s">
        <v>107</v>
      </c>
      <c r="C8" s="184" t="s">
        <v>125</v>
      </c>
      <c r="D8" s="228">
        <v>2</v>
      </c>
      <c r="E8" s="183" t="s">
        <v>1</v>
      </c>
      <c r="F8" s="227"/>
      <c r="G8" s="191">
        <f aca="true" t="shared" si="0" ref="G8:G13">D8*F8</f>
        <v>0</v>
      </c>
      <c r="H8" s="189" t="s">
        <v>123</v>
      </c>
    </row>
    <row r="9" spans="1:11" ht="225">
      <c r="A9" s="187">
        <v>2</v>
      </c>
      <c r="B9" s="183" t="s">
        <v>124</v>
      </c>
      <c r="C9" s="184" t="s">
        <v>119</v>
      </c>
      <c r="D9" s="228">
        <v>1</v>
      </c>
      <c r="E9" s="183" t="s">
        <v>1</v>
      </c>
      <c r="F9" s="227"/>
      <c r="G9" s="191">
        <f t="shared" si="0"/>
        <v>0</v>
      </c>
      <c r="H9" s="188" t="s">
        <v>109</v>
      </c>
      <c r="J9" s="194"/>
      <c r="K9" s="193"/>
    </row>
    <row r="10" spans="1:8" ht="108" customHeight="1">
      <c r="A10" s="187">
        <v>3</v>
      </c>
      <c r="B10" s="183" t="s">
        <v>110</v>
      </c>
      <c r="C10" s="184" t="s">
        <v>111</v>
      </c>
      <c r="D10" s="228">
        <v>1</v>
      </c>
      <c r="E10" s="183" t="s">
        <v>1</v>
      </c>
      <c r="F10" s="227"/>
      <c r="G10" s="191">
        <f t="shared" si="0"/>
        <v>0</v>
      </c>
      <c r="H10" s="188" t="s">
        <v>112</v>
      </c>
    </row>
    <row r="11" spans="1:8" ht="60">
      <c r="A11" s="187">
        <v>4</v>
      </c>
      <c r="B11" s="183" t="s">
        <v>113</v>
      </c>
      <c r="C11" s="184" t="s">
        <v>114</v>
      </c>
      <c r="D11" s="228">
        <v>2</v>
      </c>
      <c r="E11" s="183" t="s">
        <v>1</v>
      </c>
      <c r="F11" s="227"/>
      <c r="G11" s="191">
        <f t="shared" si="0"/>
        <v>0</v>
      </c>
      <c r="H11" s="188" t="s">
        <v>115</v>
      </c>
    </row>
    <row r="12" spans="1:8" ht="60">
      <c r="A12" s="187">
        <v>5</v>
      </c>
      <c r="B12" s="183" t="s">
        <v>85</v>
      </c>
      <c r="C12" s="184" t="s">
        <v>119</v>
      </c>
      <c r="D12" s="228">
        <v>4</v>
      </c>
      <c r="E12" s="183" t="s">
        <v>1</v>
      </c>
      <c r="F12" s="227"/>
      <c r="G12" s="191">
        <f t="shared" si="0"/>
        <v>0</v>
      </c>
      <c r="H12" s="188" t="s">
        <v>116</v>
      </c>
    </row>
    <row r="13" spans="1:8" ht="75">
      <c r="A13" s="187">
        <v>6</v>
      </c>
      <c r="B13" s="183" t="s">
        <v>117</v>
      </c>
      <c r="C13" s="184" t="s">
        <v>118</v>
      </c>
      <c r="D13" s="228">
        <v>2</v>
      </c>
      <c r="E13" s="183" t="s">
        <v>1</v>
      </c>
      <c r="F13" s="227"/>
      <c r="G13" s="191">
        <f t="shared" si="0"/>
        <v>0</v>
      </c>
      <c r="H13" s="188" t="s">
        <v>120</v>
      </c>
    </row>
    <row r="14" spans="1:8" ht="75">
      <c r="A14" s="187">
        <v>7</v>
      </c>
      <c r="B14" s="183"/>
      <c r="C14" s="184" t="s">
        <v>121</v>
      </c>
      <c r="D14" s="228">
        <v>1</v>
      </c>
      <c r="E14" s="183" t="s">
        <v>1</v>
      </c>
      <c r="F14" s="227"/>
      <c r="G14" s="191">
        <f>D14*F14</f>
        <v>0</v>
      </c>
      <c r="H14" s="188" t="s">
        <v>122</v>
      </c>
    </row>
    <row r="15" spans="1:8" ht="15">
      <c r="A15" s="197">
        <v>8</v>
      </c>
      <c r="B15" s="195"/>
      <c r="C15" s="196" t="s">
        <v>129</v>
      </c>
      <c r="D15" s="195">
        <v>1</v>
      </c>
      <c r="E15" s="195" t="s">
        <v>1</v>
      </c>
      <c r="F15" s="199"/>
      <c r="G15" s="191">
        <f>D15*F15</f>
        <v>0</v>
      </c>
      <c r="H15" s="198"/>
    </row>
    <row r="16" spans="1:8" ht="15.75">
      <c r="A16" s="185"/>
      <c r="B16" s="185"/>
      <c r="C16" s="185"/>
      <c r="D16" s="217" t="s">
        <v>17</v>
      </c>
      <c r="E16" s="217"/>
      <c r="F16" s="217"/>
      <c r="G16" s="192">
        <f>SUM(G8:G15)</f>
        <v>0</v>
      </c>
      <c r="H16" s="186"/>
    </row>
    <row r="17" ht="11.25">
      <c r="E17" s="148"/>
    </row>
    <row r="18" ht="12.75" customHeight="1">
      <c r="E18" s="148"/>
    </row>
    <row r="19" ht="11.25">
      <c r="E19" s="148"/>
    </row>
    <row r="20" ht="11.25">
      <c r="E20" s="148"/>
    </row>
    <row r="21" ht="11.25">
      <c r="E21" s="148"/>
    </row>
    <row r="22" ht="11.25">
      <c r="E22" s="148"/>
    </row>
    <row r="23" spans="5:6" ht="11.25">
      <c r="E23" s="147"/>
      <c r="F23" s="26"/>
    </row>
    <row r="24" ht="11.25">
      <c r="E24" s="148"/>
    </row>
    <row r="25" spans="2:3" ht="11.25">
      <c r="B25" s="176"/>
      <c r="C25" s="25"/>
    </row>
    <row r="27" ht="11.25">
      <c r="E27" s="148"/>
    </row>
    <row r="29" ht="11.25">
      <c r="E29" s="148"/>
    </row>
    <row r="30" spans="5:6" ht="11.25">
      <c r="E30" s="147"/>
      <c r="F30" s="26"/>
    </row>
    <row r="31" spans="2:3" ht="11.25">
      <c r="B31" s="177"/>
      <c r="C31" s="27"/>
    </row>
    <row r="32" spans="2:3" ht="11.25">
      <c r="B32" s="178"/>
      <c r="C32" s="28"/>
    </row>
    <row r="33" spans="4:6" ht="11.25">
      <c r="D33" s="29"/>
      <c r="E33" s="149"/>
      <c r="F33" s="26"/>
    </row>
    <row r="38" ht="11.25">
      <c r="F38" s="1"/>
    </row>
    <row r="41" spans="2:6" ht="11.25">
      <c r="B41" s="178"/>
      <c r="C41" s="28"/>
      <c r="F41" s="1"/>
    </row>
    <row r="42" spans="4:6" ht="11.25">
      <c r="D42" s="30"/>
      <c r="E42" s="150"/>
      <c r="F42" s="1"/>
    </row>
  </sheetData>
  <sheetProtection password="CA1F" sheet="1"/>
  <mergeCells count="4">
    <mergeCell ref="A7:C7"/>
    <mergeCell ref="D7:E7"/>
    <mergeCell ref="D16:F16"/>
    <mergeCell ref="A3:H3"/>
  </mergeCells>
  <printOptions/>
  <pageMargins left="0.7" right="0.7" top="0.787401575" bottom="0.787401575" header="0.3" footer="0.3"/>
  <pageSetup fitToHeight="1" fitToWidth="1" horizontalDpi="600" verticalDpi="600" orientation="portrait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15"/>
  <sheetViews>
    <sheetView zoomScalePageLayoutView="0" workbookViewId="0" topLeftCell="A1">
      <selection activeCell="D7" sqref="D7"/>
    </sheetView>
  </sheetViews>
  <sheetFormatPr defaultColWidth="11.00390625" defaultRowHeight="12.75"/>
  <cols>
    <col min="1" max="1" width="1.37890625" style="1" customWidth="1"/>
    <col min="2" max="2" width="45.625" style="1" customWidth="1"/>
    <col min="3" max="3" width="49.625" style="1" customWidth="1"/>
    <col min="4" max="4" width="3.375" style="2" customWidth="1"/>
    <col min="5" max="5" width="9.875" style="119" customWidth="1"/>
    <col min="6" max="6" width="15.375" style="3" bestFit="1" customWidth="1"/>
    <col min="7" max="7" width="11.125" style="1" customWidth="1"/>
    <col min="8" max="16384" width="11.00390625" style="1" customWidth="1"/>
  </cols>
  <sheetData>
    <row r="1" ht="6" customHeight="1" thickBot="1"/>
    <row r="2" spans="2:6" ht="36" customHeight="1">
      <c r="B2" s="220" t="s">
        <v>86</v>
      </c>
      <c r="C2" s="221"/>
      <c r="D2" s="222"/>
      <c r="E2" s="222"/>
      <c r="F2" s="223"/>
    </row>
    <row r="3" spans="2:7" ht="3.75" customHeight="1" thickBot="1">
      <c r="B3" s="224"/>
      <c r="C3" s="225"/>
      <c r="D3" s="225"/>
      <c r="E3" s="225"/>
      <c r="F3" s="226"/>
      <c r="G3" s="36"/>
    </row>
    <row r="4" spans="2:6" ht="11.25" customHeight="1" thickBot="1">
      <c r="B4" s="4"/>
      <c r="C4" s="4"/>
      <c r="D4" s="5"/>
      <c r="E4" s="5"/>
      <c r="F4" s="6"/>
    </row>
    <row r="5" spans="2:6" ht="11.25" customHeight="1" thickBot="1">
      <c r="B5" s="8" t="s">
        <v>0</v>
      </c>
      <c r="C5" s="66" t="s">
        <v>19</v>
      </c>
      <c r="D5" s="9" t="s">
        <v>1</v>
      </c>
      <c r="E5" s="112" t="s">
        <v>2</v>
      </c>
      <c r="F5" s="11" t="s">
        <v>3</v>
      </c>
    </row>
    <row r="6" spans="2:6" s="7" customFormat="1" ht="11.25" thickTop="1">
      <c r="B6" s="120" t="s">
        <v>52</v>
      </c>
      <c r="C6" s="121"/>
      <c r="D6" s="122"/>
      <c r="E6" s="123"/>
      <c r="F6" s="124"/>
    </row>
    <row r="7" spans="2:6" s="7" customFormat="1" ht="121.5">
      <c r="B7" s="61" t="s">
        <v>53</v>
      </c>
      <c r="C7" s="83" t="s">
        <v>54</v>
      </c>
      <c r="D7" s="13">
        <v>1</v>
      </c>
      <c r="E7" s="125">
        <v>68930</v>
      </c>
      <c r="F7" s="17">
        <f aca="true" t="shared" si="0" ref="F7:F14">SUM(D7*E7)</f>
        <v>68930</v>
      </c>
    </row>
    <row r="8" spans="2:6" s="7" customFormat="1" ht="121.5">
      <c r="B8" s="61" t="s">
        <v>87</v>
      </c>
      <c r="C8" s="83" t="s">
        <v>55</v>
      </c>
      <c r="D8" s="13">
        <v>1</v>
      </c>
      <c r="E8" s="125">
        <v>2190</v>
      </c>
      <c r="F8" s="17">
        <f t="shared" si="0"/>
        <v>2190</v>
      </c>
    </row>
    <row r="9" spans="2:6" s="7" customFormat="1" ht="10.5">
      <c r="B9" s="12" t="s">
        <v>56</v>
      </c>
      <c r="C9" s="85"/>
      <c r="D9" s="13">
        <v>1</v>
      </c>
      <c r="E9" s="113">
        <v>155</v>
      </c>
      <c r="F9" s="17">
        <f>SUM(D9*E9)</f>
        <v>155</v>
      </c>
    </row>
    <row r="10" spans="2:6" s="7" customFormat="1" ht="54">
      <c r="B10" s="61" t="s">
        <v>88</v>
      </c>
      <c r="C10" s="83" t="s">
        <v>57</v>
      </c>
      <c r="D10" s="13">
        <v>18</v>
      </c>
      <c r="E10" s="125">
        <v>2970</v>
      </c>
      <c r="F10" s="17">
        <f>SUM(D10*E10)</f>
        <v>53460</v>
      </c>
    </row>
    <row r="11" spans="2:6" s="7" customFormat="1" ht="10.5">
      <c r="B11" s="12" t="s">
        <v>58</v>
      </c>
      <c r="C11" s="85"/>
      <c r="D11" s="13">
        <v>18</v>
      </c>
      <c r="E11" s="114">
        <v>215</v>
      </c>
      <c r="F11" s="17">
        <f>SUM(D11*E11)</f>
        <v>3870</v>
      </c>
    </row>
    <row r="12" spans="2:6" s="7" customFormat="1" ht="297">
      <c r="B12" s="106" t="s">
        <v>41</v>
      </c>
      <c r="C12" s="108" t="s">
        <v>42</v>
      </c>
      <c r="D12" s="13">
        <v>1</v>
      </c>
      <c r="E12" s="14">
        <v>24350</v>
      </c>
      <c r="F12" s="15">
        <f>SUM(D12*E12)</f>
        <v>24350</v>
      </c>
    </row>
    <row r="13" spans="2:6" s="7" customFormat="1" ht="54">
      <c r="B13" s="61" t="s">
        <v>59</v>
      </c>
      <c r="C13" s="126" t="s">
        <v>60</v>
      </c>
      <c r="D13" s="13">
        <v>1</v>
      </c>
      <c r="E13" s="113">
        <v>9730</v>
      </c>
      <c r="F13" s="17">
        <f t="shared" si="0"/>
        <v>9730</v>
      </c>
    </row>
    <row r="14" spans="2:6" s="7" customFormat="1" ht="40.5">
      <c r="B14" s="61" t="s">
        <v>61</v>
      </c>
      <c r="C14" s="103" t="s">
        <v>62</v>
      </c>
      <c r="D14" s="13">
        <v>1</v>
      </c>
      <c r="E14" s="113">
        <v>16800</v>
      </c>
      <c r="F14" s="17">
        <f t="shared" si="0"/>
        <v>16800</v>
      </c>
    </row>
    <row r="15" spans="2:6" s="7" customFormat="1" ht="10.5">
      <c r="B15" s="77" t="s">
        <v>10</v>
      </c>
      <c r="C15" s="78"/>
      <c r="D15" s="79"/>
      <c r="E15" s="116"/>
      <c r="F15" s="127">
        <f>SUM(F7:F14)</f>
        <v>179485</v>
      </c>
    </row>
    <row r="16" spans="2:6" s="7" customFormat="1" ht="6" customHeight="1">
      <c r="B16" s="128"/>
      <c r="C16" s="129"/>
      <c r="D16" s="130"/>
      <c r="E16" s="130"/>
      <c r="F16" s="131"/>
    </row>
    <row r="17" spans="2:6" s="7" customFormat="1" ht="10.5">
      <c r="B17" s="81" t="s">
        <v>38</v>
      </c>
      <c r="C17" s="82"/>
      <c r="D17" s="13"/>
      <c r="E17" s="113"/>
      <c r="F17" s="19"/>
    </row>
    <row r="18" spans="2:6" s="105" customFormat="1" ht="135">
      <c r="B18" s="106" t="s">
        <v>46</v>
      </c>
      <c r="C18" s="83" t="s">
        <v>47</v>
      </c>
      <c r="D18" s="13">
        <v>1</v>
      </c>
      <c r="E18" s="113">
        <v>19980</v>
      </c>
      <c r="F18" s="15">
        <f aca="true" t="shared" si="1" ref="F18:F23">SUM(D18*E18)</f>
        <v>19980</v>
      </c>
    </row>
    <row r="19" spans="2:6" s="7" customFormat="1" ht="67.5">
      <c r="B19" s="61" t="s">
        <v>63</v>
      </c>
      <c r="C19" s="103" t="s">
        <v>64</v>
      </c>
      <c r="D19" s="13">
        <v>1</v>
      </c>
      <c r="E19" s="132">
        <v>3062</v>
      </c>
      <c r="F19" s="15">
        <f t="shared" si="1"/>
        <v>3062</v>
      </c>
    </row>
    <row r="20" spans="2:10" s="7" customFormat="1" ht="54">
      <c r="B20" s="61" t="s">
        <v>74</v>
      </c>
      <c r="C20" s="133" t="s">
        <v>73</v>
      </c>
      <c r="D20" s="13">
        <v>10</v>
      </c>
      <c r="E20" s="113">
        <v>4980</v>
      </c>
      <c r="F20" s="15">
        <f t="shared" si="1"/>
        <v>49800</v>
      </c>
      <c r="G20" s="107"/>
      <c r="H20" s="107"/>
      <c r="I20" s="107"/>
      <c r="J20" s="107"/>
    </row>
    <row r="21" spans="2:10" s="7" customFormat="1" ht="54">
      <c r="B21" s="61" t="s">
        <v>75</v>
      </c>
      <c r="C21" s="108" t="s">
        <v>79</v>
      </c>
      <c r="D21" s="13">
        <v>4</v>
      </c>
      <c r="E21" s="113">
        <v>5765</v>
      </c>
      <c r="F21" s="15">
        <f t="shared" si="1"/>
        <v>23060</v>
      </c>
      <c r="G21" s="107"/>
      <c r="H21" s="107"/>
      <c r="I21" s="107"/>
      <c r="J21" s="107"/>
    </row>
    <row r="22" spans="2:10" s="7" customFormat="1" ht="54">
      <c r="B22" s="61" t="s">
        <v>75</v>
      </c>
      <c r="C22" s="108" t="s">
        <v>80</v>
      </c>
      <c r="D22" s="13">
        <v>2</v>
      </c>
      <c r="E22" s="113">
        <v>6140</v>
      </c>
      <c r="F22" s="15">
        <f t="shared" si="1"/>
        <v>12280</v>
      </c>
      <c r="G22" s="107"/>
      <c r="H22" s="107"/>
      <c r="I22" s="107"/>
      <c r="J22" s="107"/>
    </row>
    <row r="23" spans="2:7" s="7" customFormat="1" ht="40.5">
      <c r="B23" s="61" t="s">
        <v>65</v>
      </c>
      <c r="C23" s="110" t="s">
        <v>66</v>
      </c>
      <c r="D23" s="18">
        <v>17</v>
      </c>
      <c r="E23" s="132">
        <v>1198</v>
      </c>
      <c r="F23" s="15">
        <f t="shared" si="1"/>
        <v>20366</v>
      </c>
      <c r="G23" s="109"/>
    </row>
    <row r="24" spans="2:6" s="7" customFormat="1" ht="10.5">
      <c r="B24" s="81" t="s">
        <v>10</v>
      </c>
      <c r="C24" s="82"/>
      <c r="D24" s="79"/>
      <c r="E24" s="116"/>
      <c r="F24" s="80">
        <f>SUM(F18:F23)</f>
        <v>128548</v>
      </c>
    </row>
    <row r="25" spans="2:6" s="7" customFormat="1" ht="6" customHeight="1">
      <c r="B25" s="128"/>
      <c r="C25" s="129"/>
      <c r="D25" s="130"/>
      <c r="E25" s="130"/>
      <c r="F25" s="131"/>
    </row>
    <row r="26" spans="2:6" s="7" customFormat="1" ht="10.5" customHeight="1">
      <c r="B26" s="81" t="s">
        <v>12</v>
      </c>
      <c r="C26" s="82"/>
      <c r="D26" s="13"/>
      <c r="E26" s="37"/>
      <c r="F26" s="38"/>
    </row>
    <row r="27" spans="2:7" s="7" customFormat="1" ht="40.5">
      <c r="B27" s="69" t="s">
        <v>40</v>
      </c>
      <c r="C27" s="103" t="s">
        <v>76</v>
      </c>
      <c r="D27" s="13">
        <v>1</v>
      </c>
      <c r="E27" s="16">
        <v>23220</v>
      </c>
      <c r="F27" s="17">
        <f>SUM(D27*E27)</f>
        <v>23220</v>
      </c>
      <c r="G27" s="109"/>
    </row>
    <row r="28" spans="2:7" s="7" customFormat="1" ht="13.5">
      <c r="B28" s="69" t="s">
        <v>84</v>
      </c>
      <c r="C28" s="83" t="s">
        <v>81</v>
      </c>
      <c r="D28" s="13">
        <v>1</v>
      </c>
      <c r="E28" s="113">
        <v>7563</v>
      </c>
      <c r="F28" s="17">
        <f>SUM(D28*E28)</f>
        <v>7563</v>
      </c>
      <c r="G28" s="109"/>
    </row>
    <row r="29" spans="2:7" s="7" customFormat="1" ht="54">
      <c r="B29" s="61" t="s">
        <v>48</v>
      </c>
      <c r="C29" s="103" t="s">
        <v>77</v>
      </c>
      <c r="D29" s="13">
        <v>3</v>
      </c>
      <c r="E29" s="16">
        <v>14545</v>
      </c>
      <c r="F29" s="17">
        <f>SUM(D29*E29)</f>
        <v>43635</v>
      </c>
      <c r="G29" s="109"/>
    </row>
    <row r="30" spans="2:12" s="7" customFormat="1" ht="94.5">
      <c r="B30" s="61" t="s">
        <v>82</v>
      </c>
      <c r="C30" s="151" t="s">
        <v>83</v>
      </c>
      <c r="D30" s="13">
        <v>2</v>
      </c>
      <c r="E30" s="16">
        <v>9320</v>
      </c>
      <c r="F30" s="17">
        <f>SUM(D30*E30)</f>
        <v>18640</v>
      </c>
      <c r="L30" s="7" t="s">
        <v>85</v>
      </c>
    </row>
    <row r="31" spans="2:6" s="7" customFormat="1" ht="10.5">
      <c r="B31" s="77" t="s">
        <v>10</v>
      </c>
      <c r="C31" s="78"/>
      <c r="D31" s="79"/>
      <c r="E31" s="134"/>
      <c r="F31" s="80">
        <f>SUM(F27:F30)</f>
        <v>93058</v>
      </c>
    </row>
    <row r="32" spans="2:6" s="7" customFormat="1" ht="6" customHeight="1">
      <c r="B32" s="12"/>
      <c r="C32" s="67"/>
      <c r="D32" s="13"/>
      <c r="E32" s="16"/>
      <c r="F32" s="19"/>
    </row>
    <row r="33" spans="2:7" s="7" customFormat="1" ht="10.5" customHeight="1">
      <c r="B33" s="86" t="s">
        <v>50</v>
      </c>
      <c r="C33" s="90"/>
      <c r="D33" s="41"/>
      <c r="E33" s="42"/>
      <c r="F33" s="17"/>
      <c r="G33" s="39"/>
    </row>
    <row r="34" spans="2:10" s="7" customFormat="1" ht="40.5">
      <c r="B34" s="47" t="s">
        <v>44</v>
      </c>
      <c r="C34" s="83" t="s">
        <v>45</v>
      </c>
      <c r="D34" s="41">
        <v>1</v>
      </c>
      <c r="E34" s="42">
        <v>21400</v>
      </c>
      <c r="F34" s="100">
        <f aca="true" t="shared" si="2" ref="F34:F40">SUM(D34*E34)</f>
        <v>21400</v>
      </c>
      <c r="G34" s="115"/>
      <c r="H34" s="107"/>
      <c r="I34" s="107"/>
      <c r="J34" s="107"/>
    </row>
    <row r="35" spans="2:7" s="7" customFormat="1" ht="13.5">
      <c r="B35" s="69" t="s">
        <v>43</v>
      </c>
      <c r="C35" s="83" t="s">
        <v>49</v>
      </c>
      <c r="D35" s="13">
        <v>3</v>
      </c>
      <c r="E35" s="113">
        <v>8042</v>
      </c>
      <c r="F35" s="17">
        <f t="shared" si="2"/>
        <v>24126</v>
      </c>
      <c r="G35" s="109"/>
    </row>
    <row r="36" spans="2:7" s="7" customFormat="1" ht="13.5">
      <c r="B36" s="48" t="s">
        <v>13</v>
      </c>
      <c r="C36" s="83" t="s">
        <v>22</v>
      </c>
      <c r="D36" s="41">
        <v>1</v>
      </c>
      <c r="E36" s="42">
        <v>1690</v>
      </c>
      <c r="F36" s="17">
        <f t="shared" si="2"/>
        <v>1690</v>
      </c>
      <c r="G36" s="39"/>
    </row>
    <row r="37" spans="2:7" s="7" customFormat="1" ht="21">
      <c r="B37" s="49" t="s">
        <v>15</v>
      </c>
      <c r="C37" s="103" t="s">
        <v>23</v>
      </c>
      <c r="D37" s="41">
        <v>15</v>
      </c>
      <c r="E37" s="42">
        <v>290</v>
      </c>
      <c r="F37" s="17">
        <f t="shared" si="2"/>
        <v>4350</v>
      </c>
      <c r="G37" s="39"/>
    </row>
    <row r="38" spans="2:7" s="7" customFormat="1" ht="13.5">
      <c r="B38" s="48" t="s">
        <v>29</v>
      </c>
      <c r="C38" s="83" t="s">
        <v>24</v>
      </c>
      <c r="D38" s="41">
        <v>1</v>
      </c>
      <c r="E38" s="42">
        <v>650</v>
      </c>
      <c r="F38" s="17">
        <f t="shared" si="2"/>
        <v>650</v>
      </c>
      <c r="G38" s="39"/>
    </row>
    <row r="39" spans="2:7" s="7" customFormat="1" ht="21">
      <c r="B39" s="49" t="s">
        <v>20</v>
      </c>
      <c r="C39" s="83" t="s">
        <v>21</v>
      </c>
      <c r="D39" s="13">
        <v>1</v>
      </c>
      <c r="E39" s="16">
        <v>1280</v>
      </c>
      <c r="F39" s="71">
        <f t="shared" si="2"/>
        <v>1280</v>
      </c>
      <c r="G39" s="70"/>
    </row>
    <row r="40" spans="2:7" s="7" customFormat="1" ht="13.5">
      <c r="B40" s="50" t="s">
        <v>51</v>
      </c>
      <c r="C40" s="83" t="s">
        <v>25</v>
      </c>
      <c r="D40" s="41">
        <v>1</v>
      </c>
      <c r="E40" s="42">
        <v>4940</v>
      </c>
      <c r="F40" s="17">
        <f t="shared" si="2"/>
        <v>4940</v>
      </c>
      <c r="G40" s="39"/>
    </row>
    <row r="41" spans="2:7" s="7" customFormat="1" ht="10.5">
      <c r="B41" s="86" t="s">
        <v>9</v>
      </c>
      <c r="C41" s="87"/>
      <c r="D41" s="88"/>
      <c r="E41" s="89"/>
      <c r="F41" s="80">
        <f>SUM(F34:F40)</f>
        <v>58436</v>
      </c>
      <c r="G41" s="39"/>
    </row>
    <row r="42" spans="2:6" s="7" customFormat="1" ht="6" customHeight="1">
      <c r="B42" s="135"/>
      <c r="C42" s="136"/>
      <c r="D42" s="111"/>
      <c r="E42" s="137"/>
      <c r="F42" s="138"/>
    </row>
    <row r="43" spans="2:6" s="7" customFormat="1" ht="10.5">
      <c r="B43" s="117" t="s">
        <v>11</v>
      </c>
      <c r="C43" s="139"/>
      <c r="D43" s="56"/>
      <c r="E43" s="140"/>
      <c r="F43" s="141"/>
    </row>
    <row r="44" spans="2:6" s="7" customFormat="1" ht="10.5">
      <c r="B44" s="101" t="s">
        <v>4</v>
      </c>
      <c r="C44" s="84"/>
      <c r="D44" s="13"/>
      <c r="E44" s="16"/>
      <c r="F44" s="17"/>
    </row>
    <row r="45" spans="2:6" s="7" customFormat="1" ht="13.5">
      <c r="B45" s="102" t="s">
        <v>16</v>
      </c>
      <c r="C45" s="83" t="s">
        <v>30</v>
      </c>
      <c r="D45" s="13">
        <v>1</v>
      </c>
      <c r="E45" s="16">
        <v>4240</v>
      </c>
      <c r="F45" s="17">
        <f>SUM(D45*E45)</f>
        <v>4240</v>
      </c>
    </row>
    <row r="46" spans="2:6" s="7" customFormat="1" ht="10.5">
      <c r="B46" s="102"/>
      <c r="C46" s="85"/>
      <c r="D46" s="13"/>
      <c r="E46" s="16"/>
      <c r="F46" s="17"/>
    </row>
    <row r="47" spans="2:6" s="7" customFormat="1" ht="13.5">
      <c r="B47" s="102" t="s">
        <v>7</v>
      </c>
      <c r="C47" s="83" t="s">
        <v>26</v>
      </c>
      <c r="D47" s="18">
        <v>1</v>
      </c>
      <c r="E47" s="113">
        <v>22300</v>
      </c>
      <c r="F47" s="17">
        <f>SUM(D47*E47)</f>
        <v>22300</v>
      </c>
    </row>
    <row r="48" spans="2:6" s="7" customFormat="1" ht="13.5">
      <c r="B48" s="102" t="s">
        <v>6</v>
      </c>
      <c r="C48" s="83" t="s">
        <v>39</v>
      </c>
      <c r="D48" s="18">
        <v>1</v>
      </c>
      <c r="E48" s="20">
        <v>6300</v>
      </c>
      <c r="F48" s="17">
        <f>SUM(D48*E48)</f>
        <v>6300</v>
      </c>
    </row>
    <row r="49" spans="2:6" s="33" customFormat="1" ht="10.5" customHeight="1">
      <c r="B49" s="77" t="s">
        <v>9</v>
      </c>
      <c r="C49" s="78"/>
      <c r="D49" s="79"/>
      <c r="E49" s="134"/>
      <c r="F49" s="80">
        <f>SUM(F45:F48)</f>
        <v>32840</v>
      </c>
    </row>
    <row r="50" spans="2:7" s="7" customFormat="1" ht="6" customHeight="1">
      <c r="B50" s="40"/>
      <c r="C50" s="68"/>
      <c r="D50" s="41"/>
      <c r="E50" s="42"/>
      <c r="F50" s="17"/>
      <c r="G50" s="39"/>
    </row>
    <row r="51" spans="2:8" s="7" customFormat="1" ht="10.5" customHeight="1">
      <c r="B51" s="86" t="s">
        <v>14</v>
      </c>
      <c r="C51" s="90"/>
      <c r="D51" s="51"/>
      <c r="E51" s="52"/>
      <c r="F51" s="53"/>
      <c r="G51" s="54"/>
      <c r="H51" s="55"/>
    </row>
    <row r="52" spans="2:8" s="7" customFormat="1" ht="67.5">
      <c r="B52" s="142" t="s">
        <v>67</v>
      </c>
      <c r="C52" s="83" t="s">
        <v>68</v>
      </c>
      <c r="D52" s="51">
        <v>1</v>
      </c>
      <c r="E52" s="52">
        <v>21850</v>
      </c>
      <c r="F52" s="17">
        <f>SUM(D52*E52)</f>
        <v>21850</v>
      </c>
      <c r="G52" s="55"/>
      <c r="H52" s="55"/>
    </row>
    <row r="53" spans="2:8" s="7" customFormat="1" ht="13.5">
      <c r="B53" s="143" t="s">
        <v>69</v>
      </c>
      <c r="C53" s="83" t="s">
        <v>27</v>
      </c>
      <c r="D53" s="51">
        <v>5</v>
      </c>
      <c r="E53" s="52">
        <v>880</v>
      </c>
      <c r="F53" s="17">
        <f>SUM(D53*E53)</f>
        <v>4400</v>
      </c>
      <c r="G53" s="55"/>
      <c r="H53" s="55"/>
    </row>
    <row r="54" spans="2:8" s="7" customFormat="1" ht="27">
      <c r="B54" s="142" t="s">
        <v>70</v>
      </c>
      <c r="C54" s="83" t="s">
        <v>71</v>
      </c>
      <c r="D54" s="51">
        <v>1</v>
      </c>
      <c r="E54" s="52">
        <v>12500</v>
      </c>
      <c r="F54" s="17">
        <f>SUM(D54*E54)</f>
        <v>12500</v>
      </c>
      <c r="G54" s="58"/>
      <c r="H54" s="59"/>
    </row>
    <row r="55" spans="2:8" s="7" customFormat="1" ht="13.5">
      <c r="B55" s="143" t="s">
        <v>72</v>
      </c>
      <c r="C55" s="83" t="s">
        <v>28</v>
      </c>
      <c r="D55" s="51">
        <v>1</v>
      </c>
      <c r="E55" s="52">
        <v>4500</v>
      </c>
      <c r="F55" s="17">
        <f>SUM(D55*E55)</f>
        <v>4500</v>
      </c>
      <c r="G55" s="55"/>
      <c r="H55" s="55"/>
    </row>
    <row r="56" spans="2:8" s="7" customFormat="1" ht="10.5" customHeight="1">
      <c r="B56" s="91" t="s">
        <v>9</v>
      </c>
      <c r="C56" s="90"/>
      <c r="D56" s="88"/>
      <c r="E56" s="92"/>
      <c r="F56" s="93">
        <f>SUM(F52:F55)</f>
        <v>43250</v>
      </c>
      <c r="G56" s="54"/>
      <c r="H56" s="55"/>
    </row>
    <row r="57" spans="2:8" s="7" customFormat="1" ht="6" customHeight="1">
      <c r="B57" s="40"/>
      <c r="C57" s="68"/>
      <c r="D57" s="41"/>
      <c r="E57" s="42"/>
      <c r="F57" s="17"/>
      <c r="G57" s="46"/>
      <c r="H57" s="45"/>
    </row>
    <row r="58" spans="2:7" s="7" customFormat="1" ht="10.5">
      <c r="B58" s="86" t="s">
        <v>8</v>
      </c>
      <c r="C58" s="87"/>
      <c r="D58" s="56"/>
      <c r="E58" s="57"/>
      <c r="F58" s="144"/>
      <c r="G58" s="39"/>
    </row>
    <row r="59" spans="2:7" s="7" customFormat="1" ht="42" customHeight="1">
      <c r="B59" s="60" t="s">
        <v>37</v>
      </c>
      <c r="C59" s="83" t="s">
        <v>78</v>
      </c>
      <c r="D59" s="51">
        <v>4</v>
      </c>
      <c r="E59" s="98">
        <v>16760</v>
      </c>
      <c r="F59" s="100">
        <f>SUM(D59*E59)</f>
        <v>67040</v>
      </c>
      <c r="G59" s="104"/>
    </row>
    <row r="60" spans="2:7" s="7" customFormat="1" ht="27">
      <c r="B60" s="60" t="s">
        <v>34</v>
      </c>
      <c r="C60" s="83" t="s">
        <v>35</v>
      </c>
      <c r="D60" s="51">
        <v>1</v>
      </c>
      <c r="E60" s="72">
        <v>4300</v>
      </c>
      <c r="F60" s="100">
        <f>SUM(D60*E60)</f>
        <v>4300</v>
      </c>
      <c r="G60" s="39"/>
    </row>
    <row r="61" spans="2:7" s="7" customFormat="1" ht="13.5">
      <c r="B61" s="60" t="s">
        <v>36</v>
      </c>
      <c r="C61" s="83" t="s">
        <v>28</v>
      </c>
      <c r="D61" s="51">
        <v>4</v>
      </c>
      <c r="E61" s="99">
        <v>1250</v>
      </c>
      <c r="F61" s="100">
        <f>SUM(D61*E61)</f>
        <v>5000</v>
      </c>
      <c r="G61" s="39"/>
    </row>
    <row r="62" spans="2:7" s="7" customFormat="1" ht="10.5">
      <c r="B62" s="86" t="s">
        <v>10</v>
      </c>
      <c r="C62" s="87"/>
      <c r="D62" s="88"/>
      <c r="E62" s="89"/>
      <c r="F62" s="118">
        <f>SUM(F59:F61)</f>
        <v>76340</v>
      </c>
      <c r="G62" s="39"/>
    </row>
    <row r="63" spans="2:6" ht="6" customHeight="1" thickBot="1">
      <c r="B63" s="76"/>
      <c r="C63" s="76"/>
      <c r="D63" s="75"/>
      <c r="E63" s="74"/>
      <c r="F63" s="73"/>
    </row>
    <row r="64" spans="2:6" s="32" customFormat="1" ht="15" thickBot="1">
      <c r="B64" s="94" t="s">
        <v>17</v>
      </c>
      <c r="C64" s="95"/>
      <c r="D64" s="96"/>
      <c r="E64" s="95"/>
      <c r="F64" s="97">
        <f>F68/1.21</f>
        <v>505749.58677685953</v>
      </c>
    </row>
    <row r="65" spans="2:6" ht="6" customHeight="1" thickBot="1">
      <c r="B65" s="76"/>
      <c r="C65" s="76"/>
      <c r="D65" s="75"/>
      <c r="E65" s="74"/>
      <c r="F65" s="73"/>
    </row>
    <row r="66" spans="2:6" s="32" customFormat="1" ht="15" thickBot="1">
      <c r="B66" s="94" t="s">
        <v>18</v>
      </c>
      <c r="C66" s="95"/>
      <c r="D66" s="96"/>
      <c r="E66" s="95"/>
      <c r="F66" s="97">
        <f>F68-F64</f>
        <v>106207.41322314047</v>
      </c>
    </row>
    <row r="67" spans="2:6" ht="6" customHeight="1" thickBot="1">
      <c r="B67" s="76"/>
      <c r="C67" s="76"/>
      <c r="D67" s="75"/>
      <c r="E67" s="74"/>
      <c r="F67" s="73"/>
    </row>
    <row r="68" spans="2:6" s="32" customFormat="1" ht="15" thickBot="1">
      <c r="B68" s="94" t="s">
        <v>5</v>
      </c>
      <c r="C68" s="95"/>
      <c r="D68" s="96"/>
      <c r="E68" s="95"/>
      <c r="F68" s="97">
        <f>F15+F24+F31+F41+F49+F56+F62</f>
        <v>611957</v>
      </c>
    </row>
    <row r="70" spans="2:6" ht="8.25" customHeight="1">
      <c r="B70" s="44"/>
      <c r="C70" s="44"/>
      <c r="D70" s="5"/>
      <c r="E70" s="145"/>
      <c r="F70" s="31"/>
    </row>
    <row r="71" spans="2:6" s="7" customFormat="1" ht="11.25">
      <c r="B71" s="43" t="s">
        <v>31</v>
      </c>
      <c r="C71" s="43"/>
      <c r="D71" s="34"/>
      <c r="E71" s="35"/>
      <c r="F71" s="35"/>
    </row>
    <row r="72" spans="2:6" s="63" customFormat="1" ht="12">
      <c r="B72" s="22"/>
      <c r="C72" s="22"/>
      <c r="D72" s="146"/>
      <c r="E72" s="22"/>
      <c r="F72" s="24"/>
    </row>
    <row r="73" spans="5:6" ht="11.25">
      <c r="E73" s="147"/>
      <c r="F73" s="26"/>
    </row>
    <row r="74" ht="11.25">
      <c r="E74" s="148"/>
    </row>
    <row r="75" spans="2:5" ht="11.25">
      <c r="B75" s="25"/>
      <c r="C75" s="25"/>
      <c r="E75" s="148"/>
    </row>
    <row r="76" ht="11.25">
      <c r="E76" s="148"/>
    </row>
    <row r="77" ht="11.25">
      <c r="E77" s="148"/>
    </row>
    <row r="78" ht="11.25">
      <c r="E78" s="148"/>
    </row>
    <row r="79" ht="11.25">
      <c r="E79" s="148"/>
    </row>
    <row r="80" ht="11.25">
      <c r="E80" s="148"/>
    </row>
    <row r="81" ht="11.25">
      <c r="E81" s="148"/>
    </row>
    <row r="82" ht="11.25">
      <c r="E82" s="148"/>
    </row>
    <row r="83" ht="11.25">
      <c r="E83" s="148"/>
    </row>
    <row r="84" spans="5:6" ht="11.25">
      <c r="E84" s="147"/>
      <c r="F84" s="26"/>
    </row>
    <row r="85" ht="11.25">
      <c r="E85" s="148"/>
    </row>
    <row r="86" spans="2:5" ht="11.25">
      <c r="B86" s="25"/>
      <c r="C86" s="25"/>
      <c r="E86" s="148"/>
    </row>
    <row r="87" ht="11.25">
      <c r="E87" s="148"/>
    </row>
    <row r="88" ht="11.25">
      <c r="E88" s="148"/>
    </row>
    <row r="89" ht="11.25">
      <c r="E89" s="148"/>
    </row>
    <row r="90" ht="11.25">
      <c r="E90" s="148"/>
    </row>
    <row r="91" ht="11.25">
      <c r="E91" s="148"/>
    </row>
    <row r="92" ht="11.25">
      <c r="E92" s="148"/>
    </row>
    <row r="93" ht="11.25">
      <c r="E93" s="148"/>
    </row>
    <row r="94" ht="11.25">
      <c r="E94" s="148"/>
    </row>
    <row r="95" ht="11.25">
      <c r="E95" s="148"/>
    </row>
    <row r="96" spans="5:6" ht="11.25">
      <c r="E96" s="147"/>
      <c r="F96" s="26"/>
    </row>
    <row r="97" ht="11.25">
      <c r="E97" s="148"/>
    </row>
    <row r="98" spans="2:3" ht="11.25">
      <c r="B98" s="25"/>
      <c r="C98" s="25"/>
    </row>
    <row r="100" ht="11.25">
      <c r="E100" s="148"/>
    </row>
    <row r="102" ht="11.25">
      <c r="E102" s="148"/>
    </row>
    <row r="103" spans="5:6" ht="11.25">
      <c r="E103" s="147"/>
      <c r="F103" s="26"/>
    </row>
    <row r="104" spans="2:3" ht="11.25">
      <c r="B104" s="27"/>
      <c r="C104" s="27"/>
    </row>
    <row r="105" spans="2:3" ht="11.25">
      <c r="B105" s="28"/>
      <c r="C105" s="28"/>
    </row>
    <row r="106" spans="4:6" ht="11.25">
      <c r="D106" s="29"/>
      <c r="E106" s="149"/>
      <c r="F106" s="26"/>
    </row>
    <row r="111" ht="12.75" customHeight="1">
      <c r="F111" s="1"/>
    </row>
    <row r="114" spans="2:6" ht="11.25">
      <c r="B114" s="28"/>
      <c r="C114" s="28"/>
      <c r="F114" s="1"/>
    </row>
    <row r="115" spans="4:6" ht="11.25">
      <c r="D115" s="30"/>
      <c r="E115" s="150"/>
      <c r="F115" s="1"/>
    </row>
  </sheetData>
  <sheetProtection/>
  <mergeCells count="2">
    <mergeCell ref="B2:F2"/>
    <mergeCell ref="B3:F3"/>
  </mergeCells>
  <printOptions/>
  <pageMargins left="0.787401575" right="0.787401575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</dc:creator>
  <cp:keywords/>
  <dc:description/>
  <cp:lastModifiedBy>Martin</cp:lastModifiedBy>
  <cp:lastPrinted>2019-05-29T15:57:09Z</cp:lastPrinted>
  <dcterms:created xsi:type="dcterms:W3CDTF">2005-03-09T06:47:35Z</dcterms:created>
  <dcterms:modified xsi:type="dcterms:W3CDTF">2019-06-24T11:46:38Z</dcterms:modified>
  <cp:category/>
  <cp:version/>
  <cp:contentType/>
  <cp:contentStatus/>
</cp:coreProperties>
</file>