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0"/>
  </bookViews>
  <sheets>
    <sheet name="Rekapitulace stavby" sheetId="1" state="visible" r:id="rId2"/>
    <sheet name="1 - Vzduchotechnika" sheetId="2" state="visible" r:id="rId3"/>
  </sheets>
  <definedNames>
    <definedName function="false" hidden="false" localSheetId="1" name="_xlnm.Print_Area" vbProcedure="false">'1 - Vzduchotechnika'!$C$4:$Q$70;'1 - Vzduchotechnika'!$C$76:$Q$95;'1 - Vzduchotechnika'!$C$101:$Q$297</definedName>
    <definedName function="false" hidden="false" localSheetId="1" name="_xlnm.Print_Titles" vbProcedure="false">'1 - Vzduchotechnika'!$111:$111</definedName>
    <definedName function="false" hidden="false" localSheetId="0" name="_xlnm.Print_Area" vbProcedure="false">'Rekapitulace stavby'!$C$4:$AP$70;'Rekapitulace stavby'!$C$76:$AP$92</definedName>
    <definedName function="false" hidden="false" localSheetId="0" name="_xlnm.Print_Titles" vbProcedure="false">'Rekapitulace stavby'!$85:$85</definedName>
    <definedName function="false" hidden="false" localSheetId="0" name="_xlnm.Print_Area" vbProcedure="false">'Rekapitulace stavby'!$C$4:$AP$70,'Rekapitulace stavby'!$C$76:$AP$92</definedName>
    <definedName function="false" hidden="false" localSheetId="0" name="_xlnm.Print_Titles" vbProcedure="false">'Rekapitulace stavby'!$85:$85</definedName>
    <definedName function="false" hidden="false" localSheetId="1" name="_xlnm.Print_Area" vbProcedure="false">'1 - Vzduchotechnika'!$C$4:$Q$70,'1 - Vzduchotechnika'!$C$76:$Q$95,'1 - Vzduchotechnika'!$C$101:$Q$297</definedName>
    <definedName function="false" hidden="false" localSheetId="1" name="_xlnm.Print_Titles" vbProcedure="false">'1 - Vzduchotechnika'!$111:$111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<sst xmlns="http://schemas.openxmlformats.org/spreadsheetml/2006/main" count="1925" uniqueCount="562">
  <si>
    <t xml:space="preserve">2012</t>
  </si>
  <si>
    <t xml:space="preserve">List obsahuje:</t>
  </si>
  <si>
    <t xml:space="preserve">1) Souhrnný list stavby</t>
  </si>
  <si>
    <t xml:space="preserve">2) Rekapitulace objektů</t>
  </si>
  <si>
    <t xml:space="preserve">2.0</t>
  </si>
  <si>
    <t xml:space="preserve">False</t>
  </si>
  <si>
    <t xml:space="preserve">optimalizováno pro tisk sestav ve formátu A4 - na výšku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</si>
  <si>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</si>
  <si>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</si>
  <si>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</si>
  <si>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</si>
  <si>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SOUHRNNÝ LIST STAVBY</t>
  </si>
  <si>
    <t xml:space="preserve">v ---  níže se nacházejí doplnkové a pomocné údaje k sestavám  --- v</t>
  </si>
  <si>
    <t xml:space="preserve">0,001</t>
  </si>
  <si>
    <t xml:space="preserve">Kód:</t>
  </si>
  <si>
    <t xml:space="preserve">2016/0060</t>
  </si>
  <si>
    <t xml:space="preserve">Stavba:</t>
  </si>
  <si>
    <t xml:space="preserve">Domažlice tělocvična</t>
  </si>
  <si>
    <t xml:space="preserve">0,1</t>
  </si>
  <si>
    <t xml:space="preserve">JKSO:</t>
  </si>
  <si>
    <t xml:space="preserve">CC-CZ:</t>
  </si>
  <si>
    <t xml:space="preserve">1</t>
  </si>
  <si>
    <t xml:space="preserve">Místo:</t>
  </si>
  <si>
    <t xml:space="preserve"> </t>
  </si>
  <si>
    <t xml:space="preserve">Datum:</t>
  </si>
  <si>
    <t xml:space="preserve">14.7.2016</t>
  </si>
  <si>
    <t xml:space="preserve">10</t>
  </si>
  <si>
    <t xml:space="preserve">100</t>
  </si>
  <si>
    <t xml:space="preserve">Objednatel:</t>
  </si>
  <si>
    <t xml:space="preserve">IČ:</t>
  </si>
  <si>
    <t xml:space="preserve">DIČ:</t>
  </si>
  <si>
    <t xml:space="preserve">Zhotovitel:</t>
  </si>
  <si>
    <t xml:space="preserve">Projektant:</t>
  </si>
  <si>
    <t xml:space="preserve">29109990</t>
  </si>
  <si>
    <t xml:space="preserve">True</t>
  </si>
  <si>
    <t xml:space="preserve">Zpracovatel:</t>
  </si>
  <si>
    <t xml:space="preserve">Poznámka:</t>
  </si>
  <si>
    <t xml:space="preserve">Náklady z rozpočtů</t>
  </si>
  <si>
    <t xml:space="preserve">Ostatní náklady ze souhrnného listu</t>
  </si>
  <si>
    <t xml:space="preserve">Cena bez DPH</t>
  </si>
  <si>
    <t xml:space="preserve">DPH</t>
  </si>
  <si>
    <t xml:space="preserve">základní</t>
  </si>
  <si>
    <t xml:space="preserve">ze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</si>
  <si>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</si>
  <si>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</si>
  <si>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</si>
  <si>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</si>
  <si>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</si>
  <si>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</si>
  <si>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</si>
  <si>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</si>
  <si>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</si>
  <si>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</si>
  <si>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</si>
  <si>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</si>
  <si>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Zhotovitel</t>
  </si>
  <si>
    <t xml:space="preserve">REKAPITULACE OBJEKTŮ STAVBY</t>
  </si>
  <si>
    <t xml:space="preserve">Informatívní údaje z listů zakázek</t>
  </si>
  <si>
    <t xml:space="preserve">Kód</t>
  </si>
  <si>
    <t xml:space="preserve">Objekt</t>
  </si>
  <si>
    <t xml:space="preserve">Cena bez DPH [CZK]</t>
  </si>
  <si>
    <t xml:space="preserve">Cena s DPH [CZK]</t>
  </si>
  <si>
    <t xml:space="preserve">z toho Ostat._x000D_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</si>
  <si>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</si>
  <si>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</si>
  <si>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</si>
  <si>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</si>
  <si>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přenesená_x000D_
[CZK]</t>
  </si>
  <si>
    <t xml:space="preserve">DPH snížená přenesená_x000D_
[CZK]</t>
  </si>
  <si>
    <t xml:space="preserve">Základna_x000D_
DPH základní</t>
  </si>
  <si>
    <t xml:space="preserve">Základna_x000D_
DPH snížená</t>
  </si>
  <si>
    <t xml:space="preserve">Základna_x000D_
DPH zákl. přenesená</t>
  </si>
  <si>
    <t xml:space="preserve">Základna_x000D_
DPH sníž. přenesená</t>
  </si>
  <si>
    <t xml:space="preserve">Základna_x000D_
DPH nulová</t>
  </si>
  <si>
    <t xml:space="preserve">1) Náklady z rozpočtů</t>
  </si>
  <si>
    <t xml:space="preserve">D</t>
  </si>
  <si>
    <t xml:space="preserve">0</t>
  </si>
  <si>
    <t xml:space="preserve">###NOIMPORT###</t>
  </si>
  <si>
    <t xml:space="preserve">IMPORT</t>
  </si>
  <si>
    <t xml:space="preserve">{4fd006f6-65e3-41a7-9bb1-f87dc0bb640d}</t>
  </si>
  <si>
    <t xml:space="preserve">{00000000-0000-0000-0000-000000000000}</t>
  </si>
  <si>
    <t xml:space="preserve">/</t>
  </si>
  <si>
    <t xml:space="preserve">Vzduchotechnika</t>
  </si>
  <si>
    <t xml:space="preserve">{453e14c5-87bb-4390-8107-71bf2ed5daf7}</t>
  </si>
  <si>
    <t xml:space="preserve">2) Ostatní náklady ze souhrnného listu</t>
  </si>
  <si>
    <t xml:space="preserve">Procent. zadání_x000D_
[% nákladů rozpočtu]</t>
  </si>
  <si>
    <t xml:space="preserve">Zařazení nákladů</t>
  </si>
  <si>
    <t xml:space="preserve">Celkové náklady za stavbu 1) + 2)</t>
  </si>
  <si>
    <t xml:space="preserve">1) Krycí list rozpočtu</t>
  </si>
  <si>
    <t xml:space="preserve">2) Rekapitulace rozpočtu</t>
  </si>
  <si>
    <t xml:space="preserve">3) Rozpočet</t>
  </si>
  <si>
    <t xml:space="preserve">Zpět na list:</t>
  </si>
  <si>
    <t xml:space="preserve">Rekapitulace stavby</t>
  </si>
  <si>
    <t xml:space="preserve">2</t>
  </si>
  <si>
    <t xml:space="preserve">KRYCÍ LIST ROZPOČTU</t>
  </si>
  <si>
    <t xml:space="preserve">Objekt:</t>
  </si>
  <si>
    <t xml:space="preserve">1 - Vzduchotechnika</t>
  </si>
  <si>
    <t xml:space="preserve">Náklady z rozpočtu</t>
  </si>
  <si>
    <t xml:space="preserve">Ostatní náklady</t>
  </si>
  <si>
    <t xml:space="preserve">REKAPITULACE ROZPOČTU</t>
  </si>
  <si>
    <t xml:space="preserve">Kód - Popis</t>
  </si>
  <si>
    <t xml:space="preserve">Cena celkem [CZK]</t>
  </si>
  <si>
    <t xml:space="preserve">1) Náklady z rozpočtu</t>
  </si>
  <si>
    <t xml:space="preserve">-1</t>
  </si>
  <si>
    <t xml:space="preserve">D1 - Zařízení č.01 - Potrubní rozvod VZT v 1.NP</t>
  </si>
  <si>
    <t xml:space="preserve">D2 - Zařízení č.02 - Potrubní rozvod VZT v 2.NP</t>
  </si>
  <si>
    <t xml:space="preserve">D3 - Zařízení č.03 - Potrubní rozvod VZT v 3.NP</t>
  </si>
  <si>
    <t xml:space="preserve">D4 - Zařízení č.04 - Větrání výtahové šachty</t>
  </si>
  <si>
    <t xml:space="preserve">3</t>
  </si>
  <si>
    <t xml:space="preserve">ROZPOCET</t>
  </si>
  <si>
    <t xml:space="preserve">2) Ostatní náklady</t>
  </si>
  <si>
    <t xml:space="preserve">ROZPOČET</t>
  </si>
  <si>
    <t xml:space="preserve">PČ</t>
  </si>
  <si>
    <t xml:space="preserve">Typ</t>
  </si>
  <si>
    <t xml:space="preserve">Popis</t>
  </si>
  <si>
    <t xml:space="preserve">MJ</t>
  </si>
  <si>
    <t xml:space="preserve">Množství</t>
  </si>
  <si>
    <t xml:space="preserve">J.cena [CZK]</t>
  </si>
  <si>
    <t xml:space="preserve">Poznámka</t>
  </si>
  <si>
    <t xml:space="preserve">J. Nh [h]</t>
  </si>
  <si>
    <t xml:space="preserve">Nh celkem [h]</t>
  </si>
  <si>
    <t xml:space="preserve">J. hmotnost_x000D_
[t]</t>
  </si>
  <si>
    <t xml:space="preserve">Hmotnost_x000D_
celkem [t]</t>
  </si>
  <si>
    <t xml:space="preserve">J. suť [t]</t>
  </si>
  <si>
    <t xml:space="preserve">Suť Celkem [t]</t>
  </si>
  <si>
    <t xml:space="preserve">D1 - Zařízení č.01 - Potrubní rozvod VZT v 1.PP, 1.NP</t>
  </si>
  <si>
    <t xml:space="preserve">K</t>
  </si>
  <si>
    <t xml:space="preserve">1.01</t>
  </si>
  <si>
    <t xml:space="preserve">Větrací rekuperační jednotka, Qo=Qp=3.500m3/h, pex=450Pa, účinnost rek. dle nařízení komise (EU)č. 1253/2014 =&gt; 82,8%, 2x filtr M5, vodní ohřívač 3kW vč. směš. Uzlu, parapetní provedení, všechny hrdla (400x600mm) nahoru, uzavírací klapka na e1 a i1 vč. servopohonu, vestavěnný by-pass vč. servopohonu, digitální regulace s ModBus a Web serverem a nástěnný ovladač (např. DUPLEX 5000 Multi-V, včetně regulace RD5)</t>
  </si>
  <si>
    <t xml:space="preserve">ks</t>
  </si>
  <si>
    <t xml:space="preserve">64</t>
  </si>
  <si>
    <t xml:space="preserve">-1471193590</t>
  </si>
  <si>
    <t xml:space="preserve">1.02</t>
  </si>
  <si>
    <t xml:space="preserve">Šikmý výfukový kus 560x560mm, se síťkou z řídkého tahokovu</t>
  </si>
  <si>
    <t xml:space="preserve">471026472</t>
  </si>
  <si>
    <t xml:space="preserve">1.03</t>
  </si>
  <si>
    <t xml:space="preserve">Požární atestované kouřové čidlo do VZT potrubí vč. vyhodnocovací jednotky, napájení vč. kabelu a jištění</t>
  </si>
  <si>
    <t xml:space="preserve">1574476995</t>
  </si>
  <si>
    <t xml:space="preserve">1.04</t>
  </si>
  <si>
    <t xml:space="preserve">Požární klapka D400mm, ruční teplotní (nap. Mandík PKTM III)</t>
  </si>
  <si>
    <t xml:space="preserve">593082299</t>
  </si>
  <si>
    <t xml:space="preserve">1.05</t>
  </si>
  <si>
    <t xml:space="preserve">Tlumič hluku D400mm, (např. Elektrodesign MAA-400 -900)</t>
  </si>
  <si>
    <t xml:space="preserve">1551290175</t>
  </si>
  <si>
    <t xml:space="preserve">1.06</t>
  </si>
  <si>
    <t xml:space="preserve">Přívodní talířový ventil, plastový D100, Vyroben z polypropylenu, barva bílá. Obsahuje středový element pro regulaci průtoku, (např. Elektrodesign VST 100)</t>
  </si>
  <si>
    <t xml:space="preserve">-1063905886</t>
  </si>
  <si>
    <t xml:space="preserve">1.07</t>
  </si>
  <si>
    <t xml:space="preserve">Přívodní talířový ventil, plastový D125, Vyroben z polypropylenu, barva bílá. Obsahuje středový element pro regulaci průtoku, (např. Elektrodesign VST 125)</t>
  </si>
  <si>
    <t xml:space="preserve">822361113</t>
  </si>
  <si>
    <t xml:space="preserve">1.08</t>
  </si>
  <si>
    <t xml:space="preserve">Přívodní talířový ventil, plastový D160, Vyroben z polypropylenu, barva bílá. Obsahuje středový element pro regulaci průtoku, (např. Elektrodesign VST 160)</t>
  </si>
  <si>
    <t xml:space="preserve">1586799712</t>
  </si>
  <si>
    <t xml:space="preserve">1.09</t>
  </si>
  <si>
    <t xml:space="preserve">Přívodní talířový ventil, kovový D200, barva bílá. Obsahuje středový element pro regulaci průtoku, (např. Elektrodesign KE 200)</t>
  </si>
  <si>
    <t xml:space="preserve">1655122606</t>
  </si>
  <si>
    <t xml:space="preserve">1.10</t>
  </si>
  <si>
    <t xml:space="preserve">Odvodní talířový ventil, plastový D100, Vyroben z polypropylenu, barva bílá. Obsahuje středový element pro regulaci průtoku., (např. Elektrodesign VEF 100)</t>
  </si>
  <si>
    <t xml:space="preserve">-1376173623</t>
  </si>
  <si>
    <t xml:space="preserve">1.11</t>
  </si>
  <si>
    <t xml:space="preserve">Odvodní talířový ventil, plastový D125, Vyroben z polypropylenu, barva bílá. Obsahuje středový element pro regulaci průtoku., (např. Elektrodesign VEF 125)</t>
  </si>
  <si>
    <t xml:space="preserve">-1492673337</t>
  </si>
  <si>
    <t xml:space="preserve">1.12</t>
  </si>
  <si>
    <t xml:space="preserve">Odvodní talířový ventil, plastový D160, Vyroben z polypropylenu, barva bílá. Obsahuje středový element pro regulaci průtoku., (např. Elektrodesign VEF 160)</t>
  </si>
  <si>
    <t xml:space="preserve">-1430075200</t>
  </si>
  <si>
    <t xml:space="preserve">1.13</t>
  </si>
  <si>
    <t xml:space="preserve">Potrubí SPIRO D100, (Elektrodesign SPIRO 100 spiropotrubí)</t>
  </si>
  <si>
    <t xml:space="preserve">m</t>
  </si>
  <si>
    <t xml:space="preserve">1733797211</t>
  </si>
  <si>
    <t xml:space="preserve">1.14</t>
  </si>
  <si>
    <t xml:space="preserve">Potrubí SPIRO D125, (Elektrodesign SPIRO 125 spiropotrubí)</t>
  </si>
  <si>
    <t xml:space="preserve">2052618070</t>
  </si>
  <si>
    <t xml:space="preserve">1.15</t>
  </si>
  <si>
    <t xml:space="preserve">Potrubí SPIRO D160, (Elektrodesign SPIRO 160 spiropotrubí)</t>
  </si>
  <si>
    <t xml:space="preserve">-442706742</t>
  </si>
  <si>
    <t xml:space="preserve">1.16</t>
  </si>
  <si>
    <t xml:space="preserve">Potrubí SPIRO D200, (Elektrodesign SPIRO 200 spiropotrubí)</t>
  </si>
  <si>
    <t xml:space="preserve">-2035476694</t>
  </si>
  <si>
    <t xml:space="preserve">1.17</t>
  </si>
  <si>
    <t xml:space="preserve">Potrubí SPIRO D225, (Elektrodesign SPIRO 225 spiropotrubí)</t>
  </si>
  <si>
    <t xml:space="preserve">1501179325</t>
  </si>
  <si>
    <t xml:space="preserve">1.18</t>
  </si>
  <si>
    <t xml:space="preserve">Potrubí SPIRO D280, (Elektrodesign SPIRO 280 spiropotrubí)</t>
  </si>
  <si>
    <t xml:space="preserve">1832971194</t>
  </si>
  <si>
    <t xml:space="preserve">1.19</t>
  </si>
  <si>
    <t xml:space="preserve">Potrubí SPIRO D315, (Elektrodesign SPIRO 315 spiropotrubí)</t>
  </si>
  <si>
    <t xml:space="preserve">-372738596</t>
  </si>
  <si>
    <t xml:space="preserve">1.20</t>
  </si>
  <si>
    <t xml:space="preserve">Potrubí SPIRO D355, (Elektrodesign SPIRO 355 spiropotrubí)</t>
  </si>
  <si>
    <t xml:space="preserve">-1264006391</t>
  </si>
  <si>
    <t xml:space="preserve">1.21</t>
  </si>
  <si>
    <t xml:space="preserve">Potrubí SPIRO D400, (Elektrodesign SPIRO 400 spiropotrubí)</t>
  </si>
  <si>
    <t xml:space="preserve">639736482</t>
  </si>
  <si>
    <t xml:space="preserve">1.22</t>
  </si>
  <si>
    <t xml:space="preserve">Oblouk DN125 - 90°, segmentový. Materiál: pozinkovaná ocel, (např. Elektrodesign OS 90° 125)</t>
  </si>
  <si>
    <t xml:space="preserve">-910563151</t>
  </si>
  <si>
    <t xml:space="preserve">1.23</t>
  </si>
  <si>
    <t xml:space="preserve">Oblouk DN200 - 90°, segmentový. Materiál: pozinkovaná ocel, (např. Elektrodesign OS 90° 200)</t>
  </si>
  <si>
    <t xml:space="preserve">1437750364</t>
  </si>
  <si>
    <t xml:space="preserve">1.24</t>
  </si>
  <si>
    <t xml:space="preserve">Oblouk DN225 - 90°, segmentový. Materiál: pozinkovaná ocel, (např. Elektrodesign OS 90° 225)</t>
  </si>
  <si>
    <t xml:space="preserve">1183303610</t>
  </si>
  <si>
    <t xml:space="preserve">1.25</t>
  </si>
  <si>
    <t xml:space="preserve">Oblouk DN400 - 90°, segmentový. Materiál: pozinkovaná ocel, (např. Elektrodesign OS 90° 400)</t>
  </si>
  <si>
    <t xml:space="preserve">1170178194</t>
  </si>
  <si>
    <t xml:space="preserve">1.26</t>
  </si>
  <si>
    <t xml:space="preserve">Přechod osový DN160/100, segmentový. Materiál: pozinkovaná ocel, (např. Elektrodesign PRO 160/100)</t>
  </si>
  <si>
    <t xml:space="preserve">-1047584564</t>
  </si>
  <si>
    <t xml:space="preserve">1.27</t>
  </si>
  <si>
    <t xml:space="preserve">Přechod osový DN160/125, segmentový. Materiál: pozinkovaná ocel, (např. Elektrodesign PRO 160/125)</t>
  </si>
  <si>
    <t xml:space="preserve">-1549833668</t>
  </si>
  <si>
    <t xml:space="preserve">1.28</t>
  </si>
  <si>
    <t xml:space="preserve">Přechod osový DN200/160, segmentový. Materiál: pozinkovaná ocel, (např. Elektrodesign PRO 200/160) </t>
  </si>
  <si>
    <t xml:space="preserve">1232425912</t>
  </si>
  <si>
    <t xml:space="preserve">1.29</t>
  </si>
  <si>
    <t xml:space="preserve">Přechod osový DN225/160, segmentový. Materiál: pozinkovaná ocel, (např. Elektrodesign PRO 225/160) </t>
  </si>
  <si>
    <t xml:space="preserve">1703452795</t>
  </si>
  <si>
    <t xml:space="preserve">1.30</t>
  </si>
  <si>
    <t xml:space="preserve">Přechod osový DN225/200, segmentový. Materiál: pozinkovaná ocel, (např. Elektrodesign PRO 225/200) </t>
  </si>
  <si>
    <t xml:space="preserve">-923140674</t>
  </si>
  <si>
    <t xml:space="preserve">1.31</t>
  </si>
  <si>
    <t xml:space="preserve">Přechod pravoúhlý DN280/225, segmentový. Materiál: pozinkovaná ocel, (např. Elektrodesign PRR 280/225) </t>
  </si>
  <si>
    <t xml:space="preserve">-1097946238</t>
  </si>
  <si>
    <t xml:space="preserve">1.32</t>
  </si>
  <si>
    <t xml:space="preserve">Přechod osový DN355/225, segmentový. Materiál: pozinkovaná ocel, (např. Elektrodesign PRO 355/225) </t>
  </si>
  <si>
    <t xml:space="preserve">-1707352879</t>
  </si>
  <si>
    <t xml:space="preserve">1.33</t>
  </si>
  <si>
    <t xml:space="preserve">Přechod pravoúhlý DN355/280, segmentový. Materiál: pozinkovaná ocel, (např. Elektrodesign PRR 355/280) </t>
  </si>
  <si>
    <t xml:space="preserve">-1668828849</t>
  </si>
  <si>
    <t xml:space="preserve">1.34</t>
  </si>
  <si>
    <t xml:space="preserve">Přechod pravoúhlý DN315/225, segmentový. Materiál: pozinkovaná ocel, (např. Elektrodesign PRR 315/225) </t>
  </si>
  <si>
    <t xml:space="preserve">-1286632352</t>
  </si>
  <si>
    <t xml:space="preserve">1.35</t>
  </si>
  <si>
    <t xml:space="preserve">Přechod pravoúhlý DN400/225, segmentový. Materiál: pozinkovaná ocel, (např. Elektrodesign PRR 400/225) </t>
  </si>
  <si>
    <t xml:space="preserve">2013747773</t>
  </si>
  <si>
    <t xml:space="preserve">1.36</t>
  </si>
  <si>
    <t xml:space="preserve">Přechod pravoúhlý DN400/355, segmentový. Materiál: pozinkovaná ocel, (např. Elektrodesign PRR 400/355) </t>
  </si>
  <si>
    <t xml:space="preserve">-582908066</t>
  </si>
  <si>
    <t xml:space="preserve">1.37</t>
  </si>
  <si>
    <t xml:space="preserve">Přechod pravoúhlý DN355/315, segmentový. Materiál: pozinkovaná ocel, (např. Elektrodesign PRR 355/315) </t>
  </si>
  <si>
    <t xml:space="preserve">-949810414</t>
  </si>
  <si>
    <t xml:space="preserve">1.38</t>
  </si>
  <si>
    <t xml:space="preserve">Oblouk DN200 - 45°, segmentový. Materiál: pozinkovaná ocel, (např. Elektrodesign OS 45° 200)</t>
  </si>
  <si>
    <t xml:space="preserve">1611159856</t>
  </si>
  <si>
    <t xml:space="preserve">1.39</t>
  </si>
  <si>
    <t xml:space="preserve">Oblouk DN100 - 90°, segmentový. Materiál: pozinkovaná ocel, (např. Elektrodesign OS 90° 100)</t>
  </si>
  <si>
    <t xml:space="preserve">-504263939</t>
  </si>
  <si>
    <t xml:space="preserve">1.40</t>
  </si>
  <si>
    <t xml:space="preserve">Oblouk DN160 - 90°, segmentový. Materiál: pozinkovaná ocel, (např. Elektrodesign OS 90° 160)</t>
  </si>
  <si>
    <t xml:space="preserve">-1093711430</t>
  </si>
  <si>
    <t xml:space="preserve">1.41</t>
  </si>
  <si>
    <t xml:space="preserve">Odbočka jednostranná 90° D125 / D125. , Materiál: pozinkovaná ocel, (např. Elektrodesign OBJ 90° 125/125)</t>
  </si>
  <si>
    <t xml:space="preserve">-886577912</t>
  </si>
  <si>
    <t xml:space="preserve">1.42</t>
  </si>
  <si>
    <t xml:space="preserve">Odbočka jednostranná 90° D160 / D160. , Materiál: pozinkovaná ocel, (např. Elektrodesign OBJ 90° 160/160)</t>
  </si>
  <si>
    <t xml:space="preserve">1413298912</t>
  </si>
  <si>
    <t xml:space="preserve">1.43</t>
  </si>
  <si>
    <t xml:space="preserve">Odbočka jednostranná 90° D200/ D200. , Materiál: pozinkovaná ocel, (např. Elektrodesign OBJ 90° 200/200)</t>
  </si>
  <si>
    <t xml:space="preserve">-148686048</t>
  </si>
  <si>
    <t xml:space="preserve">1.44</t>
  </si>
  <si>
    <t xml:space="preserve">Odbočka jednostranná 90° D400/ D400. , Materiál: pozinkovaná ocel, (např. Elektrodesign OBJ 90° 400/400)</t>
  </si>
  <si>
    <t xml:space="preserve">1645289247</t>
  </si>
  <si>
    <t xml:space="preserve">1.45</t>
  </si>
  <si>
    <t xml:space="preserve">Odbočka jednostranná 90° D125/ D100. , Materiál: pozinkovaná ocel, (např. Elektrodesign OBJ 90° 125/100)</t>
  </si>
  <si>
    <t xml:space="preserve">-1518080466</t>
  </si>
  <si>
    <t xml:space="preserve">1.46</t>
  </si>
  <si>
    <t xml:space="preserve">Odbočka jednostranná 90° D200/ D160. , Materiál: pozinkovaná ocel, (např. Elektrodesign OBJ 90° 200/160)</t>
  </si>
  <si>
    <t xml:space="preserve">1868774095</t>
  </si>
  <si>
    <t xml:space="preserve">1.47</t>
  </si>
  <si>
    <t xml:space="preserve">Odbočka jednostranná 90° D160/ D100. , Materiál: pozinkovaná ocel, (např. Elektrodesign OBJ 90° 160/100)</t>
  </si>
  <si>
    <t xml:space="preserve">888634759</t>
  </si>
  <si>
    <t xml:space="preserve">1.48</t>
  </si>
  <si>
    <t xml:space="preserve">Odbočka jednostranná 90° D225/ D160. , Materiál: pozinkovaná ocel, (např. Elektrodesign OBJ 90° 225/160)</t>
  </si>
  <si>
    <t xml:space="preserve">-405148468</t>
  </si>
  <si>
    <t xml:space="preserve">1.49</t>
  </si>
  <si>
    <t xml:space="preserve">Odbočka jednostranná 90° D280/ D160. , Materiál: pozinkovaná ocel, (např. Elektrodesign OBJ 90° 280/160)</t>
  </si>
  <si>
    <t xml:space="preserve">-603077886</t>
  </si>
  <si>
    <t xml:space="preserve">1.50</t>
  </si>
  <si>
    <t xml:space="preserve">Odbočka jednostranná 90° D355/ D100. , Materiál: pozinkovaná ocel, (např. Elektrodesign OBJ 90° 355/100)</t>
  </si>
  <si>
    <t xml:space="preserve">683643971</t>
  </si>
  <si>
    <t xml:space="preserve">1.51</t>
  </si>
  <si>
    <t xml:space="preserve">Odbočka jednostranná 90° D355/ D160. , Materiál: pozinkovaná ocel, (např. Elektrodesign OBJ 90° 355/160)</t>
  </si>
  <si>
    <t xml:space="preserve">-1676217479</t>
  </si>
  <si>
    <t xml:space="preserve">1.52</t>
  </si>
  <si>
    <t xml:space="preserve">Odbočka jednostranná 90° D160/ D125. , Materiál: pozinkovaná ocel, (např. Elektrodesign OBJ 90° 160/125)</t>
  </si>
  <si>
    <t xml:space="preserve">968991921</t>
  </si>
  <si>
    <t xml:space="preserve">1.53</t>
  </si>
  <si>
    <t xml:space="preserve">Odbočka jednostranná 90° D225/ D125. , Materiál: pozinkovaná ocel, (např. Elektrodesign OBJ 90° 225/125)</t>
  </si>
  <si>
    <t xml:space="preserve">1903550622</t>
  </si>
  <si>
    <t xml:space="preserve">1.54</t>
  </si>
  <si>
    <t xml:space="preserve">Odbočka jednostranná 90° D315/ D200. , Materiál: pozinkovaná ocel, (např. Elektrodesign OBJ 90° 315/200)</t>
  </si>
  <si>
    <t xml:space="preserve">1891238218</t>
  </si>
  <si>
    <t xml:space="preserve">1.55</t>
  </si>
  <si>
    <t xml:space="preserve">Odbočka jednostranná 90° D355 D355. , Materiál: pozinkovaná ocel, (např. Elektrodesign OBJ 90° 355/355)</t>
  </si>
  <si>
    <t xml:space="preserve">-680501783</t>
  </si>
  <si>
    <t xml:space="preserve">1.56</t>
  </si>
  <si>
    <t xml:space="preserve">Odbočka oboustranná 90° D160 D100. , Materiál: pozinkovaná ocel, (např. Elektrodesign OBD 90° 160/100)</t>
  </si>
  <si>
    <t xml:space="preserve">-908091915</t>
  </si>
  <si>
    <t xml:space="preserve">1.57</t>
  </si>
  <si>
    <t xml:space="preserve">Ohebná Al hliníková hadice D100, (např. Elektrodesign SEMIFLEX 100/3 STANDARD ohebná Al hadice)</t>
  </si>
  <si>
    <t xml:space="preserve">-908091916</t>
  </si>
  <si>
    <t xml:space="preserve">1.58</t>
  </si>
  <si>
    <t xml:space="preserve">Ohebná Al hliníková hadice D125, (např. Elektrodesign SEMIFLEX 125/3 STANDARD ohebná Al hadice)</t>
  </si>
  <si>
    <t xml:space="preserve">-908091917</t>
  </si>
  <si>
    <t xml:space="preserve">1.59</t>
  </si>
  <si>
    <t xml:space="preserve">Oblouk DN400 - 45°, segmentový. Materiál: pozinkovaná ocel, (např. Elektrodesign OS 45° 400)</t>
  </si>
  <si>
    <t xml:space="preserve">-908091918</t>
  </si>
  <si>
    <t xml:space="preserve">1.60</t>
  </si>
  <si>
    <t xml:space="preserve">Přechod pravoúhlý DN400/200, segmentový. Materiál: pozinkovaná ocel, (např. Elektrodesign PRR 400/200) </t>
  </si>
  <si>
    <t xml:space="preserve">-908091919</t>
  </si>
  <si>
    <t xml:space="preserve">1.61</t>
  </si>
  <si>
    <t xml:space="preserve">Oblouk DN400 - 15°, segmentový. Materiál: pozinkovaná ocel, (např. Elektrodesign OS 15° 400)</t>
  </si>
  <si>
    <t xml:space="preserve">-908091920</t>
  </si>
  <si>
    <t xml:space="preserve">1.62</t>
  </si>
  <si>
    <t xml:space="preserve">Potrubí čtyřhranné 560x560mm, l=1000mm, materiál: galvanická ocel,</t>
  </si>
  <si>
    <t xml:space="preserve">-908091921</t>
  </si>
  <si>
    <t xml:space="preserve">1.63</t>
  </si>
  <si>
    <t xml:space="preserve">Oblouk 560/560 - 90°, R100. Materiál: pozinkovaná ocel</t>
  </si>
  <si>
    <t xml:space="preserve">-908091922</t>
  </si>
  <si>
    <t xml:space="preserve">1.64</t>
  </si>
  <si>
    <t xml:space="preserve">Přechod kruhové potrubí/hranaté potrubí DN400/560×560mm, l=750mm. Materiál: pozinkovaná ocel</t>
  </si>
  <si>
    <t xml:space="preserve">-908091923</t>
  </si>
  <si>
    <t xml:space="preserve">1.65</t>
  </si>
  <si>
    <t xml:space="preserve">Přechod kruhové potrubí/hranaté potrubí Oblouk DN400/600×400mm. Materiál: pozinkovaná ocel</t>
  </si>
  <si>
    <t xml:space="preserve">1.66</t>
  </si>
  <si>
    <t xml:space="preserve">Přívodní talířový ventil, kovový D100, Vyroben z ocelového plechu, barva bílá. Obsahuje středový element pro regulaci průtoku, (např. Elektrodesign KK 100)</t>
  </si>
  <si>
    <t xml:space="preserve">D1 - Zařízení č.01 - Ostatní</t>
  </si>
  <si>
    <t xml:space="preserve">.</t>
  </si>
  <si>
    <t xml:space="preserve">Pomocné ocelové konstrukce (závěsy, závitové tyče...)</t>
  </si>
  <si>
    <t xml:space="preserve">kg</t>
  </si>
  <si>
    <t xml:space="preserve">Plošina, lešení do 3 m</t>
  </si>
  <si>
    <t xml:space="preserve">Montážní a těsnící materiál</t>
  </si>
  <si>
    <t xml:space="preserve">Doprava na stavbu</t>
  </si>
  <si>
    <t xml:space="preserve">Odvod kondenzátu</t>
  </si>
  <si>
    <t xml:space="preserve">Minerální vata tl. 30mm vč. polepu Al fólií</t>
  </si>
  <si>
    <t xml:space="preserve">m2</t>
  </si>
  <si>
    <t xml:space="preserve">Požární dvířka 300x300mm do požárního SDK podhledu</t>
  </si>
  <si>
    <t xml:space="preserve">Uvedení do provozu</t>
  </si>
  <si>
    <t xml:space="preserve">D2 - Zařízení č.02 - Potrubní rozvod VZT v 2.NP, střecha</t>
  </si>
  <si>
    <t xml:space="preserve">2.01</t>
  </si>
  <si>
    <t xml:space="preserve">Větrací rekuperační jednotka, Qo=Qp=6.000m3/h, pex=400Pa, účinnost rek. dle nařízení komise (EU)č. 1253/2014 =&gt; 82,5%, 2x filtr M5, přímý ohřívač/chladič 30kW, střešní provedení, uzavírací klapka na e1 a i1 vč. servopohonu, vestavěnný by-pass vč. servopohonu, digitální regulace s ModBus a Web serverem a nástěnný ovladač (např. DUPLEX 5000 Multi-V, včetně regulace RD5)</t>
  </si>
  <si>
    <t xml:space="preserve">kpl</t>
  </si>
  <si>
    <t xml:space="preserve">143190230</t>
  </si>
  <si>
    <t xml:space="preserve">2.02</t>
  </si>
  <si>
    <t xml:space="preserve">Škrtící klapka D315mm, vč. servopohonu 230V, 2.bod. (např. Elektrodesign MSKT 315 škrtící klapka těsná)</t>
  </si>
  <si>
    <t xml:space="preserve">-1713756346</t>
  </si>
  <si>
    <t xml:space="preserve">2.03</t>
  </si>
  <si>
    <t xml:space="preserve">Škrtící klapka D400mm, vč. servopohonu 230V, 2.bod., (např. Elektrodesign MSKT 400 škrtící klapka těsná)</t>
  </si>
  <si>
    <t xml:space="preserve">1959557111</t>
  </si>
  <si>
    <t xml:space="preserve">2.04</t>
  </si>
  <si>
    <t xml:space="preserve">Požární klapka D500mm, ruční teplotní (např. Mandík PKTM III)</t>
  </si>
  <si>
    <t xml:space="preserve">577392995</t>
  </si>
  <si>
    <t xml:space="preserve">2.05</t>
  </si>
  <si>
    <t xml:space="preserve">Nerezová digestoř 2800x800x465mm, 2x hrdlo D225mm z horní strany, 2x světlo, 6x tukový filtr 400x400mm</t>
  </si>
  <si>
    <t xml:space="preserve">-782601428</t>
  </si>
  <si>
    <t xml:space="preserve">2.06</t>
  </si>
  <si>
    <t xml:space="preserve">Požární klapka Mandík FDMC 315.40 TPM 083/12, D315mm</t>
  </si>
  <si>
    <t xml:space="preserve">2051030791</t>
  </si>
  <si>
    <t xml:space="preserve">2.07</t>
  </si>
  <si>
    <t xml:space="preserve">Požární klapka D400mm, ruční teplotní (např. Mandík PKTM III)</t>
  </si>
  <si>
    <t xml:space="preserve">-264825614</t>
  </si>
  <si>
    <t xml:space="preserve">2.08</t>
  </si>
  <si>
    <t xml:space="preserve">-268419301</t>
  </si>
  <si>
    <t xml:space="preserve">2.09</t>
  </si>
  <si>
    <t xml:space="preserve">733035962</t>
  </si>
  <si>
    <t xml:space="preserve">2.10</t>
  </si>
  <si>
    <t xml:space="preserve">742858294</t>
  </si>
  <si>
    <t xml:space="preserve">2.11</t>
  </si>
  <si>
    <t xml:space="preserve">1976557301</t>
  </si>
  <si>
    <t xml:space="preserve">2.12</t>
  </si>
  <si>
    <t xml:space="preserve">1295498091</t>
  </si>
  <si>
    <t xml:space="preserve">2.13</t>
  </si>
  <si>
    <t xml:space="preserve">Odvodní talířový ventil, plastový D200, barva bílá. Obsahuje středový element pro regulaci průtoku., (např. Elektrodesign VEF 200)</t>
  </si>
  <si>
    <t xml:space="preserve">-899895711</t>
  </si>
  <si>
    <t xml:space="preserve">2.14</t>
  </si>
  <si>
    <t xml:space="preserve">Potrubí SPIRO D100, (např. Elektrodesign SPIRO 100 spiropotrubí)</t>
  </si>
  <si>
    <t xml:space="preserve">1158888700</t>
  </si>
  <si>
    <t xml:space="preserve">2.15</t>
  </si>
  <si>
    <t xml:space="preserve">Potrubí SPIRO D125, (např. Elektrodesign SPIRO 125 spiropotrubí)</t>
  </si>
  <si>
    <t xml:space="preserve">-2005954766</t>
  </si>
  <si>
    <t xml:space="preserve">2.16</t>
  </si>
  <si>
    <t xml:space="preserve">Potrubí SPIRO D160, (např. Elektrodesign SPIRO 160 spiropotrubí)</t>
  </si>
  <si>
    <t xml:space="preserve">-2002822055</t>
  </si>
  <si>
    <t xml:space="preserve">2.17</t>
  </si>
  <si>
    <t xml:space="preserve">Potrubí SPIRO D200, (např. Elektrodesign SPIRO 200 spiropotrubí)</t>
  </si>
  <si>
    <t xml:space="preserve">921722494</t>
  </si>
  <si>
    <t xml:space="preserve">2.18</t>
  </si>
  <si>
    <t xml:space="preserve">Potrubí SPIRO D280, (např. Elektrodesign SPIRO 280 spiropotrubí)</t>
  </si>
  <si>
    <t xml:space="preserve">-302309452</t>
  </si>
  <si>
    <t xml:space="preserve">2.19</t>
  </si>
  <si>
    <t xml:space="preserve">Potrubí SPIRO D315, (např. Elektrodesign SPIRO 315 spiropotrubí)</t>
  </si>
  <si>
    <t xml:space="preserve">-321750363</t>
  </si>
  <si>
    <t xml:space="preserve">2.20</t>
  </si>
  <si>
    <t xml:space="preserve">Potrubí SPIRO D355, (např. Elektrodesign SPIRO 355 spiropotrubí)</t>
  </si>
  <si>
    <t xml:space="preserve">1774697351</t>
  </si>
  <si>
    <t xml:space="preserve">2.21</t>
  </si>
  <si>
    <t xml:space="preserve">Potrubí SPIRO D400, (např. Elektrodesign SPIRO 400 spiropotrubí)</t>
  </si>
  <si>
    <t xml:space="preserve">-1486638855</t>
  </si>
  <si>
    <t xml:space="preserve">2.22</t>
  </si>
  <si>
    <t xml:space="preserve">Potrubí SPIRO D450, (např. Elektrodesign SPIRO 450 spiropotrubí)</t>
  </si>
  <si>
    <t xml:space="preserve">-712459810</t>
  </si>
  <si>
    <t xml:space="preserve">2.23</t>
  </si>
  <si>
    <t xml:space="preserve">Potrubí SPIRO D500, (např. Elektrodesign SPIRO 500 spiropotrubí)</t>
  </si>
  <si>
    <t xml:space="preserve">29137257</t>
  </si>
  <si>
    <t xml:space="preserve">2.24</t>
  </si>
  <si>
    <t xml:space="preserve">Potrubí SPIRO D560, (např. Elektrodesign SPIRO 560 spiropotrubí)</t>
  </si>
  <si>
    <t xml:space="preserve">2132055378</t>
  </si>
  <si>
    <t xml:space="preserve">2.25</t>
  </si>
  <si>
    <t xml:space="preserve">608923105</t>
  </si>
  <si>
    <t xml:space="preserve">2.26</t>
  </si>
  <si>
    <t xml:space="preserve">-1332456786</t>
  </si>
  <si>
    <t xml:space="preserve">2.27</t>
  </si>
  <si>
    <t xml:space="preserve">2112539448</t>
  </si>
  <si>
    <t xml:space="preserve">2.28</t>
  </si>
  <si>
    <t xml:space="preserve">Oblouk DN315 - 90°, segmentový. Materiál: pozinkovaná ocel, (např. Elektrodesign OS 90° 315)</t>
  </si>
  <si>
    <t xml:space="preserve">-1395788598</t>
  </si>
  <si>
    <t xml:space="preserve">2.29</t>
  </si>
  <si>
    <t xml:space="preserve">-1729748340</t>
  </si>
  <si>
    <t xml:space="preserve">2.30</t>
  </si>
  <si>
    <t xml:space="preserve">1258757607</t>
  </si>
  <si>
    <t xml:space="preserve">2.31</t>
  </si>
  <si>
    <t xml:space="preserve">Oblouk DN450 - 90°, segmentový. Materiál: pozinkovaná ocel, (např. Elektrodesign OS 90° 450)</t>
  </si>
  <si>
    <t xml:space="preserve">906264266</t>
  </si>
  <si>
    <t xml:space="preserve">2.32</t>
  </si>
  <si>
    <t xml:space="preserve">Oblouk DN560- 90°, segmentový. Materiál: pozinkovaná ocel, (např. Elektrodesign OS 90° 560)</t>
  </si>
  <si>
    <t xml:space="preserve">1289626691</t>
  </si>
  <si>
    <t xml:space="preserve">2.33</t>
  </si>
  <si>
    <t xml:space="preserve">Přechod pravoúhlý DN250/200, segmentový. Materiál: pozinkovaná ocel, (např. Elektrodesign PRR 250/200)</t>
  </si>
  <si>
    <t xml:space="preserve">-2104419600</t>
  </si>
  <si>
    <t xml:space="preserve">2.34</t>
  </si>
  <si>
    <t xml:space="preserve">Přechod pravoúhlý DN315/160, segmentový. Materiál: pozinkovaná ocel, (např. Elektrodesign PRO 315/160)</t>
  </si>
  <si>
    <t xml:space="preserve">-484468788</t>
  </si>
  <si>
    <t xml:space="preserve">2.35</t>
  </si>
  <si>
    <t xml:space="preserve">Přechod osový DN315/200, segmentový. Materiál: pozinkovaná ocel, (např. Elektrodesign PRO 315/200) </t>
  </si>
  <si>
    <t xml:space="preserve">546021273</t>
  </si>
  <si>
    <t xml:space="preserve">2.36</t>
  </si>
  <si>
    <t xml:space="preserve">Přechod pravoúhlý DN315/200, segmentový. Materiál: pozinkovaná ocel, (např. Elektrodesign PRR 315/200) </t>
  </si>
  <si>
    <t xml:space="preserve">982394735</t>
  </si>
  <si>
    <t xml:space="preserve">2.37</t>
  </si>
  <si>
    <t xml:space="preserve">Přechod pravoúhlý DN400/280, segmentový. Materiál: pozinkovaná ocel, (např. Elektrodesign PRR 400/280) </t>
  </si>
  <si>
    <t xml:space="preserve">-1210475499</t>
  </si>
  <si>
    <t xml:space="preserve">2.38</t>
  </si>
  <si>
    <t xml:space="preserve">Přechod pravoúhlý DN400/315, segmentový. Materiál: pozinkovaná ocel, (např. Elektrodesign PRR 400/315) </t>
  </si>
  <si>
    <t xml:space="preserve">2026136699</t>
  </si>
  <si>
    <t xml:space="preserve">2.39</t>
  </si>
  <si>
    <t xml:space="preserve">-1725361439</t>
  </si>
  <si>
    <t xml:space="preserve">2.40</t>
  </si>
  <si>
    <t xml:space="preserve">Přechod pravoúhlý DN500/250, segmentový. Materiál: pozinkovaná ocel, (např. Elektrodesign PRR 500/250) </t>
  </si>
  <si>
    <t xml:space="preserve">305790054</t>
  </si>
  <si>
    <t xml:space="preserve">2.41</t>
  </si>
  <si>
    <t xml:space="preserve">Přechod pravoúhlý DN450/400, segmentový. Materiál: pozinkovaná ocel, (např. Elektrodesign PRR 450/400) </t>
  </si>
  <si>
    <t xml:space="preserve">89347252</t>
  </si>
  <si>
    <t xml:space="preserve">2.42</t>
  </si>
  <si>
    <t xml:space="preserve">Oblouk DN280 - 45°, segmentový. Materiál: pozinkovaná ocel, (např. Elektrodesign OS 45° 280)</t>
  </si>
  <si>
    <t xml:space="preserve">2121510358</t>
  </si>
  <si>
    <t xml:space="preserve">2.43</t>
  </si>
  <si>
    <t xml:space="preserve">1750248269</t>
  </si>
  <si>
    <t xml:space="preserve">2.44</t>
  </si>
  <si>
    <t xml:space="preserve">Odbočka jednostranná 90° D125 / D100. , Materiál: pozinkovaná ocel, (např. Elektrodesign OBJ 90° 125/100)</t>
  </si>
  <si>
    <t xml:space="preserve">-994078890</t>
  </si>
  <si>
    <t xml:space="preserve">2.45</t>
  </si>
  <si>
    <t xml:space="preserve">Odbočka jednostranná 90° D160 / D100. , Materiál: pozinkovaná ocel, (např. Elektrodesign OBJ 90° 160/100)</t>
  </si>
  <si>
    <t xml:space="preserve">2.46</t>
  </si>
  <si>
    <t xml:space="preserve">2.47</t>
  </si>
  <si>
    <t xml:space="preserve">Odbočka jednostranná 90° D200 / D160. , Materiál: pozinkovaná ocel, (např. Elektrodesign OBJ 90° 200/160)</t>
  </si>
  <si>
    <t xml:space="preserve">2.48</t>
  </si>
  <si>
    <t xml:space="preserve">Odbočka jednostranná 90° D280 / D200. , Materiál: pozinkovaná ocel, (např. Elektrodesign OBJ 90° 280/200)</t>
  </si>
  <si>
    <t xml:space="preserve">2.49</t>
  </si>
  <si>
    <t xml:space="preserve">Odbočka jednostranná 90° D315 / D200. , Materiál: pozinkovaná ocel, (např. Elektrodesign OBJ 90° 315/200)</t>
  </si>
  <si>
    <t xml:space="preserve">2.50</t>
  </si>
  <si>
    <t xml:space="preserve">Odbočka jednostranná 90° D355 / D200. , Materiál: pozinkovaná ocel, (např. Elektrodesign OBJ 90° 355/200)</t>
  </si>
  <si>
    <t xml:space="preserve">2.51</t>
  </si>
  <si>
    <t xml:space="preserve">Odbočka jednostranná 90° D400 / D200. , Materiál: pozinkovaná ocel, (např. Elektrodesign OBJ 90° 400/200)</t>
  </si>
  <si>
    <t xml:space="preserve">2.52</t>
  </si>
  <si>
    <t xml:space="preserve">Odbočka jednostranná 90° D315 / D125. , Materiál: pozinkovaná ocel, (např. Elektrodesign OBJ 90° 315/125)</t>
  </si>
  <si>
    <t xml:space="preserve">2.53</t>
  </si>
  <si>
    <t xml:space="preserve">Odbočka jednostranná 90° D400 / D100. , Materiál: pozinkovaná ocel, (např. Elektrodesign OBJ 90° 400/100)</t>
  </si>
  <si>
    <t xml:space="preserve">2.54</t>
  </si>
  <si>
    <t xml:space="preserve">Odbočka jednostranná 90° D400 / D125. , Materiál: pozinkovaná ocel, (např. Elektrodesign OBJ 90° 400/125)</t>
  </si>
  <si>
    <t xml:space="preserve">2.55</t>
  </si>
  <si>
    <t xml:space="preserve">Odbočka jednostranná 90° D400 / D400. , Materiál: pozinkovaná ocel, (např. Elektrodesign OBJ 90° 400/400)</t>
  </si>
  <si>
    <t xml:space="preserve">2.56</t>
  </si>
  <si>
    <t xml:space="preserve">2.57</t>
  </si>
  <si>
    <t xml:space="preserve">Odbočka jednostranná 90° D560 / D315. , Materiál: pozinkovaná ocel, (např. Elektrodesign OBJ 90° 560/315)</t>
  </si>
  <si>
    <t xml:space="preserve">2.58</t>
  </si>
  <si>
    <t xml:space="preserve">Odbočka jednostranná 90° D450 / D315. , Materiál: pozinkovaná ocel, (např. Elektrodesign OBJ 90° 450/315)</t>
  </si>
  <si>
    <t xml:space="preserve">2.59</t>
  </si>
  <si>
    <t xml:space="preserve">Odbočka oboustranná 90° D500 D400. , Materiál: pozinkovaná ocel, (např. Elektrodesign OBD 90° 500/400)</t>
  </si>
  <si>
    <t xml:space="preserve">2.60</t>
  </si>
  <si>
    <t xml:space="preserve">Odbočka oboustranná 90° D125 D125. , Materiál: pozinkovaná ocel, (např. Elektrodesign OBD 90° 125/125)</t>
  </si>
  <si>
    <t xml:space="preserve">2.61</t>
  </si>
  <si>
    <t xml:space="preserve">Koncový kryt vnitřní  D200, Materiál: pozinkovaná ocel, (např. Elektrodesign DRL 200 koncový kryt vnitřní)</t>
  </si>
  <si>
    <t xml:space="preserve">2.62</t>
  </si>
  <si>
    <t xml:space="preserve">Koncový kryt vnitřní  D280, Materiál: pozinkovaná ocel, (např. Elektrodesign DRL 280 koncový kryt vnitřní)</t>
  </si>
  <si>
    <t xml:space="preserve">2.63</t>
  </si>
  <si>
    <t xml:space="preserve">Koncový kryt vnitřní  D315, Materiál: pozinkovaná ocel, (např. Elektrodesign DRL 315 koncový kryt vnitřní)</t>
  </si>
  <si>
    <t xml:space="preserve">2.64</t>
  </si>
  <si>
    <t xml:space="preserve">Koncový kryt vnitřní  D355, Materiál: pozinkovaná ocel, (např. Elektrodesign DRL 355 koncový kryt vnitřní)</t>
  </si>
  <si>
    <t xml:space="preserve">2.65</t>
  </si>
  <si>
    <t xml:space="preserve">Koncový kryt vnitřní  D400, Materiál: pozinkovaná ocel, (např. Elektrodesign DRL 400 koncový kryt vnitřní)</t>
  </si>
  <si>
    <t xml:space="preserve">2.66</t>
  </si>
  <si>
    <t xml:space="preserve">Ohebná Al hliníková hadice D315, (např. Elektrodesign SEMIFLEX 315/3 STANDARD ohebná Al hadice)</t>
  </si>
  <si>
    <t xml:space="preserve">2.67</t>
  </si>
  <si>
    <t xml:space="preserve">2.68</t>
  </si>
  <si>
    <t xml:space="preserve">2.69</t>
  </si>
  <si>
    <t xml:space="preserve">Přechod osový DN560/500, segmentový. Materiál: pozinkovaná ocel, (např. Elektrodesign PRO 560/500) </t>
  </si>
  <si>
    <t xml:space="preserve">2.70</t>
  </si>
  <si>
    <t xml:space="preserve">Tlumič hluku D500mm, (např. Elektrodesign MAA-500 -900)</t>
  </si>
  <si>
    <t xml:space="preserve">2.71</t>
  </si>
  <si>
    <t xml:space="preserve">Přechod kruhové potrubí/hranaté potrubí Oblouk DN560/500×700. Materiál: pozinkovaná ocel, (ATYP, viz. výkresová dokumentace)</t>
  </si>
  <si>
    <t xml:space="preserve">2.72</t>
  </si>
  <si>
    <t xml:space="preserve">Škrtící klapka ruční D225m (např. Elektrodesign MSK225mm)</t>
  </si>
  <si>
    <t xml:space="preserve">2.73</t>
  </si>
  <si>
    <t xml:space="preserve">Odbočka jedenostranná D315/225mm, (např. Elektrodesign OBJ 90°</t>
  </si>
  <si>
    <t xml:space="preserve">2.74</t>
  </si>
  <si>
    <t xml:space="preserve">Oblouk segmentový 90°, D225mm (např. Elektrodesign OS 90°, D225mm)</t>
  </si>
  <si>
    <t xml:space="preserve">2.75</t>
  </si>
  <si>
    <t xml:space="preserve">Jádrový tlumič hluku 700x700mm l=1000mm, 4x jádro 200/500/1000mm, 1x 300/300/1000mm, vč. trouby 700x700x1000mm (např. Stavoklima)</t>
  </si>
  <si>
    <t xml:space="preserve">2.76</t>
  </si>
  <si>
    <t xml:space="preserve">Šikmý výfukový kus 700x700mm, se síťkou z řídkého tahokovu</t>
  </si>
  <si>
    <t xml:space="preserve">2.77</t>
  </si>
  <si>
    <t xml:space="preserve">Oblouk 500x700mm, R100mm</t>
  </si>
  <si>
    <t xml:space="preserve">2.78</t>
  </si>
  <si>
    <t xml:space="preserve">Přechodový oblouk 500x700/700x700mm, R100mm</t>
  </si>
  <si>
    <t xml:space="preserve">2.79</t>
  </si>
  <si>
    <t xml:space="preserve">Potrubí 500x700mm, l=750mm</t>
  </si>
  <si>
    <t xml:space="preserve">2.80</t>
  </si>
  <si>
    <t xml:space="preserve">Tepelné čerpadlo vzduch/vzduch, chlazení 23kW EER 2,63, topení 27kW COP 3,31, vč. expanzního ventilu (např. Toshiba RAV-SM2804AT8-E)</t>
  </si>
  <si>
    <t xml:space="preserve">Antivibrační podstava (rýhovaná pryž tl. 10mm)</t>
  </si>
  <si>
    <t xml:space="preserve">DX-kit s řízením výkon 0-10V rozváděč s krytím IP56 vč. teplotních čidel na zpátečku vzduchu a na výparník napájení: 230V / 1f / 50Hz</t>
  </si>
  <si>
    <t xml:space="preserve">Kabelový ovladač pro programování DX-kitu</t>
  </si>
  <si>
    <t xml:space="preserve">Chladírenské potrubí 1 1/8" a 1/2" vč. izolace ze syntetického kaučuku tl. 19mm (lepené spoje)</t>
  </si>
  <si>
    <t xml:space="preserve">bm</t>
  </si>
  <si>
    <t xml:space="preserve">Plechový žlab s víkem pro venkovní část potrubí</t>
  </si>
  <si>
    <t xml:space="preserve">Montážní, izolační, spojovací a závěsový materiál</t>
  </si>
  <si>
    <t xml:space="preserve">Tlaková zkouška</t>
  </si>
  <si>
    <t xml:space="preserve">hod</t>
  </si>
  <si>
    <t xml:space="preserve">Zprovoznění a zaregulování systému, zaškolení obsluhy</t>
  </si>
  <si>
    <t xml:space="preserve">D2 - Zařízení č.02 - Ostatní</t>
  </si>
  <si>
    <t xml:space="preserve">Vyhřívaný odvod kondenzátu</t>
  </si>
  <si>
    <t xml:space="preserve">Minerální vata tl. 50mm vč. opláštění nerez plechem</t>
  </si>
  <si>
    <t xml:space="preserve">Jeřáb</t>
  </si>
  <si>
    <t xml:space="preserve">D3 - Zařízení č.03 - Potrubní rozvod VZT v 2.NP, západní část hospody</t>
  </si>
  <si>
    <t xml:space="preserve">3.01</t>
  </si>
  <si>
    <t xml:space="preserve">Škrtící klapka D200mm, vč. servopohonu 230V 2.bod., (např. Elektrodesign MSKT 200 škrtící klapka těsná)</t>
  </si>
  <si>
    <t xml:space="preserve">-255652838</t>
  </si>
  <si>
    <t xml:space="preserve">3.02</t>
  </si>
  <si>
    <t xml:space="preserve">1785929428</t>
  </si>
  <si>
    <t xml:space="preserve">3.03</t>
  </si>
  <si>
    <t xml:space="preserve">-227532634</t>
  </si>
  <si>
    <t xml:space="preserve">3.04</t>
  </si>
  <si>
    <t xml:space="preserve">1854580247</t>
  </si>
  <si>
    <t xml:space="preserve">3.05</t>
  </si>
  <si>
    <t xml:space="preserve">-535521254</t>
  </si>
  <si>
    <t xml:space="preserve">3.06</t>
  </si>
  <si>
    <t xml:space="preserve">856791151</t>
  </si>
  <si>
    <t xml:space="preserve">3.07</t>
  </si>
  <si>
    <t xml:space="preserve">1226251295</t>
  </si>
  <si>
    <t xml:space="preserve">D3 - Zařízení č.03 - Ostatní</t>
  </si>
  <si>
    <t xml:space="preserve">4.01</t>
  </si>
  <si>
    <t xml:space="preserve">Protidešťová stříška D200mm</t>
  </si>
  <si>
    <t xml:space="preserve">4.02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</si>
</sst>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#,##0.00%"/>
    <numFmt numFmtId="167" formatCode="DD/MM/YYYY"/>
    <numFmt numFmtId="168" formatCode="#,##0.00000"/>
    <numFmt numFmtId="169" formatCode="@"/>
    <numFmt numFmtId="170" formatCode="#,##0.000"/>
  </numFmts>
  <fonts count="36">
    <font>
      <sz val="11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99"/>
      <name val="Trebuchet MS"/>
      <family val="2"/>
      <charset val="1"/>
    </font>
    <font>
      <sz val="10"/>
      <name val="Trebuchet MS"/>
      <family val="2"/>
      <charset val="238"/>
    </font>
    <font>
      <sz val="10"/>
      <color rgb="FF800000"/>
      <name val="Trebuchet MS"/>
      <family val="2"/>
      <charset val="238"/>
    </font>
    <font>
      <u val="single"/>
      <sz val="10"/>
      <color rgb="FF0000FF"/>
      <name val="Trebuchet MS"/>
      <family val="2"/>
      <charset val="238"/>
    </font>
    <font>
      <u val="single"/>
      <sz val="11"/>
      <color rgb="FF0000FF"/>
      <name val="Calibri"/>
      <family val="2"/>
      <charset val="1"/>
    </font>
    <font>
      <sz val="8"/>
      <name val="Trebuchet MS"/>
      <family val="2"/>
      <charset val="1"/>
    </font>
    <font>
      <sz val="8"/>
      <color rgb="FF3366FF"/>
      <name val="Trebuchet MS"/>
      <family val="2"/>
      <charset val="1"/>
    </font>
    <font>
      <b val="true"/>
      <sz val="16"/>
      <name val="Trebuchet MS"/>
      <family val="2"/>
      <charset val="1"/>
    </font>
    <font>
      <sz val="9"/>
      <color rgb="FF969696"/>
      <name val="Trebuchet MS"/>
      <family val="2"/>
      <charset val="1"/>
    </font>
    <font>
      <sz val="9"/>
      <name val="Trebuchet MS"/>
      <family val="2"/>
      <charset val="1"/>
    </font>
    <font>
      <b val="true"/>
      <sz val="12"/>
      <name val="Trebuchet MS"/>
      <family val="2"/>
      <charset val="1"/>
    </font>
    <font>
      <sz val="10"/>
      <color rgb="FF333333"/>
      <name val="Trebuchet MS"/>
      <family val="2"/>
      <charset val="1"/>
    </font>
    <font>
      <sz val="10"/>
      <name val="Trebuchet MS"/>
      <family val="2"/>
      <charset val="1"/>
    </font>
    <font>
      <b val="true"/>
      <sz val="10"/>
      <name val="Trebuchet MS"/>
      <family val="2"/>
      <charset val="1"/>
    </font>
    <font>
      <sz val="8"/>
      <color rgb="FF969696"/>
      <name val="Trebuchet MS"/>
      <family val="2"/>
      <charset val="1"/>
    </font>
    <font>
      <b val="true"/>
      <sz val="8"/>
      <color rgb="FF969696"/>
      <name val="Trebuchet MS"/>
      <family val="2"/>
      <charset val="1"/>
    </font>
    <font>
      <b val="true"/>
      <sz val="10"/>
      <color rgb="FF333333"/>
      <name val="Trebuchet MS"/>
      <family val="2"/>
      <charset val="1"/>
    </font>
    <font>
      <sz val="10"/>
      <color rgb="FF969696"/>
      <name val="Trebuchet MS"/>
      <family val="2"/>
      <charset val="1"/>
    </font>
    <font>
      <b val="true"/>
      <sz val="9"/>
      <name val="Trebuchet MS"/>
      <family val="2"/>
      <charset val="1"/>
    </font>
    <font>
      <sz val="12"/>
      <color rgb="FF969696"/>
      <name val="Trebuchet MS"/>
      <family val="2"/>
      <charset val="1"/>
    </font>
    <font>
      <b val="true"/>
      <sz val="12"/>
      <color rgb="FF800000"/>
      <name val="Trebuchet MS"/>
      <family val="2"/>
      <charset val="1"/>
    </font>
    <font>
      <sz val="12"/>
      <name val="Trebuchet MS"/>
      <family val="2"/>
      <charset val="1"/>
    </font>
    <font>
      <sz val="18"/>
      <color rgb="FF0000FF"/>
      <name val="Wingdings 2"/>
      <family val="1"/>
      <charset val="2"/>
    </font>
    <font>
      <sz val="11"/>
      <name val="Trebuchet MS"/>
      <family val="2"/>
      <charset val="1"/>
    </font>
    <font>
      <b val="true"/>
      <sz val="11"/>
      <color rgb="FF003366"/>
      <name val="Trebuchet MS"/>
      <family val="2"/>
      <charset val="1"/>
    </font>
    <font>
      <sz val="11"/>
      <color rgb="FF003366"/>
      <name val="Trebuchet MS"/>
      <family val="2"/>
      <charset val="1"/>
    </font>
    <font>
      <sz val="11"/>
      <color rgb="FF969696"/>
      <name val="Trebuchet MS"/>
      <family val="2"/>
      <charset val="1"/>
    </font>
    <font>
      <sz val="12"/>
      <color rgb="FF003366"/>
      <name val="Trebuchet MS"/>
      <family val="2"/>
      <charset val="1"/>
    </font>
    <font>
      <sz val="8"/>
      <color rgb="FF003366"/>
      <name val="Trebuchet MS"/>
      <family val="2"/>
      <charset val="1"/>
    </font>
    <font>
      <sz val="9"/>
      <color rgb="FF000000"/>
      <name val="Trebuchet MS"/>
      <family val="2"/>
      <charset val="1"/>
    </font>
    <font>
      <sz val="8"/>
      <color rgb="FF800000"/>
      <name val="Trebuchet MS"/>
      <family val="2"/>
      <charset val="1"/>
    </font>
    <font>
      <b val="true"/>
      <sz val="8"/>
      <name val="Trebuchet MS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dotted"/>
      <bottom/>
      <diagonal/>
    </border>
    <border diagonalUp="false" diagonalDown="false">
      <left/>
      <right/>
      <top/>
      <bottom style="dotted"/>
      <diagonal/>
    </border>
    <border diagonalUp="false" diagonalDown="false">
      <left style="dotted"/>
      <right/>
      <top style="dotted"/>
      <bottom style="dotted"/>
      <diagonal/>
    </border>
    <border diagonalUp="false" diagonalDown="false">
      <left/>
      <right/>
      <top style="dotted"/>
      <bottom style="dotted"/>
      <diagonal/>
    </border>
    <border diagonalUp="false" diagonalDown="false">
      <left/>
      <right style="dotted"/>
      <top style="dotted"/>
      <bottom style="dotted"/>
      <diagonal/>
    </border>
    <border diagonalUp="false" diagonalDown="false">
      <left style="dotted">
        <color rgb="FF969696"/>
      </left>
      <right/>
      <top style="dotted">
        <color rgb="FF969696"/>
      </top>
      <bottom/>
      <diagonal/>
    </border>
    <border diagonalUp="false" diagonalDown="false">
      <left/>
      <right/>
      <top style="dotted">
        <color rgb="FF969696"/>
      </top>
      <bottom/>
      <diagonal/>
    </border>
    <border diagonalUp="false" diagonalDown="false">
      <left/>
      <right style="dotted">
        <color rgb="FF969696"/>
      </right>
      <top style="dotted">
        <color rgb="FF969696"/>
      </top>
      <bottom/>
      <diagonal/>
    </border>
    <border diagonalUp="false" diagonalDown="false">
      <left style="dotted">
        <color rgb="FF969696"/>
      </left>
      <right/>
      <top/>
      <bottom/>
      <diagonal/>
    </border>
    <border diagonalUp="false" diagonalDown="false">
      <left/>
      <right style="dotted">
        <color rgb="FF969696"/>
      </right>
      <top/>
      <bottom/>
      <diagonal/>
    </border>
    <border diagonalUp="false" diagonalDown="false">
      <left style="dotted">
        <color rgb="FF969696"/>
      </left>
      <right/>
      <top/>
      <bottom style="dotted">
        <color rgb="FF969696"/>
      </bottom>
      <diagonal/>
    </border>
    <border diagonalUp="false" diagonalDown="false">
      <left/>
      <right/>
      <top/>
      <bottom style="dotted">
        <color rgb="FF969696"/>
      </bottom>
      <diagonal/>
    </border>
    <border diagonalUp="false" diagonalDown="false">
      <left/>
      <right style="dotted">
        <color rgb="FF969696"/>
      </right>
      <top/>
      <bottom style="dotted">
        <color rgb="FF969696"/>
      </bottom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 diagonalUp="false" diagonalDown="false">
      <left/>
      <right/>
      <top style="dotted">
        <color rgb="FF969696"/>
      </top>
      <bottom style="dotted">
        <color rgb="FF969696"/>
      </bottom>
      <diagonal/>
    </border>
    <border diagonalUp="false" diagonalDown="false"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 diagonalUp="false" diagonalDown="false"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7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3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4" fillId="3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3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30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30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3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3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4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3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3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31" fillId="0" borderId="2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32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3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3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3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31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2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9" fillId="0" borderId="2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2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2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9" fillId="0" borderId="2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9" fillId="0" borderId="2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2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8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2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8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0" borderId="2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9" fillId="0" borderId="2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9" fillId="4" borderId="2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4" borderId="2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9" fillId="4" borderId="2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4" borderId="2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9" fillId="0" borderId="2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2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9" fillId="0" borderId="2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9" fillId="0" borderId="25" xfId="0" applyFont="true" applyBorder="true" applyAlignment="true" applyProtection="true">
      <alignment horizontal="left" vertical="center" textRotation="0" wrapText="true" indent="0" shrinkToFit="false"/>
      <protection locked="fals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X93"/>
  <sheetViews>
    <sheetView windowProtection="tru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90" activePane="bottomLeft" state="frozen"/>
      <selection pane="topLeft" activeCell="A1" activeCellId="0" sqref="A1"/>
      <selection pane="bottomLeft" activeCell="E20" activeCellId="0" sqref="E20"/>
    </sheetView>
  </sheetViews>
  <sheetFormatPr defaultRowHeight="12"/>
  <cols>
    <col collapsed="false" hidden="false" max="1" min="1" style="0" width="8.10204081632653"/>
    <col collapsed="false" hidden="false" max="2" min="2" style="0" width="1.62244897959184"/>
    <col collapsed="false" hidden="false" max="3" min="3" style="0" width="4.05102040816327"/>
    <col collapsed="false" hidden="false" max="33" min="4" style="0" width="2.29591836734694"/>
    <col collapsed="false" hidden="false" max="34" min="34" style="0" width="3.23979591836735"/>
    <col collapsed="false" hidden="false" max="37" min="35" style="0" width="2.29591836734694"/>
    <col collapsed="false" hidden="false" max="38" min="38" style="0" width="8.10204081632653"/>
    <col collapsed="false" hidden="false" max="39" min="39" style="0" width="3.23979591836735"/>
    <col collapsed="false" hidden="false" max="40" min="40" style="0" width="13.0918367346939"/>
    <col collapsed="false" hidden="false" max="41" min="41" style="0" width="7.29081632653061"/>
    <col collapsed="false" hidden="false" max="42" min="42" style="0" width="4.05102040816327"/>
    <col collapsed="false" hidden="false" max="43" min="43" style="0" width="1.62244897959184"/>
    <col collapsed="false" hidden="false" max="44" min="44" style="0" width="13.5"/>
    <col collapsed="false" hidden="true" max="56" min="45" style="0" width="0"/>
    <col collapsed="false" hidden="false" max="57" min="57" style="0" width="65.6071428571429"/>
    <col collapsed="false" hidden="false" max="70" min="58" style="0" width="9.17857142857143"/>
    <col collapsed="false" hidden="true" max="89" min="71" style="0" width="0"/>
    <col collapsed="false" hidden="false" max="1025" min="90" style="0" width="9.17857142857143"/>
  </cols>
  <sheetData>
    <row r="1" customFormat="false" ht="21.45" hidden="false" customHeight="true" outlineLevel="0" collapsed="false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6" t="s">
        <v>4</v>
      </c>
      <c r="BB1" s="6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T1" s="7" t="s">
        <v>5</v>
      </c>
      <c r="BU1" s="7" t="s">
        <v>5</v>
      </c>
    </row>
    <row r="2" customFormat="false" ht="36.9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R2" s="9" t="s">
        <v>7</v>
      </c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S2" s="10" t="s">
        <v>8</v>
      </c>
      <c r="BT2" s="10" t="s">
        <v>9</v>
      </c>
    </row>
    <row r="3" customFormat="false" ht="6.9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3"/>
      <c r="BS3" s="10" t="s">
        <v>8</v>
      </c>
      <c r="BT3" s="10" t="s">
        <v>10</v>
      </c>
    </row>
    <row r="4" customFormat="false" ht="36.9" hidden="false" customHeight="true" outlineLevel="0" collapsed="false">
      <c r="B4" s="14"/>
      <c r="C4" s="15" t="s">
        <v>11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6"/>
      <c r="AS4" s="17" t="s">
        <v>12</v>
      </c>
      <c r="BS4" s="10" t="s">
        <v>13</v>
      </c>
    </row>
    <row r="5" customFormat="false" ht="14.4" hidden="false" customHeight="true" outlineLevel="0" collapsed="false">
      <c r="B5" s="14"/>
      <c r="C5" s="18"/>
      <c r="D5" s="19" t="s">
        <v>14</v>
      </c>
      <c r="E5" s="18"/>
      <c r="F5" s="18"/>
      <c r="G5" s="18"/>
      <c r="H5" s="18"/>
      <c r="I5" s="18"/>
      <c r="J5" s="18"/>
      <c r="K5" s="20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18"/>
      <c r="AQ5" s="16"/>
      <c r="BS5" s="10" t="s">
        <v>8</v>
      </c>
    </row>
    <row r="6" customFormat="false" ht="36.9" hidden="false" customHeight="true" outlineLevel="0" collapsed="false">
      <c r="B6" s="14"/>
      <c r="C6" s="18"/>
      <c r="D6" s="21" t="s">
        <v>16</v>
      </c>
      <c r="E6" s="18"/>
      <c r="F6" s="18"/>
      <c r="G6" s="18"/>
      <c r="H6" s="18"/>
      <c r="I6" s="18"/>
      <c r="J6" s="18"/>
      <c r="K6" s="22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18"/>
      <c r="AQ6" s="16"/>
      <c r="BS6" s="10" t="s">
        <v>18</v>
      </c>
    </row>
    <row r="7" customFormat="false" ht="14.4" hidden="false" customHeight="true" outlineLevel="0" collapsed="false">
      <c r="B7" s="14"/>
      <c r="C7" s="18"/>
      <c r="D7" s="23" t="s">
        <v>19</v>
      </c>
      <c r="E7" s="18"/>
      <c r="F7" s="18"/>
      <c r="G7" s="18"/>
      <c r="H7" s="18"/>
      <c r="I7" s="18"/>
      <c r="J7" s="18"/>
      <c r="K7" s="20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3" t="s">
        <v>20</v>
      </c>
      <c r="AL7" s="18"/>
      <c r="AM7" s="18"/>
      <c r="AN7" s="20"/>
      <c r="AO7" s="18"/>
      <c r="AP7" s="18"/>
      <c r="AQ7" s="16"/>
      <c r="BS7" s="10" t="s">
        <v>21</v>
      </c>
    </row>
    <row r="8" customFormat="false" ht="14.4" hidden="false" customHeight="true" outlineLevel="0" collapsed="false">
      <c r="B8" s="14"/>
      <c r="C8" s="18"/>
      <c r="D8" s="23" t="s">
        <v>22</v>
      </c>
      <c r="E8" s="18"/>
      <c r="F8" s="18"/>
      <c r="G8" s="18"/>
      <c r="H8" s="18"/>
      <c r="I8" s="18"/>
      <c r="J8" s="18"/>
      <c r="K8" s="20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3" t="s">
        <v>24</v>
      </c>
      <c r="AL8" s="18"/>
      <c r="AM8" s="18"/>
      <c r="AN8" s="20" t="s">
        <v>25</v>
      </c>
      <c r="AO8" s="18"/>
      <c r="AP8" s="18"/>
      <c r="AQ8" s="16"/>
      <c r="BS8" s="10" t="s">
        <v>26</v>
      </c>
    </row>
    <row r="9" customFormat="false" ht="14.4" hidden="false" customHeight="true" outlineLevel="0" collapsed="false">
      <c r="B9" s="14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6"/>
      <c r="BS9" s="10" t="s">
        <v>27</v>
      </c>
    </row>
    <row r="10" customFormat="false" ht="14.4" hidden="false" customHeight="true" outlineLevel="0" collapsed="false">
      <c r="B10" s="14"/>
      <c r="C10" s="18"/>
      <c r="D10" s="23" t="s">
        <v>28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3" t="s">
        <v>29</v>
      </c>
      <c r="AL10" s="18"/>
      <c r="AM10" s="18"/>
      <c r="AN10" s="20"/>
      <c r="AO10" s="18"/>
      <c r="AP10" s="18"/>
      <c r="AQ10" s="16"/>
      <c r="BS10" s="10" t="s">
        <v>18</v>
      </c>
    </row>
    <row r="11" customFormat="false" ht="18.45" hidden="false" customHeight="true" outlineLevel="0" collapsed="false">
      <c r="B11" s="14"/>
      <c r="C11" s="18"/>
      <c r="D11" s="18"/>
      <c r="E11" s="20" t="s">
        <v>23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3" t="s">
        <v>30</v>
      </c>
      <c r="AL11" s="18"/>
      <c r="AM11" s="18"/>
      <c r="AN11" s="20"/>
      <c r="AO11" s="18"/>
      <c r="AP11" s="18"/>
      <c r="AQ11" s="16"/>
      <c r="BS11" s="10" t="s">
        <v>18</v>
      </c>
    </row>
    <row r="12" customFormat="false" ht="6.9" hidden="false" customHeight="true" outlineLevel="0" collapsed="false">
      <c r="B12" s="14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6"/>
      <c r="BS12" s="10" t="s">
        <v>18</v>
      </c>
    </row>
    <row r="13" customFormat="false" ht="14.4" hidden="false" customHeight="true" outlineLevel="0" collapsed="false">
      <c r="B13" s="14"/>
      <c r="C13" s="18"/>
      <c r="D13" s="23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3" t="s">
        <v>29</v>
      </c>
      <c r="AL13" s="18"/>
      <c r="AM13" s="18"/>
      <c r="AN13" s="20"/>
      <c r="AO13" s="18"/>
      <c r="AP13" s="18"/>
      <c r="AQ13" s="16"/>
      <c r="BS13" s="10" t="s">
        <v>18</v>
      </c>
    </row>
    <row r="14" customFormat="false" ht="13.2" hidden="false" customHeight="false" outlineLevel="0" collapsed="false">
      <c r="B14" s="14"/>
      <c r="C14" s="18"/>
      <c r="D14" s="18"/>
      <c r="E14" s="20" t="s">
        <v>23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3" t="s">
        <v>30</v>
      </c>
      <c r="AL14" s="18"/>
      <c r="AM14" s="18"/>
      <c r="AN14" s="20"/>
      <c r="AO14" s="18"/>
      <c r="AP14" s="18"/>
      <c r="AQ14" s="16"/>
      <c r="BS14" s="10" t="s">
        <v>18</v>
      </c>
    </row>
    <row r="15" customFormat="false" ht="6.9" hidden="false" customHeight="true" outlineLevel="0" collapsed="false">
      <c r="B15" s="14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6"/>
      <c r="BS15" s="10" t="s">
        <v>5</v>
      </c>
    </row>
    <row r="16" customFormat="false" ht="14.4" hidden="false" customHeight="true" outlineLevel="0" collapsed="false">
      <c r="B16" s="14"/>
      <c r="C16" s="18"/>
      <c r="D16" s="23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3" t="s">
        <v>29</v>
      </c>
      <c r="AL16" s="18"/>
      <c r="AM16" s="18"/>
      <c r="AN16" s="20" t="s">
        <v>33</v>
      </c>
      <c r="AO16" s="18"/>
      <c r="AP16" s="18"/>
      <c r="AQ16" s="16"/>
      <c r="BS16" s="10" t="s">
        <v>5</v>
      </c>
    </row>
    <row r="17" customFormat="false" ht="18.45" hidden="false" customHeight="true" outlineLevel="0" collapsed="false">
      <c r="B17" s="14"/>
      <c r="C17" s="18"/>
      <c r="D17" s="18"/>
      <c r="E17" s="20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3" t="s">
        <v>30</v>
      </c>
      <c r="AL17" s="18"/>
      <c r="AM17" s="18"/>
      <c r="AN17" s="20"/>
      <c r="AO17" s="18"/>
      <c r="AP17" s="18"/>
      <c r="AQ17" s="16"/>
      <c r="BS17" s="10" t="s">
        <v>34</v>
      </c>
    </row>
    <row r="18" customFormat="false" ht="6.9" hidden="false" customHeight="true" outlineLevel="0" collapsed="false">
      <c r="B18" s="14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6"/>
      <c r="BS18" s="10" t="s">
        <v>8</v>
      </c>
    </row>
    <row r="19" customFormat="false" ht="14.4" hidden="false" customHeight="true" outlineLevel="0" collapsed="false">
      <c r="B19" s="14"/>
      <c r="C19" s="18"/>
      <c r="D19" s="23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3" t="s">
        <v>29</v>
      </c>
      <c r="AL19" s="18"/>
      <c r="AM19" s="18"/>
      <c r="AN19" s="20"/>
      <c r="AO19" s="18"/>
      <c r="AP19" s="18"/>
      <c r="AQ19" s="16"/>
      <c r="BS19" s="10" t="s">
        <v>8</v>
      </c>
    </row>
    <row r="20" customFormat="false" ht="18.45" hidden="false" customHeight="true" outlineLevel="0" collapsed="false">
      <c r="B20" s="14"/>
      <c r="C20" s="18"/>
      <c r="D20" s="18"/>
      <c r="E20" s="20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3" t="s">
        <v>30</v>
      </c>
      <c r="AL20" s="18"/>
      <c r="AM20" s="18"/>
      <c r="AN20" s="20"/>
      <c r="AO20" s="18"/>
      <c r="AP20" s="18"/>
      <c r="AQ20" s="16"/>
    </row>
    <row r="21" customFormat="false" ht="6.9" hidden="false" customHeight="true" outlineLevel="0" collapsed="false">
      <c r="B21" s="14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6"/>
    </row>
    <row r="22" customFormat="false" ht="13.2" hidden="false" customHeight="false" outlineLevel="0" collapsed="false">
      <c r="B22" s="14"/>
      <c r="C22" s="18"/>
      <c r="D22" s="23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6"/>
    </row>
    <row r="23" customFormat="false" ht="22.5" hidden="false" customHeight="true" outlineLevel="0" collapsed="false">
      <c r="B23" s="14"/>
      <c r="C23" s="18"/>
      <c r="D23" s="18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18"/>
      <c r="AP23" s="18"/>
      <c r="AQ23" s="16"/>
    </row>
    <row r="24" customFormat="false" ht="6.9" hidden="false" customHeight="true" outlineLevel="0" collapsed="false">
      <c r="B24" s="14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6"/>
    </row>
    <row r="25" customFormat="false" ht="6.9" hidden="false" customHeight="true" outlineLevel="0" collapsed="false">
      <c r="B25" s="14"/>
      <c r="C25" s="1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8"/>
      <c r="AQ25" s="16"/>
    </row>
    <row r="26" customFormat="false" ht="14.4" hidden="false" customHeight="true" outlineLevel="0" collapsed="false">
      <c r="B26" s="14"/>
      <c r="C26" s="18"/>
      <c r="D26" s="26" t="s">
        <v>37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27" t="n">
        <f aca="false">ROUND(AG87,2)</f>
        <v>0</v>
      </c>
      <c r="AL26" s="27"/>
      <c r="AM26" s="27"/>
      <c r="AN26" s="27"/>
      <c r="AO26" s="27"/>
      <c r="AP26" s="18"/>
      <c r="AQ26" s="16"/>
    </row>
    <row r="27" customFormat="false" ht="14.4" hidden="false" customHeight="true" outlineLevel="0" collapsed="false">
      <c r="B27" s="14"/>
      <c r="C27" s="18"/>
      <c r="D27" s="26" t="s">
        <v>38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27" t="n">
        <f aca="false">ROUND(AG90,2)</f>
        <v>0</v>
      </c>
      <c r="AL27" s="27"/>
      <c r="AM27" s="27"/>
      <c r="AN27" s="27"/>
      <c r="AO27" s="27"/>
      <c r="AP27" s="18"/>
      <c r="AQ27" s="16"/>
    </row>
    <row r="28" s="28" customFormat="true" ht="6.9" hidden="false" customHeight="true" outlineLevel="0" collapsed="false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</row>
    <row r="29" customFormat="false" ht="25.95" hidden="false" customHeight="true" outlineLevel="0" collapsed="false">
      <c r="A29" s="28"/>
      <c r="B29" s="29"/>
      <c r="C29" s="30"/>
      <c r="D29" s="32" t="s">
        <v>39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4" t="n">
        <f aca="false">ROUND(AK26+AK27,2)</f>
        <v>0</v>
      </c>
      <c r="AL29" s="34"/>
      <c r="AM29" s="34"/>
      <c r="AN29" s="34"/>
      <c r="AO29" s="34"/>
      <c r="AP29" s="30"/>
      <c r="AQ29" s="31"/>
    </row>
    <row r="30" customFormat="false" ht="6.9" hidden="false" customHeight="true" outlineLevel="0" collapsed="false">
      <c r="A30" s="28"/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</row>
    <row r="31" s="35" customFormat="true" ht="14.4" hidden="false" customHeight="true" outlineLevel="0" collapsed="false">
      <c r="B31" s="36"/>
      <c r="C31" s="37"/>
      <c r="D31" s="38" t="s">
        <v>40</v>
      </c>
      <c r="E31" s="37"/>
      <c r="F31" s="38" t="s">
        <v>41</v>
      </c>
      <c r="G31" s="37"/>
      <c r="H31" s="37"/>
      <c r="I31" s="37"/>
      <c r="J31" s="37"/>
      <c r="K31" s="37"/>
      <c r="L31" s="39" t="n">
        <v>0.21</v>
      </c>
      <c r="M31" s="39"/>
      <c r="N31" s="39"/>
      <c r="O31" s="39"/>
      <c r="P31" s="37"/>
      <c r="Q31" s="37"/>
      <c r="R31" s="37"/>
      <c r="S31" s="37"/>
      <c r="T31" s="40" t="s">
        <v>42</v>
      </c>
      <c r="U31" s="37"/>
      <c r="V31" s="37"/>
      <c r="W31" s="41" t="n">
        <f aca="false">ROUND(AZ87+SUM(CD91:CD91),2)</f>
        <v>0</v>
      </c>
      <c r="X31" s="41"/>
      <c r="Y31" s="41"/>
      <c r="Z31" s="41"/>
      <c r="AA31" s="41"/>
      <c r="AB31" s="41"/>
      <c r="AC31" s="41"/>
      <c r="AD31" s="41"/>
      <c r="AE31" s="41"/>
      <c r="AF31" s="37"/>
      <c r="AG31" s="37"/>
      <c r="AH31" s="37"/>
      <c r="AI31" s="37"/>
      <c r="AJ31" s="37"/>
      <c r="AK31" s="41" t="n">
        <f aca="false">ROUND(AV87+SUM(BY91:BY91),2)</f>
        <v>0</v>
      </c>
      <c r="AL31" s="41"/>
      <c r="AM31" s="41"/>
      <c r="AN31" s="41"/>
      <c r="AO31" s="41"/>
      <c r="AP31" s="37"/>
      <c r="AQ31" s="42"/>
    </row>
    <row r="32" customFormat="false" ht="14.4" hidden="false" customHeight="true" outlineLevel="0" collapsed="false">
      <c r="A32" s="35"/>
      <c r="B32" s="36"/>
      <c r="C32" s="37"/>
      <c r="D32" s="37"/>
      <c r="E32" s="37"/>
      <c r="F32" s="38" t="s">
        <v>43</v>
      </c>
      <c r="G32" s="37"/>
      <c r="H32" s="37"/>
      <c r="I32" s="37"/>
      <c r="J32" s="37"/>
      <c r="K32" s="37"/>
      <c r="L32" s="39" t="n">
        <v>0.15</v>
      </c>
      <c r="M32" s="39"/>
      <c r="N32" s="39"/>
      <c r="O32" s="39"/>
      <c r="P32" s="37"/>
      <c r="Q32" s="37"/>
      <c r="R32" s="37"/>
      <c r="S32" s="37"/>
      <c r="T32" s="40" t="s">
        <v>42</v>
      </c>
      <c r="U32" s="37"/>
      <c r="V32" s="37"/>
      <c r="W32" s="41" t="n">
        <f aca="false">ROUND(BA87+SUM(CE91:CE91),2)</f>
        <v>0</v>
      </c>
      <c r="X32" s="41"/>
      <c r="Y32" s="41"/>
      <c r="Z32" s="41"/>
      <c r="AA32" s="41"/>
      <c r="AB32" s="41"/>
      <c r="AC32" s="41"/>
      <c r="AD32" s="41"/>
      <c r="AE32" s="41"/>
      <c r="AF32" s="37"/>
      <c r="AG32" s="37"/>
      <c r="AH32" s="37"/>
      <c r="AI32" s="37"/>
      <c r="AJ32" s="37"/>
      <c r="AK32" s="41" t="n">
        <f aca="false">ROUND(AW87+SUM(BZ91:BZ91),2)</f>
        <v>0</v>
      </c>
      <c r="AL32" s="41"/>
      <c r="AM32" s="41"/>
      <c r="AN32" s="41"/>
      <c r="AO32" s="41"/>
      <c r="AP32" s="37"/>
      <c r="AQ32" s="42"/>
    </row>
    <row r="33" customFormat="false" ht="14.4" hidden="true" customHeight="true" outlineLevel="0" collapsed="false">
      <c r="A33" s="35"/>
      <c r="B33" s="36"/>
      <c r="C33" s="37"/>
      <c r="D33" s="37"/>
      <c r="E33" s="37"/>
      <c r="F33" s="38" t="s">
        <v>44</v>
      </c>
      <c r="G33" s="37"/>
      <c r="H33" s="37"/>
      <c r="I33" s="37"/>
      <c r="J33" s="37"/>
      <c r="K33" s="37"/>
      <c r="L33" s="39" t="n">
        <v>0.21</v>
      </c>
      <c r="M33" s="39"/>
      <c r="N33" s="39"/>
      <c r="O33" s="39"/>
      <c r="P33" s="37"/>
      <c r="Q33" s="37"/>
      <c r="R33" s="37"/>
      <c r="S33" s="37"/>
      <c r="T33" s="40" t="s">
        <v>42</v>
      </c>
      <c r="U33" s="37"/>
      <c r="V33" s="37"/>
      <c r="W33" s="41" t="n">
        <f aca="false">ROUND(BB87+SUM(CF91:CF91),2)</f>
        <v>0</v>
      </c>
      <c r="X33" s="41"/>
      <c r="Y33" s="41"/>
      <c r="Z33" s="41"/>
      <c r="AA33" s="41"/>
      <c r="AB33" s="41"/>
      <c r="AC33" s="41"/>
      <c r="AD33" s="41"/>
      <c r="AE33" s="41"/>
      <c r="AF33" s="37"/>
      <c r="AG33" s="37"/>
      <c r="AH33" s="37"/>
      <c r="AI33" s="37"/>
      <c r="AJ33" s="37"/>
      <c r="AK33" s="41" t="n">
        <v>0</v>
      </c>
      <c r="AL33" s="41"/>
      <c r="AM33" s="41"/>
      <c r="AN33" s="41"/>
      <c r="AO33" s="41"/>
      <c r="AP33" s="37"/>
      <c r="AQ33" s="42"/>
    </row>
    <row r="34" customFormat="false" ht="14.4" hidden="true" customHeight="true" outlineLevel="0" collapsed="false">
      <c r="A34" s="35"/>
      <c r="B34" s="36"/>
      <c r="C34" s="37"/>
      <c r="D34" s="37"/>
      <c r="E34" s="37"/>
      <c r="F34" s="38" t="s">
        <v>45</v>
      </c>
      <c r="G34" s="37"/>
      <c r="H34" s="37"/>
      <c r="I34" s="37"/>
      <c r="J34" s="37"/>
      <c r="K34" s="37"/>
      <c r="L34" s="39" t="n">
        <v>0.15</v>
      </c>
      <c r="M34" s="39"/>
      <c r="N34" s="39"/>
      <c r="O34" s="39"/>
      <c r="P34" s="37"/>
      <c r="Q34" s="37"/>
      <c r="R34" s="37"/>
      <c r="S34" s="37"/>
      <c r="T34" s="40" t="s">
        <v>42</v>
      </c>
      <c r="U34" s="37"/>
      <c r="V34" s="37"/>
      <c r="W34" s="41" t="n">
        <f aca="false">ROUND(BC87+SUM(CG91:CG91),2)</f>
        <v>0</v>
      </c>
      <c r="X34" s="41"/>
      <c r="Y34" s="41"/>
      <c r="Z34" s="41"/>
      <c r="AA34" s="41"/>
      <c r="AB34" s="41"/>
      <c r="AC34" s="41"/>
      <c r="AD34" s="41"/>
      <c r="AE34" s="41"/>
      <c r="AF34" s="37"/>
      <c r="AG34" s="37"/>
      <c r="AH34" s="37"/>
      <c r="AI34" s="37"/>
      <c r="AJ34" s="37"/>
      <c r="AK34" s="41" t="n">
        <v>0</v>
      </c>
      <c r="AL34" s="41"/>
      <c r="AM34" s="41"/>
      <c r="AN34" s="41"/>
      <c r="AO34" s="41"/>
      <c r="AP34" s="37"/>
      <c r="AQ34" s="42"/>
    </row>
    <row r="35" customFormat="false" ht="14.4" hidden="true" customHeight="true" outlineLevel="0" collapsed="false">
      <c r="A35" s="35"/>
      <c r="B35" s="36"/>
      <c r="C35" s="37"/>
      <c r="D35" s="37"/>
      <c r="E35" s="37"/>
      <c r="F35" s="38" t="s">
        <v>46</v>
      </c>
      <c r="G35" s="37"/>
      <c r="H35" s="37"/>
      <c r="I35" s="37"/>
      <c r="J35" s="37"/>
      <c r="K35" s="37"/>
      <c r="L35" s="39" t="n">
        <v>0</v>
      </c>
      <c r="M35" s="39"/>
      <c r="N35" s="39"/>
      <c r="O35" s="39"/>
      <c r="P35" s="37"/>
      <c r="Q35" s="37"/>
      <c r="R35" s="37"/>
      <c r="S35" s="37"/>
      <c r="T35" s="40" t="s">
        <v>42</v>
      </c>
      <c r="U35" s="37"/>
      <c r="V35" s="37"/>
      <c r="W35" s="41" t="n">
        <f aca="false">ROUND(BD87+SUM(CH91:CH91),2)</f>
        <v>0</v>
      </c>
      <c r="X35" s="41"/>
      <c r="Y35" s="41"/>
      <c r="Z35" s="41"/>
      <c r="AA35" s="41"/>
      <c r="AB35" s="41"/>
      <c r="AC35" s="41"/>
      <c r="AD35" s="41"/>
      <c r="AE35" s="41"/>
      <c r="AF35" s="37"/>
      <c r="AG35" s="37"/>
      <c r="AH35" s="37"/>
      <c r="AI35" s="37"/>
      <c r="AJ35" s="37"/>
      <c r="AK35" s="41" t="n">
        <v>0</v>
      </c>
      <c r="AL35" s="41"/>
      <c r="AM35" s="41"/>
      <c r="AN35" s="41"/>
      <c r="AO35" s="41"/>
      <c r="AP35" s="37"/>
      <c r="AQ35" s="42"/>
    </row>
    <row r="36" s="28" customFormat="true" ht="6.9" hidden="false" customHeight="true" outlineLevel="0" collapsed="false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customFormat="false" ht="25.95" hidden="false" customHeight="true" outlineLevel="0" collapsed="false">
      <c r="A37" s="28"/>
      <c r="B37" s="29"/>
      <c r="C37" s="43"/>
      <c r="D37" s="44" t="s">
        <v>47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48</v>
      </c>
      <c r="U37" s="45"/>
      <c r="V37" s="45"/>
      <c r="W37" s="45"/>
      <c r="X37" s="47" t="s">
        <v>49</v>
      </c>
      <c r="Y37" s="47"/>
      <c r="Z37" s="47"/>
      <c r="AA37" s="47"/>
      <c r="AB37" s="47"/>
      <c r="AC37" s="45"/>
      <c r="AD37" s="45"/>
      <c r="AE37" s="45"/>
      <c r="AF37" s="45"/>
      <c r="AG37" s="45"/>
      <c r="AH37" s="45"/>
      <c r="AI37" s="45"/>
      <c r="AJ37" s="45"/>
      <c r="AK37" s="48" t="n">
        <f aca="false">SUM(AK29:AK35)</f>
        <v>0</v>
      </c>
      <c r="AL37" s="48"/>
      <c r="AM37" s="48"/>
      <c r="AN37" s="48"/>
      <c r="AO37" s="48"/>
      <c r="AP37" s="43"/>
      <c r="AQ37" s="31"/>
    </row>
    <row r="38" customFormat="false" ht="14.4" hidden="false" customHeight="true" outlineLevel="0" collapsed="false">
      <c r="A38" s="28"/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customFormat="false" ht="12" hidden="false" customHeight="false" outlineLevel="0" collapsed="false"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6"/>
    </row>
    <row r="40" customFormat="false" ht="12" hidden="false" customHeight="false" outlineLevel="0" collapsed="false"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6"/>
    </row>
    <row r="41" customFormat="false" ht="12" hidden="false" customHeight="false" outlineLevel="0" collapsed="false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6"/>
    </row>
    <row r="42" customFormat="false" ht="12" hidden="false" customHeight="false" outlineLevel="0" collapsed="false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6"/>
    </row>
    <row r="43" customFormat="false" ht="12" hidden="false" customHeight="false" outlineLevel="0" collapsed="false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6"/>
    </row>
    <row r="44" customFormat="false" ht="12" hidden="false" customHeight="false" outlineLevel="0" collapsed="false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6"/>
    </row>
    <row r="45" customFormat="false" ht="12" hidden="false" customHeight="false" outlineLevel="0" collapsed="false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6"/>
    </row>
    <row r="46" customFormat="false" ht="12" hidden="false" customHeight="false" outlineLevel="0" collapsed="false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6"/>
    </row>
    <row r="47" customFormat="false" ht="12" hidden="false" customHeight="false" outlineLevel="0" collapsed="false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6"/>
    </row>
    <row r="48" customFormat="false" ht="12" hidden="false" customHeight="false" outlineLevel="0" collapsed="false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6"/>
    </row>
    <row r="49" s="28" customFormat="true" ht="14.4" hidden="false" customHeight="false" outlineLevel="0" collapsed="false">
      <c r="B49" s="29"/>
      <c r="C49" s="30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0"/>
      <c r="AB49" s="30"/>
      <c r="AC49" s="49" t="s">
        <v>51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0"/>
      <c r="AQ49" s="31"/>
    </row>
    <row r="50" customFormat="false" ht="12" hidden="false" customHeight="false" outlineLevel="0" collapsed="false">
      <c r="B50" s="14"/>
      <c r="C50" s="18"/>
      <c r="D50" s="52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53"/>
      <c r="AA50" s="18"/>
      <c r="AB50" s="18"/>
      <c r="AC50" s="52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53"/>
      <c r="AP50" s="18"/>
      <c r="AQ50" s="16"/>
    </row>
    <row r="51" customFormat="false" ht="12" hidden="false" customHeight="false" outlineLevel="0" collapsed="false">
      <c r="B51" s="14"/>
      <c r="C51" s="18"/>
      <c r="D51" s="52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53"/>
      <c r="AA51" s="18"/>
      <c r="AB51" s="18"/>
      <c r="AC51" s="52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53"/>
      <c r="AP51" s="18"/>
      <c r="AQ51" s="16"/>
    </row>
    <row r="52" customFormat="false" ht="12" hidden="false" customHeight="false" outlineLevel="0" collapsed="false">
      <c r="B52" s="14"/>
      <c r="C52" s="18"/>
      <c r="D52" s="52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53"/>
      <c r="AA52" s="18"/>
      <c r="AB52" s="18"/>
      <c r="AC52" s="52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53"/>
      <c r="AP52" s="18"/>
      <c r="AQ52" s="16"/>
    </row>
    <row r="53" customFormat="false" ht="12" hidden="false" customHeight="false" outlineLevel="0" collapsed="false">
      <c r="B53" s="14"/>
      <c r="C53" s="18"/>
      <c r="D53" s="52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53"/>
      <c r="AA53" s="18"/>
      <c r="AB53" s="18"/>
      <c r="AC53" s="52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53"/>
      <c r="AP53" s="18"/>
      <c r="AQ53" s="16"/>
    </row>
    <row r="54" customFormat="false" ht="12" hidden="false" customHeight="false" outlineLevel="0" collapsed="false">
      <c r="B54" s="14"/>
      <c r="C54" s="18"/>
      <c r="D54" s="52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53"/>
      <c r="AA54" s="18"/>
      <c r="AB54" s="18"/>
      <c r="AC54" s="52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53"/>
      <c r="AP54" s="18"/>
      <c r="AQ54" s="16"/>
    </row>
    <row r="55" customFormat="false" ht="12" hidden="false" customHeight="false" outlineLevel="0" collapsed="false">
      <c r="B55" s="14"/>
      <c r="C55" s="18"/>
      <c r="D55" s="52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53"/>
      <c r="AA55" s="18"/>
      <c r="AB55" s="18"/>
      <c r="AC55" s="52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53"/>
      <c r="AP55" s="18"/>
      <c r="AQ55" s="16"/>
    </row>
    <row r="56" customFormat="false" ht="12" hidden="false" customHeight="false" outlineLevel="0" collapsed="false">
      <c r="B56" s="14"/>
      <c r="C56" s="18"/>
      <c r="D56" s="52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53"/>
      <c r="AA56" s="18"/>
      <c r="AB56" s="18"/>
      <c r="AC56" s="52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53"/>
      <c r="AP56" s="18"/>
      <c r="AQ56" s="16"/>
    </row>
    <row r="57" customFormat="false" ht="12" hidden="false" customHeight="false" outlineLevel="0" collapsed="false">
      <c r="B57" s="14"/>
      <c r="C57" s="18"/>
      <c r="D57" s="52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53"/>
      <c r="AA57" s="18"/>
      <c r="AB57" s="18"/>
      <c r="AC57" s="52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53"/>
      <c r="AP57" s="18"/>
      <c r="AQ57" s="16"/>
    </row>
    <row r="58" s="28" customFormat="true" ht="14.4" hidden="false" customHeight="false" outlineLevel="0" collapsed="false">
      <c r="B58" s="29"/>
      <c r="C58" s="30"/>
      <c r="D58" s="54" t="s">
        <v>52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53</v>
      </c>
      <c r="S58" s="55"/>
      <c r="T58" s="55"/>
      <c r="U58" s="55"/>
      <c r="V58" s="55"/>
      <c r="W58" s="55"/>
      <c r="X58" s="55"/>
      <c r="Y58" s="55"/>
      <c r="Z58" s="57"/>
      <c r="AA58" s="30"/>
      <c r="AB58" s="30"/>
      <c r="AC58" s="54" t="s">
        <v>52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53</v>
      </c>
      <c r="AN58" s="55"/>
      <c r="AO58" s="57"/>
      <c r="AP58" s="30"/>
      <c r="AQ58" s="31"/>
    </row>
    <row r="59" customFormat="false" ht="12" hidden="false" customHeight="false" outlineLevel="0" collapsed="false">
      <c r="B59" s="14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6"/>
    </row>
    <row r="60" s="28" customFormat="true" ht="14.4" hidden="false" customHeight="false" outlineLevel="0" collapsed="false">
      <c r="B60" s="29"/>
      <c r="C60" s="30"/>
      <c r="D60" s="49" t="s">
        <v>54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0"/>
      <c r="AB60" s="30"/>
      <c r="AC60" s="49" t="s">
        <v>55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0"/>
      <c r="AQ60" s="31"/>
    </row>
    <row r="61" customFormat="false" ht="12" hidden="false" customHeight="false" outlineLevel="0" collapsed="false">
      <c r="B61" s="14"/>
      <c r="C61" s="18"/>
      <c r="D61" s="52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53"/>
      <c r="AA61" s="18"/>
      <c r="AB61" s="18"/>
      <c r="AC61" s="52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53"/>
      <c r="AP61" s="18"/>
      <c r="AQ61" s="16"/>
    </row>
    <row r="62" customFormat="false" ht="12" hidden="false" customHeight="false" outlineLevel="0" collapsed="false">
      <c r="B62" s="14"/>
      <c r="C62" s="18"/>
      <c r="D62" s="52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53"/>
      <c r="AA62" s="18"/>
      <c r="AB62" s="18"/>
      <c r="AC62" s="52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53"/>
      <c r="AP62" s="18"/>
      <c r="AQ62" s="16"/>
    </row>
    <row r="63" customFormat="false" ht="12" hidden="false" customHeight="false" outlineLevel="0" collapsed="false">
      <c r="B63" s="14"/>
      <c r="C63" s="18"/>
      <c r="D63" s="52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53"/>
      <c r="AA63" s="18"/>
      <c r="AB63" s="18"/>
      <c r="AC63" s="52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53"/>
      <c r="AP63" s="18"/>
      <c r="AQ63" s="16"/>
    </row>
    <row r="64" customFormat="false" ht="12" hidden="false" customHeight="false" outlineLevel="0" collapsed="false">
      <c r="B64" s="14"/>
      <c r="C64" s="18"/>
      <c r="D64" s="52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53"/>
      <c r="AA64" s="18"/>
      <c r="AB64" s="18"/>
      <c r="AC64" s="52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53"/>
      <c r="AP64" s="18"/>
      <c r="AQ64" s="16"/>
    </row>
    <row r="65" customFormat="false" ht="12" hidden="false" customHeight="false" outlineLevel="0" collapsed="false">
      <c r="B65" s="14"/>
      <c r="C65" s="18"/>
      <c r="D65" s="52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53"/>
      <c r="AA65" s="18"/>
      <c r="AB65" s="18"/>
      <c r="AC65" s="52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53"/>
      <c r="AP65" s="18"/>
      <c r="AQ65" s="16"/>
    </row>
    <row r="66" customFormat="false" ht="12" hidden="false" customHeight="false" outlineLevel="0" collapsed="false">
      <c r="B66" s="14"/>
      <c r="C66" s="18"/>
      <c r="D66" s="52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53"/>
      <c r="AA66" s="18"/>
      <c r="AB66" s="18"/>
      <c r="AC66" s="52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53"/>
      <c r="AP66" s="18"/>
      <c r="AQ66" s="16"/>
    </row>
    <row r="67" customFormat="false" ht="12" hidden="false" customHeight="false" outlineLevel="0" collapsed="false">
      <c r="B67" s="14"/>
      <c r="C67" s="18"/>
      <c r="D67" s="52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53"/>
      <c r="AA67" s="18"/>
      <c r="AB67" s="18"/>
      <c r="AC67" s="52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53"/>
      <c r="AP67" s="18"/>
      <c r="AQ67" s="16"/>
    </row>
    <row r="68" customFormat="false" ht="12" hidden="false" customHeight="false" outlineLevel="0" collapsed="false">
      <c r="B68" s="14"/>
      <c r="C68" s="18"/>
      <c r="D68" s="52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53"/>
      <c r="AA68" s="18"/>
      <c r="AB68" s="18"/>
      <c r="AC68" s="52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53"/>
      <c r="AP68" s="18"/>
      <c r="AQ68" s="16"/>
    </row>
    <row r="69" s="28" customFormat="true" ht="14.4" hidden="false" customHeight="false" outlineLevel="0" collapsed="false">
      <c r="B69" s="29"/>
      <c r="C69" s="30"/>
      <c r="D69" s="54" t="s">
        <v>52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53</v>
      </c>
      <c r="S69" s="55"/>
      <c r="T69" s="55"/>
      <c r="U69" s="55"/>
      <c r="V69" s="55"/>
      <c r="W69" s="55"/>
      <c r="X69" s="55"/>
      <c r="Y69" s="55"/>
      <c r="Z69" s="57"/>
      <c r="AA69" s="30"/>
      <c r="AB69" s="30"/>
      <c r="AC69" s="54" t="s">
        <v>52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53</v>
      </c>
      <c r="AN69" s="55"/>
      <c r="AO69" s="57"/>
      <c r="AP69" s="30"/>
      <c r="AQ69" s="31"/>
    </row>
    <row r="70" customFormat="false" ht="6.9" hidden="false" customHeight="true" outlineLevel="0" collapsed="false">
      <c r="A70" s="28"/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customFormat="false" ht="6.9" hidden="false" customHeight="true" outlineLevel="0" collapsed="false">
      <c r="A71" s="28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="28" customFormat="true" ht="6.9" hidden="false" customHeight="true" outlineLevel="0" collapsed="false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customFormat="false" ht="36.9" hidden="false" customHeight="true" outlineLevel="0" collapsed="false">
      <c r="A76" s="28"/>
      <c r="B76" s="29"/>
      <c r="C76" s="15" t="s">
        <v>56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31"/>
    </row>
    <row r="77" s="64" customFormat="true" ht="14.4" hidden="false" customHeight="true" outlineLevel="0" collapsed="false">
      <c r="B77" s="65"/>
      <c r="C77" s="23" t="s">
        <v>14</v>
      </c>
      <c r="D77" s="66"/>
      <c r="E77" s="66"/>
      <c r="F77" s="66"/>
      <c r="G77" s="66"/>
      <c r="H77" s="66"/>
      <c r="I77" s="66"/>
      <c r="J77" s="66"/>
      <c r="K77" s="66"/>
      <c r="L77" s="66" t="str">
        <f aca="false">K5</f>
        <v>2016/0060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="68" customFormat="true" ht="36.9" hidden="false" customHeight="true" outlineLevel="0" collapsed="false">
      <c r="B78" s="69"/>
      <c r="C78" s="70" t="s">
        <v>16</v>
      </c>
      <c r="D78" s="71"/>
      <c r="E78" s="71"/>
      <c r="F78" s="71"/>
      <c r="G78" s="71"/>
      <c r="H78" s="71"/>
      <c r="I78" s="71"/>
      <c r="J78" s="71"/>
      <c r="K78" s="71"/>
      <c r="L78" s="72" t="str">
        <f aca="false">K6</f>
        <v>Domažlice tělocvična</v>
      </c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1"/>
      <c r="AQ78" s="73"/>
    </row>
    <row r="79" s="28" customFormat="true" ht="6.9" hidden="false" customHeight="true" outlineLevel="0" collapsed="false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customFormat="false" ht="13.2" hidden="false" customHeight="false" outlineLevel="0" collapsed="false">
      <c r="A80" s="28"/>
      <c r="B80" s="29"/>
      <c r="C80" s="23" t="s">
        <v>22</v>
      </c>
      <c r="D80" s="30"/>
      <c r="E80" s="30"/>
      <c r="F80" s="30"/>
      <c r="G80" s="30"/>
      <c r="H80" s="30"/>
      <c r="I80" s="30"/>
      <c r="J80" s="30"/>
      <c r="K80" s="30"/>
      <c r="L80" s="74" t="str">
        <f aca="false">IF(K8="","",K8)</f>
        <v> 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3" t="s">
        <v>24</v>
      </c>
      <c r="AJ80" s="30"/>
      <c r="AK80" s="30"/>
      <c r="AL80" s="30"/>
      <c r="AM80" s="75" t="str">
        <f aca="false">IF(AN8= "","",AN8)</f>
        <v>14.7.2016</v>
      </c>
      <c r="AN80" s="30"/>
      <c r="AO80" s="30"/>
      <c r="AP80" s="30"/>
      <c r="AQ80" s="31"/>
    </row>
    <row r="81" customFormat="false" ht="6.9" hidden="false" customHeight="true" outlineLevel="0" collapsed="false">
      <c r="A81" s="28"/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customFormat="false" ht="13.2" hidden="false" customHeight="false" outlineLevel="0" collapsed="false">
      <c r="A82" s="28"/>
      <c r="B82" s="29"/>
      <c r="C82" s="23" t="s">
        <v>28</v>
      </c>
      <c r="D82" s="30"/>
      <c r="E82" s="30"/>
      <c r="F82" s="30"/>
      <c r="G82" s="30"/>
      <c r="H82" s="30"/>
      <c r="I82" s="30"/>
      <c r="J82" s="30"/>
      <c r="K82" s="30"/>
      <c r="L82" s="66" t="str">
        <f aca="false">IF(E11= "","",E11)</f>
        <v> 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3" t="s">
        <v>32</v>
      </c>
      <c r="AJ82" s="30"/>
      <c r="AK82" s="30"/>
      <c r="AL82" s="30"/>
      <c r="AM82" s="66" t="str">
        <f aca="false">IF(E17="","",E17)</f>
        <v/>
      </c>
      <c r="AN82" s="66"/>
      <c r="AO82" s="66"/>
      <c r="AP82" s="66"/>
      <c r="AQ82" s="31"/>
      <c r="AS82" s="76" t="s">
        <v>57</v>
      </c>
      <c r="AT82" s="76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customFormat="false" ht="13.2" hidden="false" customHeight="false" outlineLevel="0" collapsed="false">
      <c r="A83" s="28"/>
      <c r="B83" s="29"/>
      <c r="C83" s="23" t="s">
        <v>31</v>
      </c>
      <c r="D83" s="30"/>
      <c r="E83" s="30"/>
      <c r="F83" s="30"/>
      <c r="G83" s="30"/>
      <c r="H83" s="30"/>
      <c r="I83" s="30"/>
      <c r="J83" s="30"/>
      <c r="K83" s="30"/>
      <c r="L83" s="66" t="str">
        <f aca="false">IF(E14="","",E14)</f>
        <v> </v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3" t="s">
        <v>35</v>
      </c>
      <c r="AJ83" s="30"/>
      <c r="AK83" s="30"/>
      <c r="AL83" s="30"/>
      <c r="AM83" s="66" t="str">
        <f aca="false">IF(E20="","",E20)</f>
        <v/>
      </c>
      <c r="AN83" s="66"/>
      <c r="AO83" s="66"/>
      <c r="AP83" s="66"/>
      <c r="AQ83" s="31"/>
      <c r="AS83" s="76"/>
      <c r="AT83" s="76"/>
      <c r="AU83" s="30"/>
      <c r="AV83" s="30"/>
      <c r="AW83" s="30"/>
      <c r="AX83" s="30"/>
      <c r="AY83" s="30"/>
      <c r="AZ83" s="30"/>
      <c r="BA83" s="30"/>
      <c r="BB83" s="30"/>
      <c r="BC83" s="30"/>
      <c r="BD83" s="77"/>
    </row>
    <row r="84" customFormat="false" ht="10.95" hidden="false" customHeight="true" outlineLevel="0" collapsed="false">
      <c r="A84" s="28"/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76"/>
      <c r="AT84" s="76"/>
      <c r="AU84" s="30"/>
      <c r="AV84" s="30"/>
      <c r="AW84" s="30"/>
      <c r="AX84" s="30"/>
      <c r="AY84" s="30"/>
      <c r="AZ84" s="30"/>
      <c r="BA84" s="30"/>
      <c r="BB84" s="30"/>
      <c r="BC84" s="30"/>
      <c r="BD84" s="77"/>
    </row>
    <row r="85" customFormat="false" ht="29.25" hidden="false" customHeight="true" outlineLevel="0" collapsed="false">
      <c r="A85" s="28"/>
      <c r="B85" s="29"/>
      <c r="C85" s="78" t="s">
        <v>58</v>
      </c>
      <c r="D85" s="78"/>
      <c r="E85" s="78"/>
      <c r="F85" s="78"/>
      <c r="G85" s="78"/>
      <c r="H85" s="45"/>
      <c r="I85" s="79" t="s">
        <v>59</v>
      </c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 t="s">
        <v>60</v>
      </c>
      <c r="AH85" s="79"/>
      <c r="AI85" s="79"/>
      <c r="AJ85" s="79"/>
      <c r="AK85" s="79"/>
      <c r="AL85" s="79"/>
      <c r="AM85" s="79"/>
      <c r="AN85" s="80" t="s">
        <v>61</v>
      </c>
      <c r="AO85" s="80"/>
      <c r="AP85" s="80"/>
      <c r="AQ85" s="31"/>
      <c r="AS85" s="81" t="s">
        <v>62</v>
      </c>
      <c r="AT85" s="82" t="s">
        <v>63</v>
      </c>
      <c r="AU85" s="82" t="s">
        <v>64</v>
      </c>
      <c r="AV85" s="82" t="s">
        <v>65</v>
      </c>
      <c r="AW85" s="82" t="s">
        <v>66</v>
      </c>
      <c r="AX85" s="82" t="s">
        <v>67</v>
      </c>
      <c r="AY85" s="82" t="s">
        <v>68</v>
      </c>
      <c r="AZ85" s="82" t="s">
        <v>69</v>
      </c>
      <c r="BA85" s="82" t="s">
        <v>70</v>
      </c>
      <c r="BB85" s="82" t="s">
        <v>71</v>
      </c>
      <c r="BC85" s="82" t="s">
        <v>72</v>
      </c>
      <c r="BD85" s="83" t="s">
        <v>73</v>
      </c>
    </row>
    <row r="86" customFormat="false" ht="10.95" hidden="false" customHeight="true" outlineLevel="0" collapsed="false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84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="68" customFormat="true" ht="32.4" hidden="false" customHeight="true" outlineLevel="0" collapsed="false">
      <c r="B87" s="69"/>
      <c r="C87" s="85" t="s">
        <v>74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7" t="n">
        <f aca="false">ROUND(AG88,2)</f>
        <v>0</v>
      </c>
      <c r="AH87" s="87"/>
      <c r="AI87" s="87"/>
      <c r="AJ87" s="87"/>
      <c r="AK87" s="87"/>
      <c r="AL87" s="87"/>
      <c r="AM87" s="87"/>
      <c r="AN87" s="88" t="n">
        <f aca="false">SUM(AG87,AT87)</f>
        <v>0</v>
      </c>
      <c r="AO87" s="88"/>
      <c r="AP87" s="88"/>
      <c r="AQ87" s="73"/>
      <c r="AS87" s="89" t="n">
        <f aca="false">ROUND(AS88,2)</f>
        <v>0</v>
      </c>
      <c r="AT87" s="90" t="n">
        <f aca="false">ROUND(SUM(AV87:AW87),2)</f>
        <v>0</v>
      </c>
      <c r="AU87" s="91" t="e">
        <f aca="false">ROUND(AU88,5)</f>
        <v>#REF!</v>
      </c>
      <c r="AV87" s="90" t="n">
        <f aca="false">ROUND(AZ87*L31,2)</f>
        <v>0</v>
      </c>
      <c r="AW87" s="90" t="n">
        <f aca="false">ROUND(BA87*L32,2)</f>
        <v>0</v>
      </c>
      <c r="AX87" s="90" t="n">
        <f aca="false">ROUND(BB87*L31,2)</f>
        <v>0</v>
      </c>
      <c r="AY87" s="90" t="n">
        <f aca="false">ROUND(BC87*L32,2)</f>
        <v>0</v>
      </c>
      <c r="AZ87" s="90" t="n">
        <f aca="false">ROUND(AZ88,2)</f>
        <v>0</v>
      </c>
      <c r="BA87" s="90" t="n">
        <f aca="false">ROUND(BA88,2)</f>
        <v>0</v>
      </c>
      <c r="BB87" s="90" t="n">
        <f aca="false">ROUND(BB88,2)</f>
        <v>0</v>
      </c>
      <c r="BC87" s="90" t="n">
        <f aca="false">ROUND(BC88,2)</f>
        <v>0</v>
      </c>
      <c r="BD87" s="92" t="n">
        <f aca="false">ROUND(BD88,2)</f>
        <v>0</v>
      </c>
      <c r="BS87" s="93" t="s">
        <v>75</v>
      </c>
      <c r="BT87" s="93" t="s">
        <v>76</v>
      </c>
      <c r="BU87" s="94" t="s">
        <v>77</v>
      </c>
      <c r="BV87" s="93" t="s">
        <v>78</v>
      </c>
      <c r="BW87" s="93" t="s">
        <v>79</v>
      </c>
      <c r="BX87" s="93" t="s">
        <v>80</v>
      </c>
    </row>
    <row r="88" s="102" customFormat="true" ht="27.45" hidden="false" customHeight="true" outlineLevel="0" collapsed="false">
      <c r="A88" s="95" t="s">
        <v>81</v>
      </c>
      <c r="B88" s="96"/>
      <c r="C88" s="97"/>
      <c r="D88" s="98" t="s">
        <v>21</v>
      </c>
      <c r="E88" s="98"/>
      <c r="F88" s="98"/>
      <c r="G88" s="98"/>
      <c r="H88" s="98"/>
      <c r="I88" s="99"/>
      <c r="J88" s="98" t="s">
        <v>82</v>
      </c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100" t="n">
        <f aca="false">'1 - Vzduchotechnika'!M30</f>
        <v>0</v>
      </c>
      <c r="AH88" s="100"/>
      <c r="AI88" s="100"/>
      <c r="AJ88" s="100"/>
      <c r="AK88" s="100"/>
      <c r="AL88" s="100"/>
      <c r="AM88" s="100"/>
      <c r="AN88" s="100" t="n">
        <f aca="false">SUM(AG88,AT88)</f>
        <v>0</v>
      </c>
      <c r="AO88" s="100"/>
      <c r="AP88" s="100"/>
      <c r="AQ88" s="101"/>
      <c r="AS88" s="103" t="n">
        <f aca="false">'1 - Vzduchotechnika'!M28</f>
        <v>0</v>
      </c>
      <c r="AT88" s="104" t="n">
        <f aca="false">ROUND(SUM(AV88:AW88),2)</f>
        <v>0</v>
      </c>
      <c r="AU88" s="105" t="e">
        <f aca="false">'1 - Vzduchotechnika'!W112</f>
        <v>#REF!</v>
      </c>
      <c r="AV88" s="104" t="n">
        <f aca="false">'1 - Vzduchotechnika'!M32</f>
        <v>0</v>
      </c>
      <c r="AW88" s="104" t="n">
        <f aca="false">'1 - Vzduchotechnika'!M33</f>
        <v>0</v>
      </c>
      <c r="AX88" s="104" t="n">
        <f aca="false">'1 - Vzduchotechnika'!M34</f>
        <v>0</v>
      </c>
      <c r="AY88" s="104" t="n">
        <f aca="false">'1 - Vzduchotechnika'!M35</f>
        <v>0</v>
      </c>
      <c r="AZ88" s="104" t="n">
        <f aca="false">'1 - Vzduchotechnika'!H32</f>
        <v>0</v>
      </c>
      <c r="BA88" s="104" t="n">
        <f aca="false">'1 - Vzduchotechnika'!H33</f>
        <v>0</v>
      </c>
      <c r="BB88" s="104" t="n">
        <f aca="false">'1 - Vzduchotechnika'!H34</f>
        <v>0</v>
      </c>
      <c r="BC88" s="104" t="n">
        <f aca="false">'1 - Vzduchotechnika'!H35</f>
        <v>0</v>
      </c>
      <c r="BD88" s="106" t="n">
        <f aca="false">'1 - Vzduchotechnika'!H36</f>
        <v>0</v>
      </c>
      <c r="BT88" s="107" t="s">
        <v>21</v>
      </c>
      <c r="BV88" s="107" t="s">
        <v>78</v>
      </c>
      <c r="BW88" s="107" t="s">
        <v>83</v>
      </c>
      <c r="BX88" s="107" t="s">
        <v>79</v>
      </c>
    </row>
    <row r="89" customFormat="false" ht="12" hidden="false" customHeight="false" outlineLevel="0" collapsed="false">
      <c r="B89" s="14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6"/>
    </row>
    <row r="90" s="28" customFormat="true" ht="30" hidden="false" customHeight="true" outlineLevel="0" collapsed="false">
      <c r="B90" s="29"/>
      <c r="C90" s="85" t="s">
        <v>84</v>
      </c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88" t="n">
        <v>0</v>
      </c>
      <c r="AH90" s="88"/>
      <c r="AI90" s="88"/>
      <c r="AJ90" s="88"/>
      <c r="AK90" s="88"/>
      <c r="AL90" s="88"/>
      <c r="AM90" s="88"/>
      <c r="AN90" s="88" t="n">
        <v>0</v>
      </c>
      <c r="AO90" s="88"/>
      <c r="AP90" s="88"/>
      <c r="AQ90" s="31"/>
      <c r="AS90" s="81" t="s">
        <v>85</v>
      </c>
      <c r="AT90" s="82" t="s">
        <v>86</v>
      </c>
      <c r="AU90" s="82" t="s">
        <v>40</v>
      </c>
      <c r="AV90" s="83" t="s">
        <v>63</v>
      </c>
    </row>
    <row r="91" customFormat="false" ht="10.95" hidden="false" customHeight="true" outlineLevel="0" collapsed="false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1"/>
      <c r="AS91" s="108"/>
      <c r="AT91" s="55"/>
      <c r="AU91" s="55"/>
      <c r="AV91" s="57"/>
    </row>
    <row r="92" customFormat="false" ht="30" hidden="false" customHeight="true" outlineLevel="0" collapsed="false">
      <c r="A92" s="28"/>
      <c r="B92" s="29"/>
      <c r="C92" s="109" t="s">
        <v>87</v>
      </c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110" t="n">
        <f aca="false">ROUND(AG87+AG90,2)</f>
        <v>0</v>
      </c>
      <c r="AH92" s="110"/>
      <c r="AI92" s="110"/>
      <c r="AJ92" s="110"/>
      <c r="AK92" s="110"/>
      <c r="AL92" s="110"/>
      <c r="AM92" s="110"/>
      <c r="AN92" s="110" t="n">
        <f aca="false">AN87+AN90</f>
        <v>0</v>
      </c>
      <c r="AO92" s="110"/>
      <c r="AP92" s="110"/>
      <c r="AQ92" s="31"/>
    </row>
    <row r="93" customFormat="false" ht="6.9" hidden="false" customHeight="true" outlineLevel="0" collapsed="false">
      <c r="A93" s="28"/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60"/>
    </row>
  </sheetData>
  <mergeCells count="45">
    <mergeCell ref="C2:AP2"/>
    <mergeCell ref="AR2:BE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G87:AM87"/>
    <mergeCell ref="AN87:AP87"/>
    <mergeCell ref="D88:H88"/>
    <mergeCell ref="J88:AF88"/>
    <mergeCell ref="AG88:AM88"/>
    <mergeCell ref="AN88:AP88"/>
    <mergeCell ref="AG90:AM90"/>
    <mergeCell ref="AN90:AP90"/>
    <mergeCell ref="AG92:AM92"/>
    <mergeCell ref="AN92:AP92"/>
  </mergeCells>
  <hyperlinks>
    <hyperlink ref="K1" location="C2" display="1) Souhrnný list stavby"/>
    <hyperlink ref="W1" location="C87" display="2) Rekapitulace objektů"/>
    <hyperlink ref="A88" location="'1 - Vzduchotechnika'!C2" display="/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65536"/>
  <sheetViews>
    <sheetView windowProtection="true" showFormulas="false" showGridLines="false" showRowColHeaders="true" showZeros="true" rightToLeft="false" tabSelected="false" showOutlineSymbols="true" defaultGridColor="true" view="normal" topLeftCell="C1" colorId="64" zoomScale="115" zoomScaleNormal="115" zoomScalePageLayoutView="100" workbookViewId="0">
      <pane xSplit="0" ySplit="1" topLeftCell="A95" activePane="bottomLeft" state="frozen"/>
      <selection pane="topLeft" activeCell="C1" activeCellId="0" sqref="C1"/>
      <selection pane="bottomLeft" activeCell="L180" activeCellId="0" sqref="L180"/>
    </sheetView>
  </sheetViews>
  <sheetFormatPr defaultRowHeight="12"/>
  <cols>
    <col collapsed="false" hidden="false" max="1" min="1" style="0" width="5.12755102040816"/>
    <col collapsed="false" hidden="false" max="2" min="2" style="0" width="1.62244897959184"/>
    <col collapsed="false" hidden="false" max="3" min="3" style="0" width="4.05102040816327"/>
    <col collapsed="false" hidden="false" max="4" min="4" style="0" width="4.18367346938776"/>
    <col collapsed="false" hidden="false" max="5" min="5" style="0" width="16.8724489795918"/>
    <col collapsed="false" hidden="false" max="7" min="6" style="0" width="10.9336734693878"/>
    <col collapsed="false" hidden="false" max="8" min="8" style="0" width="12.2857142857143"/>
    <col collapsed="false" hidden="false" max="9" min="9" style="0" width="6.88265306122449"/>
    <col collapsed="false" hidden="false" max="10" min="10" style="0" width="4.99489795918367"/>
    <col collapsed="false" hidden="false" max="11" min="11" style="0" width="11.2040816326531"/>
    <col collapsed="false" hidden="false" max="12" min="12" style="0" width="11.7448979591837"/>
    <col collapsed="false" hidden="false" max="14" min="13" style="0" width="5.80612244897959"/>
    <col collapsed="false" hidden="false" max="15" min="15" style="0" width="1.88775510204082"/>
    <col collapsed="false" hidden="false" max="16" min="16" style="0" width="12.2857142857143"/>
    <col collapsed="false" hidden="false" max="17" min="17" style="0" width="4.05102040816327"/>
    <col collapsed="false" hidden="false" max="18" min="18" style="0" width="1.62244897959184"/>
    <col collapsed="false" hidden="false" max="19" min="19" style="0" width="7.96428571428571"/>
    <col collapsed="false" hidden="true" max="28" min="20" style="0" width="0"/>
    <col collapsed="false" hidden="false" max="29" min="29" style="0" width="10.8010204081633"/>
    <col collapsed="false" hidden="false" max="30" min="30" style="0" width="14.7142857142857"/>
    <col collapsed="false" hidden="false" max="31" min="31" style="0" width="16.0663265306122"/>
    <col collapsed="false" hidden="false" max="42" min="32" style="0" width="9.17857142857143"/>
    <col collapsed="false" hidden="false" max="43" min="43" style="0" width="4.05102040816327"/>
    <col collapsed="false" hidden="true" max="62" min="44" style="0" width="0"/>
    <col collapsed="false" hidden="false" max="63" min="63" style="0" width="8.50510204081633"/>
    <col collapsed="false" hidden="false" max="64" min="64" style="0" width="18.0867346938776"/>
    <col collapsed="false" hidden="false" max="1025" min="65" style="0" width="9.17857142857143"/>
  </cols>
  <sheetData>
    <row r="1" customFormat="false" ht="21.75" hidden="false" customHeight="true" outlineLevel="0" collapsed="false">
      <c r="A1" s="111"/>
      <c r="B1" s="2"/>
      <c r="C1" s="2"/>
      <c r="D1" s="3" t="s">
        <v>1</v>
      </c>
      <c r="E1" s="2"/>
      <c r="F1" s="4" t="s">
        <v>88</v>
      </c>
      <c r="G1" s="4"/>
      <c r="H1" s="112" t="s">
        <v>89</v>
      </c>
      <c r="I1" s="112"/>
      <c r="J1" s="112"/>
      <c r="K1" s="112"/>
      <c r="L1" s="4" t="s">
        <v>90</v>
      </c>
      <c r="M1" s="2"/>
      <c r="N1" s="2"/>
      <c r="O1" s="3" t="s">
        <v>91</v>
      </c>
      <c r="P1" s="2"/>
      <c r="Q1" s="2"/>
      <c r="R1" s="2"/>
      <c r="S1" s="4" t="s">
        <v>92</v>
      </c>
      <c r="T1" s="4"/>
      <c r="U1" s="111"/>
      <c r="V1" s="111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83</v>
      </c>
    </row>
    <row r="3" customFormat="false" ht="6.9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93</v>
      </c>
    </row>
    <row r="4" customFormat="false" ht="36.9" hidden="false" customHeight="true" outlineLevel="0" collapsed="false">
      <c r="B4" s="14"/>
      <c r="C4" s="15" t="s">
        <v>94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" hidden="false" customHeight="true" outlineLevel="0" collapsed="false">
      <c r="B5" s="14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6"/>
    </row>
    <row r="6" customFormat="false" ht="25.35" hidden="false" customHeight="true" outlineLevel="0" collapsed="false">
      <c r="B6" s="14"/>
      <c r="C6" s="18"/>
      <c r="D6" s="23" t="s">
        <v>16</v>
      </c>
      <c r="E6" s="18"/>
      <c r="F6" s="113" t="str">
        <f aca="false">'Rekapitulace stavby'!K6</f>
        <v>Domažlice tělocvična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8"/>
      <c r="R6" s="16"/>
    </row>
    <row r="7" s="28" customFormat="true" ht="32.85" hidden="false" customHeight="true" outlineLevel="0" collapsed="false">
      <c r="B7" s="29"/>
      <c r="C7" s="30"/>
      <c r="D7" s="21" t="s">
        <v>95</v>
      </c>
      <c r="E7" s="30"/>
      <c r="F7" s="22" t="s">
        <v>96</v>
      </c>
      <c r="G7" s="22"/>
      <c r="H7" s="22"/>
      <c r="I7" s="22"/>
      <c r="J7" s="22"/>
      <c r="K7" s="22"/>
      <c r="L7" s="22"/>
      <c r="M7" s="22"/>
      <c r="N7" s="22"/>
      <c r="O7" s="22"/>
      <c r="P7" s="22"/>
      <c r="Q7" s="30"/>
      <c r="R7" s="31"/>
    </row>
    <row r="8" s="28" customFormat="true" ht="14.4" hidden="false" customHeight="true" outlineLevel="0" collapsed="false">
      <c r="B8" s="29"/>
      <c r="C8" s="30"/>
      <c r="D8" s="23" t="s">
        <v>19</v>
      </c>
      <c r="E8" s="30"/>
      <c r="F8" s="20"/>
      <c r="G8" s="30"/>
      <c r="H8" s="30"/>
      <c r="I8" s="30"/>
      <c r="J8" s="30"/>
      <c r="K8" s="30"/>
      <c r="L8" s="30"/>
      <c r="M8" s="23" t="s">
        <v>20</v>
      </c>
      <c r="N8" s="30"/>
      <c r="O8" s="20"/>
      <c r="P8" s="30"/>
      <c r="Q8" s="30"/>
      <c r="R8" s="31"/>
    </row>
    <row r="9" s="28" customFormat="true" ht="14.4" hidden="false" customHeight="true" outlineLevel="0" collapsed="false">
      <c r="B9" s="29"/>
      <c r="C9" s="30"/>
      <c r="D9" s="23" t="s">
        <v>22</v>
      </c>
      <c r="E9" s="30"/>
      <c r="F9" s="20" t="s">
        <v>23</v>
      </c>
      <c r="G9" s="30"/>
      <c r="H9" s="30"/>
      <c r="I9" s="30"/>
      <c r="J9" s="30"/>
      <c r="K9" s="30"/>
      <c r="L9" s="30"/>
      <c r="M9" s="23" t="s">
        <v>24</v>
      </c>
      <c r="N9" s="30"/>
      <c r="O9" s="75" t="str">
        <f aca="false">'Rekapitulace stavby'!AN8</f>
        <v>14.7.2016</v>
      </c>
      <c r="P9" s="75"/>
      <c r="Q9" s="30"/>
      <c r="R9" s="31"/>
    </row>
    <row r="10" s="28" customFormat="true" ht="10.95" hidden="false" customHeight="true" outlineLevel="0" collapsed="false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="28" customFormat="true" ht="14.4" hidden="false" customHeight="true" outlineLevel="0" collapsed="false">
      <c r="B11" s="29"/>
      <c r="C11" s="30"/>
      <c r="D11" s="23" t="s">
        <v>28</v>
      </c>
      <c r="E11" s="30"/>
      <c r="F11" s="30"/>
      <c r="G11" s="30"/>
      <c r="H11" s="30"/>
      <c r="I11" s="30"/>
      <c r="J11" s="30"/>
      <c r="K11" s="30"/>
      <c r="L11" s="30"/>
      <c r="M11" s="23" t="s">
        <v>29</v>
      </c>
      <c r="N11" s="30"/>
      <c r="O11" s="20"/>
      <c r="P11" s="20"/>
      <c r="Q11" s="30"/>
      <c r="R11" s="31"/>
    </row>
    <row r="12" s="28" customFormat="true" ht="18" hidden="false" customHeight="true" outlineLevel="0" collapsed="false">
      <c r="B12" s="29"/>
      <c r="C12" s="30"/>
      <c r="D12" s="30"/>
      <c r="E12" s="20" t="s">
        <v>23</v>
      </c>
      <c r="F12" s="30"/>
      <c r="G12" s="30"/>
      <c r="H12" s="30"/>
      <c r="I12" s="30"/>
      <c r="J12" s="30"/>
      <c r="K12" s="30"/>
      <c r="L12" s="30"/>
      <c r="M12" s="23" t="s">
        <v>30</v>
      </c>
      <c r="N12" s="30"/>
      <c r="O12" s="20"/>
      <c r="P12" s="20"/>
      <c r="Q12" s="30"/>
      <c r="R12" s="31"/>
    </row>
    <row r="13" s="28" customFormat="true" ht="6.9" hidden="false" customHeight="true" outlineLevel="0" collapsed="false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</row>
    <row r="14" s="28" customFormat="true" ht="14.4" hidden="false" customHeight="true" outlineLevel="0" collapsed="false">
      <c r="B14" s="29"/>
      <c r="C14" s="30"/>
      <c r="D14" s="23" t="s">
        <v>31</v>
      </c>
      <c r="E14" s="30"/>
      <c r="F14" s="30"/>
      <c r="G14" s="30"/>
      <c r="H14" s="30"/>
      <c r="I14" s="30"/>
      <c r="J14" s="30"/>
      <c r="K14" s="30"/>
      <c r="L14" s="30"/>
      <c r="M14" s="23" t="s">
        <v>29</v>
      </c>
      <c r="N14" s="30"/>
      <c r="O14" s="20" t="str">
        <f aca="false">IF('Rekapitulace stavby'!AN13="","",'Rekapitulace stavby'!AN13)</f>
        <v/>
      </c>
      <c r="P14" s="20"/>
      <c r="Q14" s="30"/>
      <c r="R14" s="31"/>
    </row>
    <row r="15" s="28" customFormat="true" ht="18" hidden="false" customHeight="true" outlineLevel="0" collapsed="false">
      <c r="B15" s="29"/>
      <c r="C15" s="30"/>
      <c r="D15" s="30"/>
      <c r="E15" s="20" t="str">
        <f aca="false">IF('Rekapitulace stavby'!E14="","",'Rekapitulace stavby'!E14)</f>
        <v> </v>
      </c>
      <c r="F15" s="30"/>
      <c r="G15" s="30"/>
      <c r="H15" s="30"/>
      <c r="I15" s="30"/>
      <c r="J15" s="30"/>
      <c r="K15" s="30"/>
      <c r="L15" s="30"/>
      <c r="M15" s="23" t="s">
        <v>30</v>
      </c>
      <c r="N15" s="30"/>
      <c r="O15" s="20" t="str">
        <f aca="false">IF('Rekapitulace stavby'!AN14="","",'Rekapitulace stavby'!AN14)</f>
        <v/>
      </c>
      <c r="P15" s="20"/>
      <c r="Q15" s="30"/>
      <c r="R15" s="31"/>
    </row>
    <row r="16" s="28" customFormat="true" ht="6.9" hidden="false" customHeight="true" outlineLevel="0" collapsed="false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="28" customFormat="true" ht="14.4" hidden="false" customHeight="true" outlineLevel="0" collapsed="false">
      <c r="B17" s="29"/>
      <c r="C17" s="30"/>
      <c r="D17" s="23" t="s">
        <v>32</v>
      </c>
      <c r="E17" s="30"/>
      <c r="F17" s="30"/>
      <c r="G17" s="30"/>
      <c r="H17" s="30"/>
      <c r="I17" s="30"/>
      <c r="J17" s="30"/>
      <c r="K17" s="30"/>
      <c r="L17" s="30"/>
      <c r="M17" s="23" t="s">
        <v>29</v>
      </c>
      <c r="N17" s="30"/>
      <c r="O17" s="20"/>
      <c r="P17" s="20"/>
      <c r="Q17" s="30"/>
      <c r="R17" s="31"/>
    </row>
    <row r="18" s="28" customFormat="true" ht="18" hidden="false" customHeight="true" outlineLevel="0" collapsed="false">
      <c r="B18" s="29"/>
      <c r="C18" s="30"/>
      <c r="D18" s="30"/>
      <c r="E18" s="20" t="s">
        <v>23</v>
      </c>
      <c r="F18" s="30"/>
      <c r="G18" s="30"/>
      <c r="H18" s="30"/>
      <c r="I18" s="30"/>
      <c r="J18" s="30"/>
      <c r="K18" s="30"/>
      <c r="L18" s="30"/>
      <c r="M18" s="23" t="s">
        <v>30</v>
      </c>
      <c r="N18" s="30"/>
      <c r="O18" s="20"/>
      <c r="P18" s="20"/>
      <c r="Q18" s="30"/>
      <c r="R18" s="31"/>
    </row>
    <row r="19" customFormat="false" ht="6.9" hidden="false" customHeight="true" outlineLevel="0" collapsed="false">
      <c r="A19" s="28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</row>
    <row r="20" customFormat="false" ht="14.4" hidden="false" customHeight="true" outlineLevel="0" collapsed="false">
      <c r="A20" s="28"/>
      <c r="B20" s="29"/>
      <c r="C20" s="30"/>
      <c r="D20" s="23" t="s">
        <v>35</v>
      </c>
      <c r="E20" s="30"/>
      <c r="F20" s="30"/>
      <c r="G20" s="30"/>
      <c r="H20" s="30"/>
      <c r="I20" s="30"/>
      <c r="J20" s="30"/>
      <c r="K20" s="30"/>
      <c r="L20" s="30"/>
      <c r="M20" s="23" t="s">
        <v>29</v>
      </c>
      <c r="N20" s="30"/>
      <c r="O20" s="20" t="str">
        <f aca="false">IF('Rekapitulace stavby'!AN19="","",'Rekapitulace stavby'!AN19)</f>
        <v/>
      </c>
      <c r="P20" s="20"/>
      <c r="Q20" s="30"/>
      <c r="R20" s="31"/>
    </row>
    <row r="21" customFormat="false" ht="18" hidden="false" customHeight="true" outlineLevel="0" collapsed="false">
      <c r="A21" s="28"/>
      <c r="B21" s="29"/>
      <c r="C21" s="30"/>
      <c r="D21" s="30"/>
      <c r="E21" s="20" t="str">
        <f aca="false">IF('Rekapitulace stavby'!E20="","",'Rekapitulace stavby'!E20)</f>
        <v/>
      </c>
      <c r="F21" s="30"/>
      <c r="G21" s="30"/>
      <c r="H21" s="30"/>
      <c r="I21" s="30"/>
      <c r="J21" s="30"/>
      <c r="K21" s="30"/>
      <c r="L21" s="30"/>
      <c r="M21" s="23" t="s">
        <v>30</v>
      </c>
      <c r="N21" s="30"/>
      <c r="O21" s="20" t="str">
        <f aca="false">IF('Rekapitulace stavby'!AN20="","",'Rekapitulace stavby'!AN20)</f>
        <v/>
      </c>
      <c r="P21" s="20"/>
      <c r="Q21" s="30"/>
      <c r="R21" s="31"/>
    </row>
    <row r="22" customFormat="false" ht="6.9" hidden="false" customHeight="true" outlineLevel="0" collapsed="false">
      <c r="A22" s="28"/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1"/>
    </row>
    <row r="23" customFormat="false" ht="14.4" hidden="false" customHeight="true" outlineLevel="0" collapsed="false">
      <c r="A23" s="28"/>
      <c r="B23" s="29"/>
      <c r="C23" s="30"/>
      <c r="D23" s="23" t="s">
        <v>36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customFormat="false" ht="22.5" hidden="false" customHeight="true" outlineLevel="0" collapsed="false">
      <c r="A24" s="28"/>
      <c r="B24" s="29"/>
      <c r="C24" s="30"/>
      <c r="D24" s="30"/>
      <c r="E24" s="24"/>
      <c r="F24" s="24"/>
      <c r="G24" s="24"/>
      <c r="H24" s="24"/>
      <c r="I24" s="24"/>
      <c r="J24" s="24"/>
      <c r="K24" s="24"/>
      <c r="L24" s="24"/>
      <c r="M24" s="30"/>
      <c r="N24" s="30"/>
      <c r="O24" s="30"/>
      <c r="P24" s="30"/>
      <c r="Q24" s="30"/>
      <c r="R24" s="31"/>
    </row>
    <row r="25" customFormat="false" ht="6.9" hidden="false" customHeight="true" outlineLevel="0" collapsed="false">
      <c r="A25" s="28"/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customFormat="false" ht="6.9" hidden="false" customHeight="true" outlineLevel="0" collapsed="false">
      <c r="A26" s="28"/>
      <c r="B26" s="29"/>
      <c r="C26" s="3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0"/>
      <c r="R26" s="31"/>
    </row>
    <row r="27" customFormat="false" ht="14.4" hidden="false" customHeight="true" outlineLevel="0" collapsed="false">
      <c r="A27" s="28"/>
      <c r="B27" s="29"/>
      <c r="C27" s="30"/>
      <c r="D27" s="114" t="s">
        <v>97</v>
      </c>
      <c r="E27" s="30"/>
      <c r="F27" s="30"/>
      <c r="G27" s="30"/>
      <c r="H27" s="30"/>
      <c r="I27" s="30"/>
      <c r="J27" s="30"/>
      <c r="K27" s="30"/>
      <c r="L27" s="30"/>
      <c r="M27" s="27" t="n">
        <f aca="false">N88</f>
        <v>0</v>
      </c>
      <c r="N27" s="27"/>
      <c r="O27" s="27"/>
      <c r="P27" s="27"/>
      <c r="Q27" s="30"/>
      <c r="R27" s="31"/>
    </row>
    <row r="28" customFormat="false" ht="14.4" hidden="false" customHeight="true" outlineLevel="0" collapsed="false">
      <c r="A28" s="28"/>
      <c r="B28" s="29"/>
      <c r="C28" s="30"/>
      <c r="D28" s="26" t="s">
        <v>98</v>
      </c>
      <c r="E28" s="30"/>
      <c r="F28" s="30"/>
      <c r="G28" s="30"/>
      <c r="H28" s="30"/>
      <c r="I28" s="30"/>
      <c r="J28" s="30"/>
      <c r="K28" s="30"/>
      <c r="L28" s="30"/>
      <c r="M28" s="27" t="n">
        <f aca="false">N93</f>
        <v>0</v>
      </c>
      <c r="N28" s="27"/>
      <c r="O28" s="27"/>
      <c r="P28" s="27"/>
      <c r="Q28" s="30"/>
      <c r="R28" s="31"/>
    </row>
    <row r="29" customFormat="false" ht="6.9" hidden="false" customHeight="true" outlineLevel="0" collapsed="false">
      <c r="A29" s="28"/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1"/>
    </row>
    <row r="30" customFormat="false" ht="25.35" hidden="false" customHeight="true" outlineLevel="0" collapsed="false">
      <c r="A30" s="28"/>
      <c r="B30" s="29"/>
      <c r="C30" s="30"/>
      <c r="D30" s="115" t="s">
        <v>39</v>
      </c>
      <c r="E30" s="30"/>
      <c r="F30" s="30"/>
      <c r="G30" s="30"/>
      <c r="H30" s="30"/>
      <c r="I30" s="30"/>
      <c r="J30" s="30"/>
      <c r="K30" s="30"/>
      <c r="L30" s="30"/>
      <c r="M30" s="116" t="n">
        <f aca="false">ROUND(M27+M28,2)</f>
        <v>0</v>
      </c>
      <c r="N30" s="116"/>
      <c r="O30" s="116"/>
      <c r="P30" s="116"/>
      <c r="Q30" s="30"/>
      <c r="R30" s="31"/>
    </row>
    <row r="31" customFormat="false" ht="6.9" hidden="false" customHeight="true" outlineLevel="0" collapsed="false">
      <c r="A31" s="28"/>
      <c r="B31" s="29"/>
      <c r="C31" s="3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0"/>
      <c r="R31" s="31"/>
    </row>
    <row r="32" customFormat="false" ht="14.4" hidden="false" customHeight="true" outlineLevel="0" collapsed="false">
      <c r="A32" s="28"/>
      <c r="B32" s="29"/>
      <c r="C32" s="30"/>
      <c r="D32" s="38" t="s">
        <v>40</v>
      </c>
      <c r="E32" s="38" t="s">
        <v>41</v>
      </c>
      <c r="F32" s="39" t="n">
        <v>0.21</v>
      </c>
      <c r="G32" s="117" t="s">
        <v>42</v>
      </c>
      <c r="H32" s="118" t="n">
        <f aca="false">ROUND((SUM(BE93:BE94)+SUM(BE112:BE297)), 2)</f>
        <v>0</v>
      </c>
      <c r="I32" s="118"/>
      <c r="J32" s="118"/>
      <c r="K32" s="30"/>
      <c r="L32" s="30"/>
      <c r="M32" s="118" t="n">
        <f aca="false">ROUND(ROUND((SUM(BE93:BE94)+SUM(BE112:BE297)), 2)*F32, 2)</f>
        <v>0</v>
      </c>
      <c r="N32" s="118"/>
      <c r="O32" s="118"/>
      <c r="P32" s="118"/>
      <c r="Q32" s="30"/>
      <c r="R32" s="31"/>
    </row>
    <row r="33" customFormat="false" ht="14.4" hidden="false" customHeight="true" outlineLevel="0" collapsed="false">
      <c r="A33" s="28"/>
      <c r="B33" s="29"/>
      <c r="C33" s="30"/>
      <c r="D33" s="30"/>
      <c r="E33" s="38" t="s">
        <v>43</v>
      </c>
      <c r="F33" s="39" t="n">
        <v>0.15</v>
      </c>
      <c r="G33" s="117" t="s">
        <v>42</v>
      </c>
      <c r="H33" s="118" t="n">
        <f aca="false">ROUND((SUM(BF93:BF94)+SUM(BF112:BF297)), 2)</f>
        <v>0</v>
      </c>
      <c r="I33" s="118"/>
      <c r="J33" s="118"/>
      <c r="K33" s="30"/>
      <c r="L33" s="30"/>
      <c r="M33" s="118" t="n">
        <f aca="false">ROUND(ROUND((SUM(BF93:BF94)+SUM(BF112:BF297)), 2)*F33, 2)</f>
        <v>0</v>
      </c>
      <c r="N33" s="118"/>
      <c r="O33" s="118"/>
      <c r="P33" s="118"/>
      <c r="Q33" s="30"/>
      <c r="R33" s="31"/>
    </row>
    <row r="34" customFormat="false" ht="14.4" hidden="true" customHeight="true" outlineLevel="0" collapsed="false">
      <c r="A34" s="28"/>
      <c r="B34" s="29"/>
      <c r="C34" s="30"/>
      <c r="D34" s="30"/>
      <c r="E34" s="38" t="s">
        <v>44</v>
      </c>
      <c r="F34" s="39" t="n">
        <v>0.21</v>
      </c>
      <c r="G34" s="117" t="s">
        <v>42</v>
      </c>
      <c r="H34" s="118" t="n">
        <f aca="false">ROUND((SUM(BG93:BG94)+SUM(BG112:BG297)), 2)</f>
        <v>0</v>
      </c>
      <c r="I34" s="118"/>
      <c r="J34" s="118"/>
      <c r="K34" s="30"/>
      <c r="L34" s="30"/>
      <c r="M34" s="118" t="n">
        <v>0</v>
      </c>
      <c r="N34" s="118"/>
      <c r="O34" s="118"/>
      <c r="P34" s="118"/>
      <c r="Q34" s="30"/>
      <c r="R34" s="31"/>
    </row>
    <row r="35" customFormat="false" ht="14.4" hidden="true" customHeight="true" outlineLevel="0" collapsed="false">
      <c r="A35" s="28"/>
      <c r="B35" s="29"/>
      <c r="C35" s="30"/>
      <c r="D35" s="30"/>
      <c r="E35" s="38" t="s">
        <v>45</v>
      </c>
      <c r="F35" s="39" t="n">
        <v>0.15</v>
      </c>
      <c r="G35" s="117" t="s">
        <v>42</v>
      </c>
      <c r="H35" s="118" t="n">
        <f aca="false">ROUND((SUM(BH93:BH94)+SUM(BH112:BH297)), 2)</f>
        <v>0</v>
      </c>
      <c r="I35" s="118"/>
      <c r="J35" s="118"/>
      <c r="K35" s="30"/>
      <c r="L35" s="30"/>
      <c r="M35" s="118" t="n">
        <v>0</v>
      </c>
      <c r="N35" s="118"/>
      <c r="O35" s="118"/>
      <c r="P35" s="118"/>
      <c r="Q35" s="30"/>
      <c r="R35" s="31"/>
    </row>
    <row r="36" customFormat="false" ht="14.4" hidden="true" customHeight="true" outlineLevel="0" collapsed="false">
      <c r="A36" s="28"/>
      <c r="B36" s="29"/>
      <c r="C36" s="30"/>
      <c r="D36" s="30"/>
      <c r="E36" s="38" t="s">
        <v>46</v>
      </c>
      <c r="F36" s="39" t="n">
        <v>0</v>
      </c>
      <c r="G36" s="117" t="s">
        <v>42</v>
      </c>
      <c r="H36" s="118" t="n">
        <f aca="false">ROUND((SUM(BI93:BI94)+SUM(BI112:BI297)), 2)</f>
        <v>0</v>
      </c>
      <c r="I36" s="118"/>
      <c r="J36" s="118"/>
      <c r="K36" s="30"/>
      <c r="L36" s="30"/>
      <c r="M36" s="118" t="n">
        <v>0</v>
      </c>
      <c r="N36" s="118"/>
      <c r="O36" s="118"/>
      <c r="P36" s="118"/>
      <c r="Q36" s="30"/>
      <c r="R36" s="31"/>
    </row>
    <row r="37" customFormat="false" ht="6.9" hidden="false" customHeight="true" outlineLevel="0" collapsed="false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1"/>
    </row>
    <row r="38" customFormat="false" ht="25.35" hidden="false" customHeight="true" outlineLevel="0" collapsed="false">
      <c r="A38" s="28"/>
      <c r="B38" s="29"/>
      <c r="C38" s="43"/>
      <c r="D38" s="44" t="s">
        <v>47</v>
      </c>
      <c r="E38" s="45"/>
      <c r="F38" s="45"/>
      <c r="G38" s="119" t="s">
        <v>48</v>
      </c>
      <c r="H38" s="46" t="s">
        <v>49</v>
      </c>
      <c r="I38" s="45"/>
      <c r="J38" s="45"/>
      <c r="K38" s="45"/>
      <c r="L38" s="48" t="n">
        <f aca="false">SUM(M30:M36)</f>
        <v>0</v>
      </c>
      <c r="M38" s="48"/>
      <c r="N38" s="48"/>
      <c r="O38" s="48"/>
      <c r="P38" s="48"/>
      <c r="Q38" s="43"/>
      <c r="R38" s="31"/>
    </row>
    <row r="39" customFormat="false" ht="14.4" hidden="false" customHeight="true" outlineLevel="0" collapsed="false">
      <c r="A39" s="28"/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customFormat="false" ht="14.4" hidden="false" customHeight="true" outlineLevel="0" collapsed="false">
      <c r="A40" s="28"/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customFormat="false" ht="12" hidden="false" customHeight="false" outlineLevel="0" collapsed="false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6"/>
    </row>
    <row r="42" customFormat="false" ht="12" hidden="false" customHeight="false" outlineLevel="0" collapsed="false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6"/>
    </row>
    <row r="43" customFormat="false" ht="12" hidden="false" customHeight="false" outlineLevel="0" collapsed="false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6"/>
    </row>
    <row r="44" customFormat="false" ht="12" hidden="false" customHeight="false" outlineLevel="0" collapsed="false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6"/>
    </row>
    <row r="45" customFormat="false" ht="12" hidden="false" customHeight="false" outlineLevel="0" collapsed="false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6"/>
    </row>
    <row r="46" customFormat="false" ht="12" hidden="false" customHeight="false" outlineLevel="0" collapsed="false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6"/>
    </row>
    <row r="47" customFormat="false" ht="12" hidden="false" customHeight="false" outlineLevel="0" collapsed="false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6"/>
    </row>
    <row r="48" customFormat="false" ht="12" hidden="false" customHeight="false" outlineLevel="0" collapsed="false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6"/>
    </row>
    <row r="49" customFormat="false" ht="12" hidden="false" customHeight="false" outlineLevel="0" collapsed="false"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6"/>
    </row>
    <row r="50" s="28" customFormat="true" ht="14.4" hidden="false" customHeight="false" outlineLevel="0" collapsed="false">
      <c r="B50" s="29"/>
      <c r="C50" s="30"/>
      <c r="D50" s="49" t="s">
        <v>50</v>
      </c>
      <c r="E50" s="50"/>
      <c r="F50" s="50"/>
      <c r="G50" s="50"/>
      <c r="H50" s="51"/>
      <c r="I50" s="30"/>
      <c r="J50" s="49" t="s">
        <v>51</v>
      </c>
      <c r="K50" s="50"/>
      <c r="L50" s="50"/>
      <c r="M50" s="50"/>
      <c r="N50" s="50"/>
      <c r="O50" s="50"/>
      <c r="P50" s="51"/>
      <c r="Q50" s="30"/>
      <c r="R50" s="31"/>
    </row>
    <row r="51" customFormat="false" ht="12" hidden="false" customHeight="false" outlineLevel="0" collapsed="false">
      <c r="B51" s="14"/>
      <c r="C51" s="18"/>
      <c r="D51" s="52"/>
      <c r="E51" s="18"/>
      <c r="F51" s="18"/>
      <c r="G51" s="18"/>
      <c r="H51" s="53"/>
      <c r="I51" s="18"/>
      <c r="J51" s="52"/>
      <c r="K51" s="18"/>
      <c r="L51" s="18"/>
      <c r="M51" s="18"/>
      <c r="N51" s="18"/>
      <c r="O51" s="18"/>
      <c r="P51" s="53"/>
      <c r="Q51" s="18"/>
      <c r="R51" s="16"/>
    </row>
    <row r="52" customFormat="false" ht="12" hidden="false" customHeight="false" outlineLevel="0" collapsed="false">
      <c r="B52" s="14"/>
      <c r="C52" s="18"/>
      <c r="D52" s="52"/>
      <c r="E52" s="18"/>
      <c r="F52" s="18"/>
      <c r="G52" s="18"/>
      <c r="H52" s="53"/>
      <c r="I52" s="18"/>
      <c r="J52" s="52"/>
      <c r="K52" s="18"/>
      <c r="L52" s="18"/>
      <c r="M52" s="18"/>
      <c r="N52" s="18"/>
      <c r="O52" s="18"/>
      <c r="P52" s="53"/>
      <c r="Q52" s="18"/>
      <c r="R52" s="16"/>
    </row>
    <row r="53" customFormat="false" ht="12" hidden="false" customHeight="false" outlineLevel="0" collapsed="false">
      <c r="B53" s="14"/>
      <c r="C53" s="18"/>
      <c r="D53" s="52"/>
      <c r="E53" s="18"/>
      <c r="F53" s="18"/>
      <c r="G53" s="18"/>
      <c r="H53" s="53"/>
      <c r="I53" s="18"/>
      <c r="J53" s="52"/>
      <c r="K53" s="18"/>
      <c r="L53" s="18"/>
      <c r="M53" s="18"/>
      <c r="N53" s="18"/>
      <c r="O53" s="18"/>
      <c r="P53" s="53"/>
      <c r="Q53" s="18"/>
      <c r="R53" s="16"/>
    </row>
    <row r="54" customFormat="false" ht="12" hidden="false" customHeight="false" outlineLevel="0" collapsed="false">
      <c r="B54" s="14"/>
      <c r="C54" s="18"/>
      <c r="D54" s="52"/>
      <c r="E54" s="18"/>
      <c r="F54" s="18"/>
      <c r="G54" s="18"/>
      <c r="H54" s="53"/>
      <c r="I54" s="18"/>
      <c r="J54" s="52"/>
      <c r="K54" s="18"/>
      <c r="L54" s="18"/>
      <c r="M54" s="18"/>
      <c r="N54" s="18"/>
      <c r="O54" s="18"/>
      <c r="P54" s="53"/>
      <c r="Q54" s="18"/>
      <c r="R54" s="16"/>
    </row>
    <row r="55" customFormat="false" ht="12" hidden="false" customHeight="false" outlineLevel="0" collapsed="false">
      <c r="B55" s="14"/>
      <c r="C55" s="18"/>
      <c r="D55" s="52"/>
      <c r="E55" s="18"/>
      <c r="F55" s="18"/>
      <c r="G55" s="18"/>
      <c r="H55" s="53"/>
      <c r="I55" s="18"/>
      <c r="J55" s="52"/>
      <c r="K55" s="18"/>
      <c r="L55" s="18"/>
      <c r="M55" s="18"/>
      <c r="N55" s="18"/>
      <c r="O55" s="18"/>
      <c r="P55" s="53"/>
      <c r="Q55" s="18"/>
      <c r="R55" s="16"/>
    </row>
    <row r="56" customFormat="false" ht="12" hidden="false" customHeight="false" outlineLevel="0" collapsed="false">
      <c r="B56" s="14"/>
      <c r="C56" s="18"/>
      <c r="D56" s="52"/>
      <c r="E56" s="18"/>
      <c r="F56" s="18"/>
      <c r="G56" s="18"/>
      <c r="H56" s="53"/>
      <c r="I56" s="18"/>
      <c r="J56" s="52"/>
      <c r="K56" s="18"/>
      <c r="L56" s="18"/>
      <c r="M56" s="18"/>
      <c r="N56" s="18"/>
      <c r="O56" s="18"/>
      <c r="P56" s="53"/>
      <c r="Q56" s="18"/>
      <c r="R56" s="16"/>
    </row>
    <row r="57" customFormat="false" ht="12" hidden="false" customHeight="false" outlineLevel="0" collapsed="false">
      <c r="B57" s="14"/>
      <c r="C57" s="18"/>
      <c r="D57" s="52"/>
      <c r="E57" s="18"/>
      <c r="F57" s="18"/>
      <c r="G57" s="18"/>
      <c r="H57" s="53"/>
      <c r="I57" s="18"/>
      <c r="J57" s="52"/>
      <c r="K57" s="18"/>
      <c r="L57" s="18"/>
      <c r="M57" s="18"/>
      <c r="N57" s="18"/>
      <c r="O57" s="18"/>
      <c r="P57" s="53"/>
      <c r="Q57" s="18"/>
      <c r="R57" s="16"/>
    </row>
    <row r="58" customFormat="false" ht="12" hidden="false" customHeight="false" outlineLevel="0" collapsed="false">
      <c r="B58" s="14"/>
      <c r="C58" s="18"/>
      <c r="D58" s="52"/>
      <c r="E58" s="18"/>
      <c r="F58" s="18"/>
      <c r="G58" s="18"/>
      <c r="H58" s="53"/>
      <c r="I58" s="18"/>
      <c r="J58" s="52"/>
      <c r="K58" s="18"/>
      <c r="L58" s="18"/>
      <c r="M58" s="18"/>
      <c r="N58" s="18"/>
      <c r="O58" s="18"/>
      <c r="P58" s="53"/>
      <c r="Q58" s="18"/>
      <c r="R58" s="16"/>
    </row>
    <row r="59" s="28" customFormat="true" ht="14.4" hidden="false" customHeight="false" outlineLevel="0" collapsed="false">
      <c r="B59" s="29"/>
      <c r="C59" s="30"/>
      <c r="D59" s="54" t="s">
        <v>52</v>
      </c>
      <c r="E59" s="55"/>
      <c r="F59" s="55"/>
      <c r="G59" s="56" t="s">
        <v>53</v>
      </c>
      <c r="H59" s="57"/>
      <c r="I59" s="30"/>
      <c r="J59" s="54" t="s">
        <v>52</v>
      </c>
      <c r="K59" s="55"/>
      <c r="L59" s="55"/>
      <c r="M59" s="55"/>
      <c r="N59" s="56" t="s">
        <v>53</v>
      </c>
      <c r="O59" s="55"/>
      <c r="P59" s="57"/>
      <c r="Q59" s="30"/>
      <c r="R59" s="31"/>
    </row>
    <row r="60" customFormat="false" ht="12" hidden="false" customHeight="false" outlineLevel="0" collapsed="false">
      <c r="B60" s="14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6"/>
    </row>
    <row r="61" s="28" customFormat="true" ht="14.4" hidden="false" customHeight="false" outlineLevel="0" collapsed="false">
      <c r="B61" s="29"/>
      <c r="C61" s="30"/>
      <c r="D61" s="49" t="s">
        <v>54</v>
      </c>
      <c r="E61" s="50"/>
      <c r="F61" s="50"/>
      <c r="G61" s="50"/>
      <c r="H61" s="51"/>
      <c r="I61" s="30"/>
      <c r="J61" s="49" t="s">
        <v>55</v>
      </c>
      <c r="K61" s="50"/>
      <c r="L61" s="50"/>
      <c r="M61" s="50"/>
      <c r="N61" s="50"/>
      <c r="O61" s="50"/>
      <c r="P61" s="51"/>
      <c r="Q61" s="30"/>
      <c r="R61" s="31"/>
    </row>
    <row r="62" customFormat="false" ht="12" hidden="false" customHeight="false" outlineLevel="0" collapsed="false">
      <c r="B62" s="14"/>
      <c r="C62" s="18"/>
      <c r="D62" s="52"/>
      <c r="E62" s="18"/>
      <c r="F62" s="18"/>
      <c r="G62" s="18"/>
      <c r="H62" s="53"/>
      <c r="I62" s="18"/>
      <c r="J62" s="52"/>
      <c r="K62" s="18"/>
      <c r="L62" s="18"/>
      <c r="M62" s="18"/>
      <c r="N62" s="18"/>
      <c r="O62" s="18"/>
      <c r="P62" s="53"/>
      <c r="Q62" s="18"/>
      <c r="R62" s="16"/>
    </row>
    <row r="63" customFormat="false" ht="12" hidden="false" customHeight="false" outlineLevel="0" collapsed="false">
      <c r="B63" s="14"/>
      <c r="C63" s="18"/>
      <c r="D63" s="52"/>
      <c r="E63" s="18"/>
      <c r="F63" s="18"/>
      <c r="G63" s="18"/>
      <c r="H63" s="53"/>
      <c r="I63" s="18"/>
      <c r="J63" s="52"/>
      <c r="K63" s="18"/>
      <c r="L63" s="18"/>
      <c r="M63" s="18"/>
      <c r="N63" s="18"/>
      <c r="O63" s="18"/>
      <c r="P63" s="53"/>
      <c r="Q63" s="18"/>
      <c r="R63" s="16"/>
    </row>
    <row r="64" customFormat="false" ht="12" hidden="false" customHeight="false" outlineLevel="0" collapsed="false">
      <c r="B64" s="14"/>
      <c r="C64" s="18"/>
      <c r="D64" s="52"/>
      <c r="E64" s="18"/>
      <c r="F64" s="18"/>
      <c r="G64" s="18"/>
      <c r="H64" s="53"/>
      <c r="I64" s="18"/>
      <c r="J64" s="52"/>
      <c r="K64" s="18"/>
      <c r="L64" s="18"/>
      <c r="M64" s="18"/>
      <c r="N64" s="18"/>
      <c r="O64" s="18"/>
      <c r="P64" s="53"/>
      <c r="Q64" s="18"/>
      <c r="R64" s="16"/>
    </row>
    <row r="65" customFormat="false" ht="12" hidden="false" customHeight="false" outlineLevel="0" collapsed="false">
      <c r="B65" s="14"/>
      <c r="C65" s="18"/>
      <c r="D65" s="52"/>
      <c r="E65" s="18"/>
      <c r="F65" s="18"/>
      <c r="G65" s="18"/>
      <c r="H65" s="53"/>
      <c r="I65" s="18"/>
      <c r="J65" s="52"/>
      <c r="K65" s="18"/>
      <c r="L65" s="18"/>
      <c r="M65" s="18"/>
      <c r="N65" s="18"/>
      <c r="O65" s="18"/>
      <c r="P65" s="53"/>
      <c r="Q65" s="18"/>
      <c r="R65" s="16"/>
    </row>
    <row r="66" customFormat="false" ht="12" hidden="false" customHeight="false" outlineLevel="0" collapsed="false">
      <c r="B66" s="14"/>
      <c r="C66" s="18"/>
      <c r="D66" s="52"/>
      <c r="E66" s="18"/>
      <c r="F66" s="18"/>
      <c r="G66" s="18"/>
      <c r="H66" s="53"/>
      <c r="I66" s="18"/>
      <c r="J66" s="52"/>
      <c r="K66" s="18"/>
      <c r="L66" s="18"/>
      <c r="M66" s="18"/>
      <c r="N66" s="18"/>
      <c r="O66" s="18"/>
      <c r="P66" s="53"/>
      <c r="Q66" s="18"/>
      <c r="R66" s="16"/>
    </row>
    <row r="67" customFormat="false" ht="12" hidden="false" customHeight="false" outlineLevel="0" collapsed="false">
      <c r="B67" s="14"/>
      <c r="C67" s="18"/>
      <c r="D67" s="52"/>
      <c r="E67" s="18"/>
      <c r="F67" s="18"/>
      <c r="G67" s="18"/>
      <c r="H67" s="53"/>
      <c r="I67" s="18"/>
      <c r="J67" s="52"/>
      <c r="K67" s="18"/>
      <c r="L67" s="18"/>
      <c r="M67" s="18"/>
      <c r="N67" s="18"/>
      <c r="O67" s="18"/>
      <c r="P67" s="53"/>
      <c r="Q67" s="18"/>
      <c r="R67" s="16"/>
    </row>
    <row r="68" customFormat="false" ht="12" hidden="false" customHeight="false" outlineLevel="0" collapsed="false">
      <c r="B68" s="14"/>
      <c r="C68" s="18"/>
      <c r="D68" s="52"/>
      <c r="E68" s="18"/>
      <c r="F68" s="18"/>
      <c r="G68" s="18"/>
      <c r="H68" s="53"/>
      <c r="I68" s="18"/>
      <c r="J68" s="52"/>
      <c r="K68" s="18"/>
      <c r="L68" s="18"/>
      <c r="M68" s="18"/>
      <c r="N68" s="18"/>
      <c r="O68" s="18"/>
      <c r="P68" s="53"/>
      <c r="Q68" s="18"/>
      <c r="R68" s="16"/>
    </row>
    <row r="69" customFormat="false" ht="12" hidden="false" customHeight="false" outlineLevel="0" collapsed="false">
      <c r="B69" s="14"/>
      <c r="C69" s="18"/>
      <c r="D69" s="52"/>
      <c r="E69" s="18"/>
      <c r="F69" s="18"/>
      <c r="G69" s="18"/>
      <c r="H69" s="53"/>
      <c r="I69" s="18"/>
      <c r="J69" s="52"/>
      <c r="K69" s="18"/>
      <c r="L69" s="18"/>
      <c r="M69" s="18"/>
      <c r="N69" s="18"/>
      <c r="O69" s="18"/>
      <c r="P69" s="53"/>
      <c r="Q69" s="18"/>
      <c r="R69" s="16"/>
    </row>
    <row r="70" s="28" customFormat="true" ht="14.4" hidden="false" customHeight="false" outlineLevel="0" collapsed="false">
      <c r="B70" s="29"/>
      <c r="C70" s="30"/>
      <c r="D70" s="54" t="s">
        <v>52</v>
      </c>
      <c r="E70" s="55"/>
      <c r="F70" s="55"/>
      <c r="G70" s="56" t="s">
        <v>53</v>
      </c>
      <c r="H70" s="57"/>
      <c r="I70" s="30"/>
      <c r="J70" s="54" t="s">
        <v>52</v>
      </c>
      <c r="K70" s="55"/>
      <c r="L70" s="55"/>
      <c r="M70" s="55"/>
      <c r="N70" s="56" t="s">
        <v>53</v>
      </c>
      <c r="O70" s="55"/>
      <c r="P70" s="57"/>
      <c r="Q70" s="30"/>
      <c r="R70" s="31"/>
    </row>
    <row r="71" customFormat="false" ht="14.4" hidden="false" customHeight="true" outlineLevel="0" collapsed="false">
      <c r="A71" s="28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2" customFormat="false" ht="12" hidden="false" customHeight="false" outlineLevel="0" collapsed="false"/>
    <row r="75" s="28" customFormat="true" ht="6.9" hidden="false" customHeight="true" outlineLevel="0" collapsed="false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customFormat="false" ht="36.9" hidden="false" customHeight="true" outlineLevel="0" collapsed="false">
      <c r="A76" s="28"/>
      <c r="B76" s="29"/>
      <c r="C76" s="15" t="s">
        <v>99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1"/>
    </row>
    <row r="77" customFormat="false" ht="6.9" hidden="false" customHeight="true" outlineLevel="0" collapsed="false">
      <c r="A77" s="28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</row>
    <row r="78" customFormat="false" ht="30" hidden="false" customHeight="true" outlineLevel="0" collapsed="false">
      <c r="A78" s="28"/>
      <c r="B78" s="29"/>
      <c r="C78" s="23" t="s">
        <v>16</v>
      </c>
      <c r="D78" s="30"/>
      <c r="E78" s="30"/>
      <c r="F78" s="113" t="str">
        <f aca="false">F6</f>
        <v>Domažlice tělocvična</v>
      </c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30"/>
      <c r="R78" s="31"/>
    </row>
    <row r="79" customFormat="false" ht="36.9" hidden="false" customHeight="true" outlineLevel="0" collapsed="false">
      <c r="A79" s="28"/>
      <c r="B79" s="29"/>
      <c r="C79" s="70" t="s">
        <v>95</v>
      </c>
      <c r="D79" s="30"/>
      <c r="E79" s="30"/>
      <c r="F79" s="72" t="str">
        <f aca="false">F7</f>
        <v>1 - Vzduchotechnika</v>
      </c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30"/>
      <c r="R79" s="31"/>
    </row>
    <row r="80" customFormat="false" ht="6.9" hidden="false" customHeight="true" outlineLevel="0" collapsed="false">
      <c r="A80" s="28"/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1"/>
    </row>
    <row r="81" customFormat="false" ht="18" hidden="false" customHeight="true" outlineLevel="0" collapsed="false">
      <c r="A81" s="28"/>
      <c r="B81" s="29"/>
      <c r="C81" s="23" t="s">
        <v>22</v>
      </c>
      <c r="D81" s="30"/>
      <c r="E81" s="30"/>
      <c r="F81" s="20" t="str">
        <f aca="false">F9</f>
        <v> </v>
      </c>
      <c r="G81" s="30"/>
      <c r="H81" s="30"/>
      <c r="I81" s="30"/>
      <c r="J81" s="30"/>
      <c r="K81" s="23" t="s">
        <v>24</v>
      </c>
      <c r="L81" s="30"/>
      <c r="M81" s="75" t="str">
        <f aca="false">IF(O9="","",O9)</f>
        <v>14.7.2016</v>
      </c>
      <c r="N81" s="75"/>
      <c r="O81" s="75"/>
      <c r="P81" s="75"/>
      <c r="Q81" s="30"/>
      <c r="R81" s="31"/>
    </row>
    <row r="82" customFormat="false" ht="6.9" hidden="false" customHeight="true" outlineLevel="0" collapsed="false">
      <c r="A82" s="28"/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1"/>
    </row>
    <row r="83" customFormat="false" ht="13.2" hidden="false" customHeight="false" outlineLevel="0" collapsed="false">
      <c r="A83" s="28"/>
      <c r="B83" s="29"/>
      <c r="C83" s="23" t="s">
        <v>28</v>
      </c>
      <c r="D83" s="30"/>
      <c r="E83" s="30"/>
      <c r="F83" s="20" t="str">
        <f aca="false">E12</f>
        <v> </v>
      </c>
      <c r="G83" s="30"/>
      <c r="H83" s="30"/>
      <c r="I83" s="30"/>
      <c r="J83" s="30"/>
      <c r="K83" s="23" t="s">
        <v>32</v>
      </c>
      <c r="L83" s="30"/>
      <c r="M83" s="20" t="str">
        <f aca="false">E18</f>
        <v> </v>
      </c>
      <c r="N83" s="20"/>
      <c r="O83" s="20"/>
      <c r="P83" s="20"/>
      <c r="Q83" s="20"/>
      <c r="R83" s="31"/>
    </row>
    <row r="84" customFormat="false" ht="14.4" hidden="false" customHeight="true" outlineLevel="0" collapsed="false">
      <c r="A84" s="28"/>
      <c r="B84" s="29"/>
      <c r="C84" s="23" t="s">
        <v>31</v>
      </c>
      <c r="D84" s="30"/>
      <c r="E84" s="30"/>
      <c r="F84" s="20" t="str">
        <f aca="false">IF(E15="","",E15)</f>
        <v> </v>
      </c>
      <c r="G84" s="30"/>
      <c r="H84" s="30"/>
      <c r="I84" s="30"/>
      <c r="J84" s="30"/>
      <c r="K84" s="23" t="s">
        <v>35</v>
      </c>
      <c r="L84" s="30"/>
      <c r="M84" s="20" t="str">
        <f aca="false">E21</f>
        <v/>
      </c>
      <c r="N84" s="20"/>
      <c r="O84" s="20"/>
      <c r="P84" s="20"/>
      <c r="Q84" s="20"/>
      <c r="R84" s="31"/>
    </row>
    <row r="85" customFormat="false" ht="10.35" hidden="false" customHeight="true" outlineLevel="0" collapsed="false">
      <c r="A85" s="28"/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1"/>
    </row>
    <row r="86" customFormat="false" ht="29.25" hidden="false" customHeight="true" outlineLevel="0" collapsed="false">
      <c r="A86" s="28"/>
      <c r="B86" s="29"/>
      <c r="C86" s="120" t="s">
        <v>100</v>
      </c>
      <c r="D86" s="120"/>
      <c r="E86" s="120"/>
      <c r="F86" s="120"/>
      <c r="G86" s="120"/>
      <c r="H86" s="43"/>
      <c r="I86" s="43"/>
      <c r="J86" s="43"/>
      <c r="K86" s="43"/>
      <c r="L86" s="43"/>
      <c r="M86" s="43"/>
      <c r="N86" s="120" t="s">
        <v>101</v>
      </c>
      <c r="O86" s="120"/>
      <c r="P86" s="120"/>
      <c r="Q86" s="120"/>
      <c r="R86" s="31"/>
    </row>
    <row r="87" customFormat="false" ht="10.35" hidden="false" customHeight="true" outlineLevel="0" collapsed="false">
      <c r="A87" s="28"/>
      <c r="B87" s="29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1"/>
    </row>
    <row r="88" customFormat="false" ht="29.25" hidden="false" customHeight="true" outlineLevel="0" collapsed="false">
      <c r="A88" s="28"/>
      <c r="B88" s="29"/>
      <c r="C88" s="85" t="s">
        <v>102</v>
      </c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88" t="n">
        <f aca="false">N112</f>
        <v>0</v>
      </c>
      <c r="O88" s="88"/>
      <c r="P88" s="88"/>
      <c r="Q88" s="88"/>
      <c r="R88" s="31"/>
      <c r="AU88" s="10" t="s">
        <v>103</v>
      </c>
    </row>
    <row r="89" s="121" customFormat="true" ht="24.9" hidden="false" customHeight="true" outlineLevel="0" collapsed="false">
      <c r="B89" s="122"/>
      <c r="C89" s="123"/>
      <c r="D89" s="124" t="s">
        <v>104</v>
      </c>
      <c r="E89" s="123"/>
      <c r="F89" s="123"/>
      <c r="G89" s="123"/>
      <c r="H89" s="123"/>
      <c r="I89" s="123"/>
      <c r="J89" s="123"/>
      <c r="K89" s="123"/>
      <c r="L89" s="123"/>
      <c r="M89" s="123"/>
      <c r="N89" s="125" t="n">
        <f aca="false">N113</f>
        <v>0</v>
      </c>
      <c r="O89" s="125"/>
      <c r="P89" s="125"/>
      <c r="Q89" s="125"/>
      <c r="R89" s="126"/>
    </row>
    <row r="90" s="121" customFormat="true" ht="24.9" hidden="true" customHeight="true" outlineLevel="0" collapsed="false">
      <c r="B90" s="122"/>
      <c r="C90" s="123"/>
      <c r="D90" s="124" t="s">
        <v>105</v>
      </c>
      <c r="E90" s="123"/>
      <c r="F90" s="123"/>
      <c r="G90" s="123"/>
      <c r="H90" s="123"/>
      <c r="I90" s="123"/>
      <c r="J90" s="123"/>
      <c r="K90" s="123"/>
      <c r="L90" s="123"/>
      <c r="M90" s="123"/>
      <c r="N90" s="125" t="n">
        <f aca="false">N189</f>
        <v>0</v>
      </c>
      <c r="O90" s="125"/>
      <c r="P90" s="125"/>
      <c r="Q90" s="125"/>
      <c r="R90" s="126"/>
    </row>
    <row r="91" s="121" customFormat="true" ht="24.9" hidden="true" customHeight="true" outlineLevel="0" collapsed="false">
      <c r="B91" s="122"/>
      <c r="C91" s="123"/>
      <c r="D91" s="124" t="s">
        <v>106</v>
      </c>
      <c r="E91" s="123"/>
      <c r="F91" s="123"/>
      <c r="G91" s="123"/>
      <c r="H91" s="123"/>
      <c r="I91" s="123"/>
      <c r="J91" s="123"/>
      <c r="K91" s="123"/>
      <c r="L91" s="123"/>
      <c r="M91" s="123"/>
      <c r="N91" s="125" t="n">
        <f aca="false">N290</f>
        <v>0</v>
      </c>
      <c r="O91" s="125"/>
      <c r="P91" s="125"/>
      <c r="Q91" s="125"/>
      <c r="R91" s="126"/>
    </row>
    <row r="92" s="127" customFormat="true" ht="24" hidden="true" customHeight="true" outlineLevel="0" collapsed="false">
      <c r="B92" s="128"/>
      <c r="C92" s="129"/>
      <c r="D92" s="130" t="s">
        <v>107</v>
      </c>
      <c r="E92" s="130"/>
      <c r="F92" s="130"/>
      <c r="G92" s="130"/>
      <c r="H92" s="130"/>
      <c r="I92" s="130"/>
      <c r="J92" s="130"/>
      <c r="K92" s="130"/>
      <c r="L92" s="131"/>
      <c r="M92" s="131"/>
      <c r="N92" s="132" t="n">
        <f aca="false">N304</f>
        <v>0</v>
      </c>
      <c r="O92" s="132"/>
      <c r="P92" s="132"/>
      <c r="Q92" s="132"/>
      <c r="R92" s="133"/>
      <c r="T92" s="134"/>
      <c r="U92" s="129"/>
      <c r="V92" s="129"/>
      <c r="W92" s="135" t="n">
        <f aca="false">SUM(W93:W94)</f>
        <v>0</v>
      </c>
      <c r="X92" s="129"/>
      <c r="Y92" s="135" t="n">
        <f aca="false">SUM(Y93:Y94)</f>
        <v>0</v>
      </c>
      <c r="Z92" s="129"/>
      <c r="AA92" s="136" t="n">
        <f aca="false">SUM(AA93:AA94)</f>
        <v>0</v>
      </c>
      <c r="AR92" s="137" t="s">
        <v>108</v>
      </c>
      <c r="AT92" s="138" t="s">
        <v>75</v>
      </c>
      <c r="AU92" s="138" t="s">
        <v>76</v>
      </c>
      <c r="AY92" s="137" t="s">
        <v>109</v>
      </c>
      <c r="BK92" s="139" t="n">
        <f aca="false">SUM(BK93:BK94)</f>
        <v>0</v>
      </c>
    </row>
    <row r="93" s="28" customFormat="true" ht="29.25" hidden="false" customHeight="true" outlineLevel="0" collapsed="false">
      <c r="B93" s="29"/>
      <c r="C93" s="85" t="s">
        <v>110</v>
      </c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88" t="n">
        <f aca="false">N180+N279+N298+N307</f>
        <v>0</v>
      </c>
      <c r="O93" s="88"/>
      <c r="P93" s="88"/>
      <c r="Q93" s="88"/>
      <c r="R93" s="31"/>
      <c r="T93" s="140"/>
      <c r="U93" s="141" t="s">
        <v>40</v>
      </c>
    </row>
    <row r="94" customFormat="false" ht="18" hidden="false" customHeight="true" outlineLevel="0" collapsed="false">
      <c r="A94" s="28"/>
      <c r="B94" s="29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1"/>
    </row>
    <row r="95" customFormat="false" ht="29.25" hidden="false" customHeight="true" outlineLevel="0" collapsed="false">
      <c r="A95" s="28"/>
      <c r="B95" s="29"/>
      <c r="C95" s="109" t="s">
        <v>87</v>
      </c>
      <c r="D95" s="43"/>
      <c r="E95" s="43"/>
      <c r="F95" s="43"/>
      <c r="G95" s="43"/>
      <c r="H95" s="43"/>
      <c r="I95" s="43"/>
      <c r="J95" s="43"/>
      <c r="K95" s="43"/>
      <c r="L95" s="110" t="n">
        <f aca="false">ROUND(SUM(N88+N93),2)</f>
        <v>0</v>
      </c>
      <c r="M95" s="110"/>
      <c r="N95" s="110"/>
      <c r="O95" s="110"/>
      <c r="P95" s="110"/>
      <c r="Q95" s="110"/>
      <c r="R95" s="31"/>
    </row>
    <row r="96" customFormat="false" ht="6.9" hidden="false" customHeight="true" outlineLevel="0" collapsed="false">
      <c r="A96" s="28"/>
      <c r="B96" s="58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60"/>
    </row>
    <row r="97" customFormat="false" ht="12" hidden="false" customHeight="false" outlineLevel="0" collapsed="false"/>
    <row r="100" s="28" customFormat="true" ht="6.9" hidden="false" customHeight="true" outlineLevel="0" collapsed="false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3"/>
    </row>
    <row r="101" customFormat="false" ht="36.9" hidden="false" customHeight="true" outlineLevel="0" collapsed="false">
      <c r="A101" s="28"/>
      <c r="B101" s="29"/>
      <c r="C101" s="15" t="s">
        <v>111</v>
      </c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31"/>
    </row>
    <row r="102" customFormat="false" ht="6.9" hidden="false" customHeight="true" outlineLevel="0" collapsed="false">
      <c r="A102" s="28"/>
      <c r="B102" s="29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1"/>
    </row>
    <row r="103" customFormat="false" ht="30" hidden="false" customHeight="true" outlineLevel="0" collapsed="false">
      <c r="A103" s="28"/>
      <c r="B103" s="29"/>
      <c r="C103" s="23" t="s">
        <v>16</v>
      </c>
      <c r="D103" s="30"/>
      <c r="E103" s="30"/>
      <c r="F103" s="113" t="str">
        <f aca="false">F6</f>
        <v>Domažlice tělocvična</v>
      </c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30"/>
      <c r="R103" s="31"/>
    </row>
    <row r="104" customFormat="false" ht="36.9" hidden="false" customHeight="true" outlineLevel="0" collapsed="false">
      <c r="A104" s="28"/>
      <c r="B104" s="29"/>
      <c r="C104" s="70" t="s">
        <v>95</v>
      </c>
      <c r="D104" s="30"/>
      <c r="E104" s="30"/>
      <c r="F104" s="72" t="str">
        <f aca="false">F7</f>
        <v>1 - Vzduchotechnika</v>
      </c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30"/>
      <c r="R104" s="31"/>
    </row>
    <row r="105" customFormat="false" ht="6.9" hidden="false" customHeight="true" outlineLevel="0" collapsed="false">
      <c r="A105" s="28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1"/>
    </row>
    <row r="106" customFormat="false" ht="18" hidden="false" customHeight="true" outlineLevel="0" collapsed="false">
      <c r="A106" s="28"/>
      <c r="B106" s="29"/>
      <c r="C106" s="23" t="s">
        <v>22</v>
      </c>
      <c r="D106" s="30"/>
      <c r="E106" s="30"/>
      <c r="F106" s="20" t="str">
        <f aca="false">F9</f>
        <v> </v>
      </c>
      <c r="G106" s="30"/>
      <c r="H106" s="30"/>
      <c r="I106" s="30"/>
      <c r="J106" s="30"/>
      <c r="K106" s="23" t="s">
        <v>24</v>
      </c>
      <c r="L106" s="30"/>
      <c r="M106" s="75" t="str">
        <f aca="false">IF(O9="","",O9)</f>
        <v>14.7.2016</v>
      </c>
      <c r="N106" s="75"/>
      <c r="O106" s="75"/>
      <c r="P106" s="75"/>
      <c r="Q106" s="30"/>
      <c r="R106" s="31"/>
    </row>
    <row r="107" customFormat="false" ht="6.9" hidden="false" customHeight="true" outlineLevel="0" collapsed="false">
      <c r="A107" s="28"/>
      <c r="B107" s="29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1"/>
    </row>
    <row r="108" customFormat="false" ht="13.2" hidden="false" customHeight="false" outlineLevel="0" collapsed="false">
      <c r="A108" s="28"/>
      <c r="B108" s="29"/>
      <c r="C108" s="23" t="s">
        <v>28</v>
      </c>
      <c r="D108" s="30"/>
      <c r="E108" s="30"/>
      <c r="F108" s="20" t="str">
        <f aca="false">E12</f>
        <v> </v>
      </c>
      <c r="G108" s="30"/>
      <c r="H108" s="30"/>
      <c r="I108" s="30"/>
      <c r="J108" s="30"/>
      <c r="K108" s="23" t="s">
        <v>32</v>
      </c>
      <c r="L108" s="30"/>
      <c r="M108" s="20" t="str">
        <f aca="false">E18</f>
        <v> </v>
      </c>
      <c r="N108" s="20"/>
      <c r="O108" s="20"/>
      <c r="P108" s="20"/>
      <c r="Q108" s="20"/>
      <c r="R108" s="31"/>
    </row>
    <row r="109" customFormat="false" ht="14.4" hidden="false" customHeight="true" outlineLevel="0" collapsed="false">
      <c r="A109" s="28"/>
      <c r="B109" s="29"/>
      <c r="C109" s="23" t="s">
        <v>31</v>
      </c>
      <c r="D109" s="30"/>
      <c r="E109" s="30"/>
      <c r="F109" s="20" t="str">
        <f aca="false">IF(E15="","",E15)</f>
        <v> </v>
      </c>
      <c r="G109" s="30"/>
      <c r="H109" s="30"/>
      <c r="I109" s="30"/>
      <c r="J109" s="30"/>
      <c r="K109" s="23" t="s">
        <v>35</v>
      </c>
      <c r="L109" s="30"/>
      <c r="M109" s="20" t="str">
        <f aca="false">E21</f>
        <v/>
      </c>
      <c r="N109" s="20"/>
      <c r="O109" s="20"/>
      <c r="P109" s="20"/>
      <c r="Q109" s="20"/>
      <c r="R109" s="31"/>
    </row>
    <row r="110" customFormat="false" ht="10.35" hidden="false" customHeight="true" outlineLevel="0" collapsed="false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1"/>
    </row>
    <row r="111" s="142" customFormat="true" ht="29.25" hidden="false" customHeight="true" outlineLevel="0" collapsed="false">
      <c r="B111" s="143"/>
      <c r="C111" s="144" t="s">
        <v>112</v>
      </c>
      <c r="D111" s="145" t="s">
        <v>113</v>
      </c>
      <c r="E111" s="145" t="s">
        <v>58</v>
      </c>
      <c r="F111" s="145" t="s">
        <v>114</v>
      </c>
      <c r="G111" s="145"/>
      <c r="H111" s="145"/>
      <c r="I111" s="145"/>
      <c r="J111" s="145" t="s">
        <v>115</v>
      </c>
      <c r="K111" s="145" t="s">
        <v>116</v>
      </c>
      <c r="L111" s="146" t="s">
        <v>117</v>
      </c>
      <c r="M111" s="146"/>
      <c r="N111" s="147" t="s">
        <v>101</v>
      </c>
      <c r="O111" s="147"/>
      <c r="P111" s="147"/>
      <c r="Q111" s="147"/>
      <c r="R111" s="148"/>
      <c r="T111" s="81" t="s">
        <v>118</v>
      </c>
      <c r="U111" s="82" t="s">
        <v>40</v>
      </c>
      <c r="V111" s="82" t="s">
        <v>119</v>
      </c>
      <c r="W111" s="82" t="s">
        <v>120</v>
      </c>
      <c r="X111" s="82" t="s">
        <v>121</v>
      </c>
      <c r="Y111" s="82" t="s">
        <v>122</v>
      </c>
      <c r="Z111" s="82" t="s">
        <v>123</v>
      </c>
      <c r="AA111" s="83" t="s">
        <v>124</v>
      </c>
    </row>
    <row r="112" s="28" customFormat="true" ht="29.25" hidden="false" customHeight="true" outlineLevel="0" collapsed="false">
      <c r="B112" s="29"/>
      <c r="C112" s="85" t="s">
        <v>97</v>
      </c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149" t="n">
        <f aca="false">SUM(N113+N189+N290+N304)</f>
        <v>0</v>
      </c>
      <c r="O112" s="149"/>
      <c r="P112" s="149"/>
      <c r="Q112" s="149"/>
      <c r="R112" s="31"/>
      <c r="T112" s="84"/>
      <c r="U112" s="50"/>
      <c r="V112" s="50"/>
      <c r="W112" s="150" t="e">
        <f aca="false">W113+W189+W290+#REF!+#REF!+#REF!+#REF!+#REF!+#REF!</f>
        <v>#REF!</v>
      </c>
      <c r="X112" s="50"/>
      <c r="Y112" s="150" t="e">
        <f aca="false">Y113+Y189+Y290+#REF!+#REF!+#REF!+#REF!+#REF!+#REF!</f>
        <v>#REF!</v>
      </c>
      <c r="Z112" s="50"/>
      <c r="AA112" s="151" t="e">
        <f aca="false">AA113+AA189+AA290+#REF!+#REF!+#REF!+#REF!+#REF!+#REF!</f>
        <v>#REF!</v>
      </c>
      <c r="AT112" s="10" t="s">
        <v>75</v>
      </c>
      <c r="AU112" s="10" t="s">
        <v>103</v>
      </c>
      <c r="BK112" s="152" t="e">
        <f aca="false">BK113+BK189+BK290+#REF!+#REF!+#REF!+#REF!+#REF!+#REF!</f>
        <v>#REF!</v>
      </c>
    </row>
    <row r="113" s="127" customFormat="true" ht="37.35" hidden="false" customHeight="true" outlineLevel="0" collapsed="false">
      <c r="B113" s="128"/>
      <c r="C113" s="129"/>
      <c r="D113" s="130" t="s">
        <v>125</v>
      </c>
      <c r="E113" s="130"/>
      <c r="F113" s="130"/>
      <c r="G113" s="130"/>
      <c r="H113" s="130"/>
      <c r="I113" s="130"/>
      <c r="J113" s="130"/>
      <c r="K113" s="130"/>
      <c r="L113" s="130"/>
      <c r="M113" s="130"/>
      <c r="N113" s="153" t="n">
        <f aca="false">SUM(N114:Q179)</f>
        <v>0</v>
      </c>
      <c r="O113" s="153"/>
      <c r="P113" s="153"/>
      <c r="Q113" s="153"/>
      <c r="R113" s="133"/>
      <c r="T113" s="134"/>
      <c r="U113" s="129"/>
      <c r="V113" s="129"/>
      <c r="W113" s="135" t="n">
        <f aca="false">SUM(W114:W169)</f>
        <v>0</v>
      </c>
      <c r="X113" s="129"/>
      <c r="Y113" s="135" t="n">
        <f aca="false">SUM(Y114:Y169)</f>
        <v>0</v>
      </c>
      <c r="Z113" s="129"/>
      <c r="AA113" s="136" t="n">
        <f aca="false">SUM(AA114:AA169)</f>
        <v>0</v>
      </c>
      <c r="AR113" s="137" t="s">
        <v>108</v>
      </c>
      <c r="AT113" s="138" t="s">
        <v>75</v>
      </c>
      <c r="AU113" s="138" t="s">
        <v>76</v>
      </c>
      <c r="AY113" s="137" t="s">
        <v>109</v>
      </c>
      <c r="BK113" s="139" t="n">
        <f aca="false">SUM(BK114:BK169)</f>
        <v>0</v>
      </c>
    </row>
    <row r="114" s="28" customFormat="true" ht="126.75" hidden="false" customHeight="true" outlineLevel="0" collapsed="false">
      <c r="B114" s="154"/>
      <c r="C114" s="155" t="n">
        <v>1</v>
      </c>
      <c r="D114" s="155" t="s">
        <v>126</v>
      </c>
      <c r="E114" s="156" t="s">
        <v>127</v>
      </c>
      <c r="F114" s="157" t="s">
        <v>128</v>
      </c>
      <c r="G114" s="157"/>
      <c r="H114" s="157"/>
      <c r="I114" s="157"/>
      <c r="J114" s="158" t="s">
        <v>129</v>
      </c>
      <c r="K114" s="159" t="n">
        <v>1</v>
      </c>
      <c r="L114" s="160"/>
      <c r="M114" s="160"/>
      <c r="N114" s="161" t="n">
        <f aca="false">ROUND(L114*K114,2)</f>
        <v>0</v>
      </c>
      <c r="O114" s="161"/>
      <c r="P114" s="161"/>
      <c r="Q114" s="161"/>
      <c r="R114" s="162"/>
      <c r="T114" s="163"/>
      <c r="U114" s="40" t="s">
        <v>41</v>
      </c>
      <c r="V114" s="164" t="n">
        <v>0</v>
      </c>
      <c r="W114" s="164" t="n">
        <f aca="false">V114*K114</f>
        <v>0</v>
      </c>
      <c r="X114" s="164" t="n">
        <v>0</v>
      </c>
      <c r="Y114" s="164" t="n">
        <f aca="false">X114*K114</f>
        <v>0</v>
      </c>
      <c r="Z114" s="164" t="n">
        <v>0</v>
      </c>
      <c r="AA114" s="165" t="n">
        <f aca="false">Z114*K114</f>
        <v>0</v>
      </c>
      <c r="AR114" s="10" t="s">
        <v>130</v>
      </c>
      <c r="AT114" s="10" t="s">
        <v>126</v>
      </c>
      <c r="AU114" s="10" t="s">
        <v>21</v>
      </c>
      <c r="AY114" s="10" t="s">
        <v>109</v>
      </c>
      <c r="BE114" s="166" t="n">
        <f aca="false">IF(U114="základní",N114,0)</f>
        <v>0</v>
      </c>
      <c r="BF114" s="166" t="n">
        <f aca="false">IF(U114="snížená",N114,0)</f>
        <v>0</v>
      </c>
      <c r="BG114" s="166" t="n">
        <f aca="false">IF(U114="zákl. přenesená",N114,0)</f>
        <v>0</v>
      </c>
      <c r="BH114" s="166" t="n">
        <f aca="false">IF(U114="sníž. přenesená",N114,0)</f>
        <v>0</v>
      </c>
      <c r="BI114" s="166" t="n">
        <f aca="false">IF(U114="nulová",N114,0)</f>
        <v>0</v>
      </c>
      <c r="BJ114" s="10" t="s">
        <v>21</v>
      </c>
      <c r="BK114" s="166" t="n">
        <f aca="false">ROUND(L114*K114,2)</f>
        <v>0</v>
      </c>
      <c r="BL114" s="10" t="s">
        <v>130</v>
      </c>
      <c r="BM114" s="10" t="s">
        <v>131</v>
      </c>
    </row>
    <row r="115" s="28" customFormat="true" ht="39.75" hidden="false" customHeight="true" outlineLevel="0" collapsed="false">
      <c r="B115" s="154"/>
      <c r="C115" s="155" t="n">
        <v>2</v>
      </c>
      <c r="D115" s="155" t="s">
        <v>126</v>
      </c>
      <c r="E115" s="156" t="s">
        <v>132</v>
      </c>
      <c r="F115" s="157" t="s">
        <v>133</v>
      </c>
      <c r="G115" s="157"/>
      <c r="H115" s="157"/>
      <c r="I115" s="157"/>
      <c r="J115" s="158" t="s">
        <v>129</v>
      </c>
      <c r="K115" s="159" t="n">
        <v>2</v>
      </c>
      <c r="L115" s="160"/>
      <c r="M115" s="160"/>
      <c r="N115" s="161" t="n">
        <f aca="false">ROUND(L115*K115,2)</f>
        <v>0</v>
      </c>
      <c r="O115" s="161"/>
      <c r="P115" s="161"/>
      <c r="Q115" s="161"/>
      <c r="R115" s="162"/>
      <c r="T115" s="163"/>
      <c r="U115" s="40" t="s">
        <v>41</v>
      </c>
      <c r="V115" s="164" t="n">
        <v>0</v>
      </c>
      <c r="W115" s="164" t="n">
        <f aca="false">V115*K115</f>
        <v>0</v>
      </c>
      <c r="X115" s="164" t="n">
        <v>0</v>
      </c>
      <c r="Y115" s="164" t="n">
        <f aca="false">X115*K115</f>
        <v>0</v>
      </c>
      <c r="Z115" s="164" t="n">
        <v>0</v>
      </c>
      <c r="AA115" s="165" t="n">
        <f aca="false">Z115*K115</f>
        <v>0</v>
      </c>
      <c r="AR115" s="10" t="s">
        <v>130</v>
      </c>
      <c r="AT115" s="10" t="s">
        <v>126</v>
      </c>
      <c r="AU115" s="10" t="s">
        <v>21</v>
      </c>
      <c r="AY115" s="10" t="s">
        <v>109</v>
      </c>
      <c r="BE115" s="166" t="n">
        <f aca="false">IF(U115="základní",N115,0)</f>
        <v>0</v>
      </c>
      <c r="BF115" s="166" t="n">
        <f aca="false">IF(U115="snížená",N115,0)</f>
        <v>0</v>
      </c>
      <c r="BG115" s="166" t="n">
        <f aca="false">IF(U115="zákl. přenesená",N115,0)</f>
        <v>0</v>
      </c>
      <c r="BH115" s="166" t="n">
        <f aca="false">IF(U115="sníž. přenesená",N115,0)</f>
        <v>0</v>
      </c>
      <c r="BI115" s="166" t="n">
        <f aca="false">IF(U115="nulová",N115,0)</f>
        <v>0</v>
      </c>
      <c r="BJ115" s="10" t="s">
        <v>21</v>
      </c>
      <c r="BK115" s="166" t="n">
        <f aca="false">ROUND(L115*K115,2)</f>
        <v>0</v>
      </c>
      <c r="BL115" s="10" t="s">
        <v>130</v>
      </c>
      <c r="BM115" s="10" t="s">
        <v>134</v>
      </c>
    </row>
    <row r="116" s="28" customFormat="true" ht="27.75" hidden="false" customHeight="true" outlineLevel="0" collapsed="false">
      <c r="B116" s="154"/>
      <c r="C116" s="155" t="n">
        <v>3</v>
      </c>
      <c r="D116" s="155" t="s">
        <v>126</v>
      </c>
      <c r="E116" s="156" t="s">
        <v>135</v>
      </c>
      <c r="F116" s="157" t="s">
        <v>136</v>
      </c>
      <c r="G116" s="157"/>
      <c r="H116" s="157"/>
      <c r="I116" s="157"/>
      <c r="J116" s="158" t="s">
        <v>129</v>
      </c>
      <c r="K116" s="159" t="n">
        <v>1</v>
      </c>
      <c r="L116" s="160"/>
      <c r="M116" s="160"/>
      <c r="N116" s="161" t="n">
        <f aca="false">ROUND(L116*K116,2)</f>
        <v>0</v>
      </c>
      <c r="O116" s="161"/>
      <c r="P116" s="161"/>
      <c r="Q116" s="161"/>
      <c r="R116" s="162"/>
      <c r="T116" s="163"/>
      <c r="U116" s="40" t="s">
        <v>41</v>
      </c>
      <c r="V116" s="164" t="n">
        <v>0</v>
      </c>
      <c r="W116" s="164" t="n">
        <f aca="false">V116*K116</f>
        <v>0</v>
      </c>
      <c r="X116" s="164" t="n">
        <v>0</v>
      </c>
      <c r="Y116" s="164" t="n">
        <f aca="false">X116*K116</f>
        <v>0</v>
      </c>
      <c r="Z116" s="164" t="n">
        <v>0</v>
      </c>
      <c r="AA116" s="165" t="n">
        <f aca="false">Z116*K116</f>
        <v>0</v>
      </c>
      <c r="AR116" s="10" t="s">
        <v>130</v>
      </c>
      <c r="AT116" s="10" t="s">
        <v>126</v>
      </c>
      <c r="AU116" s="10" t="s">
        <v>21</v>
      </c>
      <c r="AY116" s="10" t="s">
        <v>109</v>
      </c>
      <c r="BE116" s="166" t="n">
        <f aca="false">IF(U116="základní",N116,0)</f>
        <v>0</v>
      </c>
      <c r="BF116" s="166" t="n">
        <f aca="false">IF(U116="snížená",N116,0)</f>
        <v>0</v>
      </c>
      <c r="BG116" s="166" t="n">
        <f aca="false">IF(U116="zákl. přenesená",N116,0)</f>
        <v>0</v>
      </c>
      <c r="BH116" s="166" t="n">
        <f aca="false">IF(U116="sníž. přenesená",N116,0)</f>
        <v>0</v>
      </c>
      <c r="BI116" s="166" t="n">
        <f aca="false">IF(U116="nulová",N116,0)</f>
        <v>0</v>
      </c>
      <c r="BJ116" s="10" t="s">
        <v>21</v>
      </c>
      <c r="BK116" s="166" t="n">
        <f aca="false">ROUND(L116*K116,2)</f>
        <v>0</v>
      </c>
      <c r="BL116" s="10" t="s">
        <v>130</v>
      </c>
      <c r="BM116" s="10" t="s">
        <v>137</v>
      </c>
    </row>
    <row r="117" s="28" customFormat="true" ht="27" hidden="false" customHeight="true" outlineLevel="0" collapsed="false">
      <c r="B117" s="154"/>
      <c r="C117" s="155" t="n">
        <v>4</v>
      </c>
      <c r="D117" s="155" t="s">
        <v>126</v>
      </c>
      <c r="E117" s="156" t="s">
        <v>138</v>
      </c>
      <c r="F117" s="157" t="s">
        <v>139</v>
      </c>
      <c r="G117" s="157"/>
      <c r="H117" s="157"/>
      <c r="I117" s="157"/>
      <c r="J117" s="158" t="s">
        <v>129</v>
      </c>
      <c r="K117" s="159" t="n">
        <v>2</v>
      </c>
      <c r="L117" s="160"/>
      <c r="M117" s="160"/>
      <c r="N117" s="161" t="n">
        <f aca="false">ROUND(L117*K117,2)</f>
        <v>0</v>
      </c>
      <c r="O117" s="161"/>
      <c r="P117" s="161"/>
      <c r="Q117" s="161"/>
      <c r="R117" s="162"/>
      <c r="T117" s="163"/>
      <c r="U117" s="40" t="s">
        <v>41</v>
      </c>
      <c r="V117" s="164" t="n">
        <v>0</v>
      </c>
      <c r="W117" s="164" t="n">
        <f aca="false">V117*K117</f>
        <v>0</v>
      </c>
      <c r="X117" s="164" t="n">
        <v>0</v>
      </c>
      <c r="Y117" s="164" t="n">
        <f aca="false">X117*K117</f>
        <v>0</v>
      </c>
      <c r="Z117" s="164" t="n">
        <v>0</v>
      </c>
      <c r="AA117" s="165" t="n">
        <f aca="false">Z117*K117</f>
        <v>0</v>
      </c>
      <c r="AR117" s="10" t="s">
        <v>130</v>
      </c>
      <c r="AT117" s="10" t="s">
        <v>126</v>
      </c>
      <c r="AU117" s="10" t="s">
        <v>21</v>
      </c>
      <c r="AY117" s="10" t="s">
        <v>109</v>
      </c>
      <c r="BE117" s="166" t="n">
        <f aca="false">IF(U117="základní",N117,0)</f>
        <v>0</v>
      </c>
      <c r="BF117" s="166" t="n">
        <f aca="false">IF(U117="snížená",N117,0)</f>
        <v>0</v>
      </c>
      <c r="BG117" s="166" t="n">
        <f aca="false">IF(U117="zákl. přenesená",N117,0)</f>
        <v>0</v>
      </c>
      <c r="BH117" s="166" t="n">
        <f aca="false">IF(U117="sníž. přenesená",N117,0)</f>
        <v>0</v>
      </c>
      <c r="BI117" s="166" t="n">
        <f aca="false">IF(U117="nulová",N117,0)</f>
        <v>0</v>
      </c>
      <c r="BJ117" s="10" t="s">
        <v>21</v>
      </c>
      <c r="BK117" s="166" t="n">
        <f aca="false">ROUND(L117*K117,2)</f>
        <v>0</v>
      </c>
      <c r="BL117" s="10" t="s">
        <v>130</v>
      </c>
      <c r="BM117" s="10" t="s">
        <v>140</v>
      </c>
    </row>
    <row r="118" s="28" customFormat="true" ht="30.75" hidden="false" customHeight="true" outlineLevel="0" collapsed="false">
      <c r="B118" s="154"/>
      <c r="C118" s="155" t="n">
        <v>5</v>
      </c>
      <c r="D118" s="155" t="s">
        <v>126</v>
      </c>
      <c r="E118" s="156" t="s">
        <v>141</v>
      </c>
      <c r="F118" s="157" t="s">
        <v>142</v>
      </c>
      <c r="G118" s="157"/>
      <c r="H118" s="157"/>
      <c r="I118" s="157"/>
      <c r="J118" s="158" t="s">
        <v>129</v>
      </c>
      <c r="K118" s="159" t="n">
        <v>6</v>
      </c>
      <c r="L118" s="160"/>
      <c r="M118" s="160"/>
      <c r="N118" s="161" t="n">
        <f aca="false">ROUND(L118*K118,2)</f>
        <v>0</v>
      </c>
      <c r="O118" s="161"/>
      <c r="P118" s="161"/>
      <c r="Q118" s="161"/>
      <c r="R118" s="162"/>
      <c r="T118" s="163"/>
      <c r="U118" s="40" t="s">
        <v>41</v>
      </c>
      <c r="V118" s="164" t="n">
        <v>0</v>
      </c>
      <c r="W118" s="164" t="n">
        <f aca="false">V118*K118</f>
        <v>0</v>
      </c>
      <c r="X118" s="164" t="n">
        <v>0</v>
      </c>
      <c r="Y118" s="164" t="n">
        <f aca="false">X118*K118</f>
        <v>0</v>
      </c>
      <c r="Z118" s="164" t="n">
        <v>0</v>
      </c>
      <c r="AA118" s="165" t="n">
        <f aca="false">Z118*K118</f>
        <v>0</v>
      </c>
      <c r="AR118" s="10" t="s">
        <v>130</v>
      </c>
      <c r="AT118" s="10" t="s">
        <v>126</v>
      </c>
      <c r="AU118" s="10" t="s">
        <v>21</v>
      </c>
      <c r="AY118" s="10" t="s">
        <v>109</v>
      </c>
      <c r="BE118" s="166" t="n">
        <f aca="false">IF(U118="základní",N118,0)</f>
        <v>0</v>
      </c>
      <c r="BF118" s="166" t="n">
        <f aca="false">IF(U118="snížená",N118,0)</f>
        <v>0</v>
      </c>
      <c r="BG118" s="166" t="n">
        <f aca="false">IF(U118="zákl. přenesená",N118,0)</f>
        <v>0</v>
      </c>
      <c r="BH118" s="166" t="n">
        <f aca="false">IF(U118="sníž. přenesená",N118,0)</f>
        <v>0</v>
      </c>
      <c r="BI118" s="166" t="n">
        <f aca="false">IF(U118="nulová",N118,0)</f>
        <v>0</v>
      </c>
      <c r="BJ118" s="10" t="s">
        <v>21</v>
      </c>
      <c r="BK118" s="166" t="n">
        <f aca="false">ROUND(L118*K118,2)</f>
        <v>0</v>
      </c>
      <c r="BL118" s="10" t="s">
        <v>130</v>
      </c>
      <c r="BM118" s="10" t="s">
        <v>143</v>
      </c>
    </row>
    <row r="119" s="28" customFormat="true" ht="52.5" hidden="false" customHeight="true" outlineLevel="0" collapsed="false">
      <c r="B119" s="154"/>
      <c r="C119" s="155" t="n">
        <v>6</v>
      </c>
      <c r="D119" s="155" t="s">
        <v>126</v>
      </c>
      <c r="E119" s="156" t="s">
        <v>144</v>
      </c>
      <c r="F119" s="157" t="s">
        <v>145</v>
      </c>
      <c r="G119" s="157"/>
      <c r="H119" s="157"/>
      <c r="I119" s="157"/>
      <c r="J119" s="158" t="s">
        <v>129</v>
      </c>
      <c r="K119" s="159" t="n">
        <v>2</v>
      </c>
      <c r="L119" s="160"/>
      <c r="M119" s="160"/>
      <c r="N119" s="161" t="n">
        <f aca="false">ROUND(L119*K119,2)</f>
        <v>0</v>
      </c>
      <c r="O119" s="161"/>
      <c r="P119" s="161"/>
      <c r="Q119" s="161"/>
      <c r="R119" s="162"/>
      <c r="T119" s="163"/>
      <c r="U119" s="40" t="s">
        <v>41</v>
      </c>
      <c r="V119" s="164" t="n">
        <v>0</v>
      </c>
      <c r="W119" s="164" t="n">
        <f aca="false">V119*K119</f>
        <v>0</v>
      </c>
      <c r="X119" s="164" t="n">
        <v>0</v>
      </c>
      <c r="Y119" s="164" t="n">
        <f aca="false">X119*K119</f>
        <v>0</v>
      </c>
      <c r="Z119" s="164" t="n">
        <v>0</v>
      </c>
      <c r="AA119" s="165" t="n">
        <f aca="false">Z119*K119</f>
        <v>0</v>
      </c>
      <c r="AR119" s="10" t="s">
        <v>130</v>
      </c>
      <c r="AT119" s="10" t="s">
        <v>126</v>
      </c>
      <c r="AU119" s="10" t="s">
        <v>21</v>
      </c>
      <c r="AY119" s="10" t="s">
        <v>109</v>
      </c>
      <c r="BE119" s="166" t="n">
        <f aca="false">IF(U119="základní",N119,0)</f>
        <v>0</v>
      </c>
      <c r="BF119" s="166" t="n">
        <f aca="false">IF(U119="snížená",N119,0)</f>
        <v>0</v>
      </c>
      <c r="BG119" s="166" t="n">
        <f aca="false">IF(U119="zákl. přenesená",N119,0)</f>
        <v>0</v>
      </c>
      <c r="BH119" s="166" t="n">
        <f aca="false">IF(U119="sníž. přenesená",N119,0)</f>
        <v>0</v>
      </c>
      <c r="BI119" s="166" t="n">
        <f aca="false">IF(U119="nulová",N119,0)</f>
        <v>0</v>
      </c>
      <c r="BJ119" s="10" t="s">
        <v>21</v>
      </c>
      <c r="BK119" s="166" t="n">
        <f aca="false">ROUND(L119*K119,2)</f>
        <v>0</v>
      </c>
      <c r="BL119" s="10" t="s">
        <v>130</v>
      </c>
      <c r="BM119" s="10" t="s">
        <v>146</v>
      </c>
    </row>
    <row r="120" s="28" customFormat="true" ht="53.25" hidden="false" customHeight="true" outlineLevel="0" collapsed="false">
      <c r="B120" s="154"/>
      <c r="C120" s="155" t="n">
        <v>7</v>
      </c>
      <c r="D120" s="155" t="s">
        <v>126</v>
      </c>
      <c r="E120" s="156" t="s">
        <v>147</v>
      </c>
      <c r="F120" s="157" t="s">
        <v>148</v>
      </c>
      <c r="G120" s="157"/>
      <c r="H120" s="157"/>
      <c r="I120" s="157"/>
      <c r="J120" s="158" t="s">
        <v>129</v>
      </c>
      <c r="K120" s="159" t="n">
        <v>3</v>
      </c>
      <c r="L120" s="160"/>
      <c r="M120" s="160"/>
      <c r="N120" s="161" t="n">
        <f aca="false">ROUND(L120*K120,2)</f>
        <v>0</v>
      </c>
      <c r="O120" s="161"/>
      <c r="P120" s="161"/>
      <c r="Q120" s="161"/>
      <c r="R120" s="162"/>
      <c r="T120" s="163"/>
      <c r="U120" s="40" t="s">
        <v>41</v>
      </c>
      <c r="V120" s="164" t="n">
        <v>0</v>
      </c>
      <c r="W120" s="164" t="n">
        <f aca="false">V120*K120</f>
        <v>0</v>
      </c>
      <c r="X120" s="164" t="n">
        <v>0</v>
      </c>
      <c r="Y120" s="164" t="n">
        <f aca="false">X120*K120</f>
        <v>0</v>
      </c>
      <c r="Z120" s="164" t="n">
        <v>0</v>
      </c>
      <c r="AA120" s="165" t="n">
        <f aca="false">Z120*K120</f>
        <v>0</v>
      </c>
      <c r="AR120" s="10" t="s">
        <v>130</v>
      </c>
      <c r="AT120" s="10" t="s">
        <v>126</v>
      </c>
      <c r="AU120" s="10" t="s">
        <v>21</v>
      </c>
      <c r="AY120" s="10" t="s">
        <v>109</v>
      </c>
      <c r="BE120" s="166" t="n">
        <f aca="false">IF(U120="základní",N120,0)</f>
        <v>0</v>
      </c>
      <c r="BF120" s="166" t="n">
        <f aca="false">IF(U120="snížená",N120,0)</f>
        <v>0</v>
      </c>
      <c r="BG120" s="166" t="n">
        <f aca="false">IF(U120="zákl. přenesená",N120,0)</f>
        <v>0</v>
      </c>
      <c r="BH120" s="166" t="n">
        <f aca="false">IF(U120="sníž. přenesená",N120,0)</f>
        <v>0</v>
      </c>
      <c r="BI120" s="166" t="n">
        <f aca="false">IF(U120="nulová",N120,0)</f>
        <v>0</v>
      </c>
      <c r="BJ120" s="10" t="s">
        <v>21</v>
      </c>
      <c r="BK120" s="166" t="n">
        <f aca="false">ROUND(L120*K120,2)</f>
        <v>0</v>
      </c>
      <c r="BL120" s="10" t="s">
        <v>130</v>
      </c>
      <c r="BM120" s="10" t="s">
        <v>149</v>
      </c>
    </row>
    <row r="121" s="28" customFormat="true" ht="46.5" hidden="false" customHeight="true" outlineLevel="0" collapsed="false">
      <c r="B121" s="154"/>
      <c r="C121" s="155" t="n">
        <v>8</v>
      </c>
      <c r="D121" s="155" t="s">
        <v>126</v>
      </c>
      <c r="E121" s="156" t="s">
        <v>150</v>
      </c>
      <c r="F121" s="157" t="s">
        <v>151</v>
      </c>
      <c r="G121" s="157"/>
      <c r="H121" s="157"/>
      <c r="I121" s="157"/>
      <c r="J121" s="158" t="s">
        <v>129</v>
      </c>
      <c r="K121" s="159" t="n">
        <v>21</v>
      </c>
      <c r="L121" s="160"/>
      <c r="M121" s="160"/>
      <c r="N121" s="161" t="n">
        <f aca="false">ROUND(L121*K121,2)</f>
        <v>0</v>
      </c>
      <c r="O121" s="161"/>
      <c r="P121" s="161"/>
      <c r="Q121" s="161"/>
      <c r="R121" s="162"/>
      <c r="T121" s="163"/>
      <c r="U121" s="40" t="s">
        <v>41</v>
      </c>
      <c r="V121" s="164" t="n">
        <v>0</v>
      </c>
      <c r="W121" s="164" t="n">
        <f aca="false">V121*K121</f>
        <v>0</v>
      </c>
      <c r="X121" s="164" t="n">
        <v>0</v>
      </c>
      <c r="Y121" s="164" t="n">
        <f aca="false">X121*K121</f>
        <v>0</v>
      </c>
      <c r="Z121" s="164" t="n">
        <v>0</v>
      </c>
      <c r="AA121" s="165" t="n">
        <f aca="false">Z121*K121</f>
        <v>0</v>
      </c>
      <c r="AR121" s="10" t="s">
        <v>130</v>
      </c>
      <c r="AT121" s="10" t="s">
        <v>126</v>
      </c>
      <c r="AU121" s="10" t="s">
        <v>21</v>
      </c>
      <c r="AY121" s="10" t="s">
        <v>109</v>
      </c>
      <c r="BE121" s="166" t="n">
        <f aca="false">IF(U121="základní",N121,0)</f>
        <v>0</v>
      </c>
      <c r="BF121" s="166" t="n">
        <f aca="false">IF(U121="snížená",N121,0)</f>
        <v>0</v>
      </c>
      <c r="BG121" s="166" t="n">
        <f aca="false">IF(U121="zákl. přenesená",N121,0)</f>
        <v>0</v>
      </c>
      <c r="BH121" s="166" t="n">
        <f aca="false">IF(U121="sníž. přenesená",N121,0)</f>
        <v>0</v>
      </c>
      <c r="BI121" s="166" t="n">
        <f aca="false">IF(U121="nulová",N121,0)</f>
        <v>0</v>
      </c>
      <c r="BJ121" s="10" t="s">
        <v>21</v>
      </c>
      <c r="BK121" s="166" t="n">
        <f aca="false">ROUND(L121*K121,2)</f>
        <v>0</v>
      </c>
      <c r="BL121" s="10" t="s">
        <v>130</v>
      </c>
      <c r="BM121" s="10" t="s">
        <v>152</v>
      </c>
    </row>
    <row r="122" s="28" customFormat="true" ht="57" hidden="false" customHeight="true" outlineLevel="0" collapsed="false">
      <c r="B122" s="154"/>
      <c r="C122" s="155" t="n">
        <v>9</v>
      </c>
      <c r="D122" s="155" t="s">
        <v>126</v>
      </c>
      <c r="E122" s="156" t="s">
        <v>153</v>
      </c>
      <c r="F122" s="157" t="s">
        <v>154</v>
      </c>
      <c r="G122" s="157"/>
      <c r="H122" s="157"/>
      <c r="I122" s="157"/>
      <c r="J122" s="158" t="s">
        <v>129</v>
      </c>
      <c r="K122" s="159" t="n">
        <v>2</v>
      </c>
      <c r="L122" s="160"/>
      <c r="M122" s="160"/>
      <c r="N122" s="161" t="n">
        <f aca="false">ROUND(L122*K122,2)</f>
        <v>0</v>
      </c>
      <c r="O122" s="161"/>
      <c r="P122" s="161"/>
      <c r="Q122" s="161"/>
      <c r="R122" s="162"/>
      <c r="T122" s="163"/>
      <c r="U122" s="40" t="s">
        <v>41</v>
      </c>
      <c r="V122" s="164" t="n">
        <v>0</v>
      </c>
      <c r="W122" s="164" t="n">
        <f aca="false">V122*K122</f>
        <v>0</v>
      </c>
      <c r="X122" s="164" t="n">
        <v>0</v>
      </c>
      <c r="Y122" s="164" t="n">
        <f aca="false">X122*K122</f>
        <v>0</v>
      </c>
      <c r="Z122" s="164" t="n">
        <v>0</v>
      </c>
      <c r="AA122" s="165" t="n">
        <f aca="false">Z122*K122</f>
        <v>0</v>
      </c>
      <c r="AR122" s="10" t="s">
        <v>130</v>
      </c>
      <c r="AT122" s="10" t="s">
        <v>126</v>
      </c>
      <c r="AU122" s="10" t="s">
        <v>21</v>
      </c>
      <c r="AY122" s="10" t="s">
        <v>109</v>
      </c>
      <c r="BE122" s="166" t="n">
        <f aca="false">IF(U122="základní",N122,0)</f>
        <v>0</v>
      </c>
      <c r="BF122" s="166" t="n">
        <f aca="false">IF(U122="snížená",N122,0)</f>
        <v>0</v>
      </c>
      <c r="BG122" s="166" t="n">
        <f aca="false">IF(U122="zákl. přenesená",N122,0)</f>
        <v>0</v>
      </c>
      <c r="BH122" s="166" t="n">
        <f aca="false">IF(U122="sníž. přenesená",N122,0)</f>
        <v>0</v>
      </c>
      <c r="BI122" s="166" t="n">
        <f aca="false">IF(U122="nulová",N122,0)</f>
        <v>0</v>
      </c>
      <c r="BJ122" s="10" t="s">
        <v>21</v>
      </c>
      <c r="BK122" s="166" t="n">
        <f aca="false">ROUND(L122*K122,2)</f>
        <v>0</v>
      </c>
      <c r="BL122" s="10" t="s">
        <v>130</v>
      </c>
      <c r="BM122" s="10" t="s">
        <v>155</v>
      </c>
    </row>
    <row r="123" s="28" customFormat="true" ht="44.25" hidden="false" customHeight="true" outlineLevel="0" collapsed="false">
      <c r="B123" s="154"/>
      <c r="C123" s="155" t="n">
        <v>10</v>
      </c>
      <c r="D123" s="155" t="s">
        <v>126</v>
      </c>
      <c r="E123" s="156" t="s">
        <v>156</v>
      </c>
      <c r="F123" s="157" t="s">
        <v>157</v>
      </c>
      <c r="G123" s="157"/>
      <c r="H123" s="157"/>
      <c r="I123" s="157"/>
      <c r="J123" s="158" t="s">
        <v>129</v>
      </c>
      <c r="K123" s="159" t="n">
        <v>20</v>
      </c>
      <c r="L123" s="160"/>
      <c r="M123" s="160"/>
      <c r="N123" s="161" t="n">
        <f aca="false">ROUND(L123*K123,2)</f>
        <v>0</v>
      </c>
      <c r="O123" s="161"/>
      <c r="P123" s="161"/>
      <c r="Q123" s="161"/>
      <c r="R123" s="162"/>
      <c r="T123" s="163"/>
      <c r="U123" s="40" t="s">
        <v>41</v>
      </c>
      <c r="V123" s="164" t="n">
        <v>0</v>
      </c>
      <c r="W123" s="164" t="n">
        <f aca="false">V123*K123</f>
        <v>0</v>
      </c>
      <c r="X123" s="164" t="n">
        <v>0</v>
      </c>
      <c r="Y123" s="164" t="n">
        <f aca="false">X123*K123</f>
        <v>0</v>
      </c>
      <c r="Z123" s="164" t="n">
        <v>0</v>
      </c>
      <c r="AA123" s="165" t="n">
        <f aca="false">Z123*K123</f>
        <v>0</v>
      </c>
      <c r="AR123" s="10" t="s">
        <v>130</v>
      </c>
      <c r="AT123" s="10" t="s">
        <v>126</v>
      </c>
      <c r="AU123" s="10" t="s">
        <v>21</v>
      </c>
      <c r="AY123" s="10" t="s">
        <v>109</v>
      </c>
      <c r="BE123" s="166" t="n">
        <f aca="false">IF(U123="základní",N123,0)</f>
        <v>0</v>
      </c>
      <c r="BF123" s="166" t="n">
        <f aca="false">IF(U123="snížená",N123,0)</f>
        <v>0</v>
      </c>
      <c r="BG123" s="166" t="n">
        <f aca="false">IF(U123="zákl. přenesená",N123,0)</f>
        <v>0</v>
      </c>
      <c r="BH123" s="166" t="n">
        <f aca="false">IF(U123="sníž. přenesená",N123,0)</f>
        <v>0</v>
      </c>
      <c r="BI123" s="166" t="n">
        <f aca="false">IF(U123="nulová",N123,0)</f>
        <v>0</v>
      </c>
      <c r="BJ123" s="10" t="s">
        <v>21</v>
      </c>
      <c r="BK123" s="166" t="n">
        <f aca="false">ROUND(L123*K123,2)</f>
        <v>0</v>
      </c>
      <c r="BL123" s="10" t="s">
        <v>130</v>
      </c>
      <c r="BM123" s="10" t="s">
        <v>158</v>
      </c>
    </row>
    <row r="124" s="28" customFormat="true" ht="44.25" hidden="false" customHeight="true" outlineLevel="0" collapsed="false">
      <c r="B124" s="154"/>
      <c r="C124" s="155" t="n">
        <v>11</v>
      </c>
      <c r="D124" s="155" t="s">
        <v>126</v>
      </c>
      <c r="E124" s="156" t="s">
        <v>159</v>
      </c>
      <c r="F124" s="157" t="s">
        <v>160</v>
      </c>
      <c r="G124" s="157"/>
      <c r="H124" s="157"/>
      <c r="I124" s="157"/>
      <c r="J124" s="158" t="s">
        <v>129</v>
      </c>
      <c r="K124" s="159" t="n">
        <v>4</v>
      </c>
      <c r="L124" s="160"/>
      <c r="M124" s="160"/>
      <c r="N124" s="161" t="n">
        <f aca="false">ROUND(L124*K124,2)</f>
        <v>0</v>
      </c>
      <c r="O124" s="161"/>
      <c r="P124" s="161"/>
      <c r="Q124" s="161"/>
      <c r="R124" s="162"/>
      <c r="T124" s="163"/>
      <c r="U124" s="40" t="s">
        <v>41</v>
      </c>
      <c r="V124" s="164" t="n">
        <v>0</v>
      </c>
      <c r="W124" s="164" t="n">
        <f aca="false">V124*K124</f>
        <v>0</v>
      </c>
      <c r="X124" s="164" t="n">
        <v>0</v>
      </c>
      <c r="Y124" s="164" t="n">
        <f aca="false">X124*K124</f>
        <v>0</v>
      </c>
      <c r="Z124" s="164" t="n">
        <v>0</v>
      </c>
      <c r="AA124" s="165" t="n">
        <f aca="false">Z124*K124</f>
        <v>0</v>
      </c>
      <c r="AR124" s="10" t="s">
        <v>130</v>
      </c>
      <c r="AT124" s="10" t="s">
        <v>126</v>
      </c>
      <c r="AU124" s="10" t="s">
        <v>21</v>
      </c>
      <c r="AY124" s="10" t="s">
        <v>109</v>
      </c>
      <c r="BE124" s="166" t="n">
        <f aca="false">IF(U124="základní",N124,0)</f>
        <v>0</v>
      </c>
      <c r="BF124" s="166" t="n">
        <f aca="false">IF(U124="snížená",N124,0)</f>
        <v>0</v>
      </c>
      <c r="BG124" s="166" t="n">
        <f aca="false">IF(U124="zákl. přenesená",N124,0)</f>
        <v>0</v>
      </c>
      <c r="BH124" s="166" t="n">
        <f aca="false">IF(U124="sníž. přenesená",N124,0)</f>
        <v>0</v>
      </c>
      <c r="BI124" s="166" t="n">
        <f aca="false">IF(U124="nulová",N124,0)</f>
        <v>0</v>
      </c>
      <c r="BJ124" s="10" t="s">
        <v>21</v>
      </c>
      <c r="BK124" s="166" t="n">
        <f aca="false">ROUND(L124*K124,2)</f>
        <v>0</v>
      </c>
      <c r="BL124" s="10" t="s">
        <v>130</v>
      </c>
      <c r="BM124" s="10" t="s">
        <v>161</v>
      </c>
    </row>
    <row r="125" s="28" customFormat="true" ht="44.25" hidden="false" customHeight="true" outlineLevel="0" collapsed="false">
      <c r="B125" s="154"/>
      <c r="C125" s="155" t="n">
        <v>12</v>
      </c>
      <c r="D125" s="155" t="s">
        <v>126</v>
      </c>
      <c r="E125" s="156" t="s">
        <v>162</v>
      </c>
      <c r="F125" s="157" t="s">
        <v>163</v>
      </c>
      <c r="G125" s="157"/>
      <c r="H125" s="157"/>
      <c r="I125" s="157"/>
      <c r="J125" s="158" t="s">
        <v>129</v>
      </c>
      <c r="K125" s="159" t="n">
        <v>10</v>
      </c>
      <c r="L125" s="160"/>
      <c r="M125" s="160"/>
      <c r="N125" s="161" t="n">
        <f aca="false">ROUND(L125*K125,2)</f>
        <v>0</v>
      </c>
      <c r="O125" s="161"/>
      <c r="P125" s="161"/>
      <c r="Q125" s="161"/>
      <c r="R125" s="162"/>
      <c r="T125" s="163"/>
      <c r="U125" s="40" t="s">
        <v>41</v>
      </c>
      <c r="V125" s="164" t="n">
        <v>0</v>
      </c>
      <c r="W125" s="164" t="n">
        <f aca="false">V125*K125</f>
        <v>0</v>
      </c>
      <c r="X125" s="164" t="n">
        <v>0</v>
      </c>
      <c r="Y125" s="164" t="n">
        <f aca="false">X125*K125</f>
        <v>0</v>
      </c>
      <c r="Z125" s="164" t="n">
        <v>0</v>
      </c>
      <c r="AA125" s="165" t="n">
        <f aca="false">Z125*K125</f>
        <v>0</v>
      </c>
      <c r="AR125" s="10" t="s">
        <v>130</v>
      </c>
      <c r="AT125" s="10" t="s">
        <v>126</v>
      </c>
      <c r="AU125" s="10" t="s">
        <v>21</v>
      </c>
      <c r="AY125" s="10" t="s">
        <v>109</v>
      </c>
      <c r="BE125" s="166" t="n">
        <f aca="false">IF(U125="základní",N125,0)</f>
        <v>0</v>
      </c>
      <c r="BF125" s="166" t="n">
        <f aca="false">IF(U125="snížená",N125,0)</f>
        <v>0</v>
      </c>
      <c r="BG125" s="166" t="n">
        <f aca="false">IF(U125="zákl. přenesená",N125,0)</f>
        <v>0</v>
      </c>
      <c r="BH125" s="166" t="n">
        <f aca="false">IF(U125="sníž. přenesená",N125,0)</f>
        <v>0</v>
      </c>
      <c r="BI125" s="166" t="n">
        <f aca="false">IF(U125="nulová",N125,0)</f>
        <v>0</v>
      </c>
      <c r="BJ125" s="10" t="s">
        <v>21</v>
      </c>
      <c r="BK125" s="166" t="n">
        <f aca="false">ROUND(L125*K125,2)</f>
        <v>0</v>
      </c>
      <c r="BL125" s="10" t="s">
        <v>130</v>
      </c>
      <c r="BM125" s="10" t="s">
        <v>164</v>
      </c>
    </row>
    <row r="126" s="28" customFormat="true" ht="32.25" hidden="false" customHeight="true" outlineLevel="0" collapsed="false">
      <c r="B126" s="154"/>
      <c r="C126" s="155" t="n">
        <v>13</v>
      </c>
      <c r="D126" s="155" t="s">
        <v>126</v>
      </c>
      <c r="E126" s="156" t="s">
        <v>165</v>
      </c>
      <c r="F126" s="157" t="s">
        <v>166</v>
      </c>
      <c r="G126" s="157"/>
      <c r="H126" s="157"/>
      <c r="I126" s="157"/>
      <c r="J126" s="158" t="s">
        <v>167</v>
      </c>
      <c r="K126" s="159" t="n">
        <v>4.4</v>
      </c>
      <c r="L126" s="160"/>
      <c r="M126" s="160"/>
      <c r="N126" s="161" t="n">
        <f aca="false">ROUND(L126*K126,2)</f>
        <v>0</v>
      </c>
      <c r="O126" s="161"/>
      <c r="P126" s="161"/>
      <c r="Q126" s="161"/>
      <c r="R126" s="162"/>
      <c r="T126" s="163"/>
      <c r="U126" s="40" t="s">
        <v>41</v>
      </c>
      <c r="V126" s="164" t="n">
        <v>0</v>
      </c>
      <c r="W126" s="164" t="n">
        <f aca="false">V126*K126</f>
        <v>0</v>
      </c>
      <c r="X126" s="164" t="n">
        <v>0</v>
      </c>
      <c r="Y126" s="164" t="n">
        <f aca="false">X126*K126</f>
        <v>0</v>
      </c>
      <c r="Z126" s="164" t="n">
        <v>0</v>
      </c>
      <c r="AA126" s="165" t="n">
        <f aca="false">Z126*K126</f>
        <v>0</v>
      </c>
      <c r="AR126" s="10" t="s">
        <v>130</v>
      </c>
      <c r="AT126" s="10" t="s">
        <v>126</v>
      </c>
      <c r="AU126" s="10" t="s">
        <v>21</v>
      </c>
      <c r="AY126" s="10" t="s">
        <v>109</v>
      </c>
      <c r="BE126" s="166" t="n">
        <f aca="false">IF(U126="základní",N126,0)</f>
        <v>0</v>
      </c>
      <c r="BF126" s="166" t="n">
        <f aca="false">IF(U126="snížená",N126,0)</f>
        <v>0</v>
      </c>
      <c r="BG126" s="166" t="n">
        <f aca="false">IF(U126="zákl. přenesená",N126,0)</f>
        <v>0</v>
      </c>
      <c r="BH126" s="166" t="n">
        <f aca="false">IF(U126="sníž. přenesená",N126,0)</f>
        <v>0</v>
      </c>
      <c r="BI126" s="166" t="n">
        <f aca="false">IF(U126="nulová",N126,0)</f>
        <v>0</v>
      </c>
      <c r="BJ126" s="10" t="s">
        <v>21</v>
      </c>
      <c r="BK126" s="166" t="n">
        <f aca="false">ROUND(L126*K126,2)</f>
        <v>0</v>
      </c>
      <c r="BL126" s="10" t="s">
        <v>130</v>
      </c>
      <c r="BM126" s="10" t="s">
        <v>168</v>
      </c>
    </row>
    <row r="127" s="28" customFormat="true" ht="32.25" hidden="false" customHeight="true" outlineLevel="0" collapsed="false">
      <c r="B127" s="154"/>
      <c r="C127" s="155" t="n">
        <v>14</v>
      </c>
      <c r="D127" s="155" t="s">
        <v>126</v>
      </c>
      <c r="E127" s="156" t="s">
        <v>169</v>
      </c>
      <c r="F127" s="157" t="s">
        <v>170</v>
      </c>
      <c r="G127" s="157"/>
      <c r="H127" s="157"/>
      <c r="I127" s="157"/>
      <c r="J127" s="158" t="s">
        <v>167</v>
      </c>
      <c r="K127" s="159" t="n">
        <v>22.1</v>
      </c>
      <c r="L127" s="160"/>
      <c r="M127" s="160"/>
      <c r="N127" s="161" t="n">
        <f aca="false">ROUND(L127*K127,2)</f>
        <v>0</v>
      </c>
      <c r="O127" s="161"/>
      <c r="P127" s="161"/>
      <c r="Q127" s="161"/>
      <c r="R127" s="162"/>
      <c r="T127" s="163"/>
      <c r="U127" s="40" t="s">
        <v>41</v>
      </c>
      <c r="V127" s="164" t="n">
        <v>0</v>
      </c>
      <c r="W127" s="164" t="n">
        <f aca="false">V127*K127</f>
        <v>0</v>
      </c>
      <c r="X127" s="164" t="n">
        <v>0</v>
      </c>
      <c r="Y127" s="164" t="n">
        <f aca="false">X127*K127</f>
        <v>0</v>
      </c>
      <c r="Z127" s="164" t="n">
        <v>0</v>
      </c>
      <c r="AA127" s="165" t="n">
        <f aca="false">Z127*K127</f>
        <v>0</v>
      </c>
      <c r="AR127" s="10" t="s">
        <v>130</v>
      </c>
      <c r="AT127" s="10" t="s">
        <v>126</v>
      </c>
      <c r="AU127" s="10" t="s">
        <v>21</v>
      </c>
      <c r="AY127" s="10" t="s">
        <v>109</v>
      </c>
      <c r="BE127" s="166" t="n">
        <f aca="false">IF(U127="základní",N127,0)</f>
        <v>0</v>
      </c>
      <c r="BF127" s="166" t="n">
        <f aca="false">IF(U127="snížená",N127,0)</f>
        <v>0</v>
      </c>
      <c r="BG127" s="166" t="n">
        <f aca="false">IF(U127="zákl. přenesená",N127,0)</f>
        <v>0</v>
      </c>
      <c r="BH127" s="166" t="n">
        <f aca="false">IF(U127="sníž. přenesená",N127,0)</f>
        <v>0</v>
      </c>
      <c r="BI127" s="166" t="n">
        <f aca="false">IF(U127="nulová",N127,0)</f>
        <v>0</v>
      </c>
      <c r="BJ127" s="10" t="s">
        <v>21</v>
      </c>
      <c r="BK127" s="166" t="n">
        <f aca="false">ROUND(L127*K127,2)</f>
        <v>0</v>
      </c>
      <c r="BL127" s="10" t="s">
        <v>130</v>
      </c>
      <c r="BM127" s="10" t="s">
        <v>171</v>
      </c>
    </row>
    <row r="128" s="28" customFormat="true" ht="35.25" hidden="false" customHeight="true" outlineLevel="0" collapsed="false">
      <c r="B128" s="154"/>
      <c r="C128" s="155" t="n">
        <v>15</v>
      </c>
      <c r="D128" s="155" t="s">
        <v>126</v>
      </c>
      <c r="E128" s="156" t="s">
        <v>172</v>
      </c>
      <c r="F128" s="157" t="s">
        <v>173</v>
      </c>
      <c r="G128" s="157"/>
      <c r="H128" s="157"/>
      <c r="I128" s="157"/>
      <c r="J128" s="158" t="s">
        <v>167</v>
      </c>
      <c r="K128" s="159" t="n">
        <v>21.6</v>
      </c>
      <c r="L128" s="160"/>
      <c r="M128" s="160"/>
      <c r="N128" s="161" t="n">
        <f aca="false">ROUND(L128*K128,2)</f>
        <v>0</v>
      </c>
      <c r="O128" s="161"/>
      <c r="P128" s="161"/>
      <c r="Q128" s="161"/>
      <c r="R128" s="162"/>
      <c r="T128" s="163"/>
      <c r="U128" s="40" t="s">
        <v>41</v>
      </c>
      <c r="V128" s="164" t="n">
        <v>0</v>
      </c>
      <c r="W128" s="164" t="n">
        <f aca="false">V128*K128</f>
        <v>0</v>
      </c>
      <c r="X128" s="164" t="n">
        <v>0</v>
      </c>
      <c r="Y128" s="164" t="n">
        <f aca="false">X128*K128</f>
        <v>0</v>
      </c>
      <c r="Z128" s="164" t="n">
        <v>0</v>
      </c>
      <c r="AA128" s="165" t="n">
        <f aca="false">Z128*K128</f>
        <v>0</v>
      </c>
      <c r="AR128" s="10" t="s">
        <v>130</v>
      </c>
      <c r="AT128" s="10" t="s">
        <v>126</v>
      </c>
      <c r="AU128" s="10" t="s">
        <v>21</v>
      </c>
      <c r="AY128" s="10" t="s">
        <v>109</v>
      </c>
      <c r="BE128" s="166" t="n">
        <f aca="false">IF(U128="základní",N128,0)</f>
        <v>0</v>
      </c>
      <c r="BF128" s="166" t="n">
        <f aca="false">IF(U128="snížená",N128,0)</f>
        <v>0</v>
      </c>
      <c r="BG128" s="166" t="n">
        <f aca="false">IF(U128="zákl. přenesená",N128,0)</f>
        <v>0</v>
      </c>
      <c r="BH128" s="166" t="n">
        <f aca="false">IF(U128="sníž. přenesená",N128,0)</f>
        <v>0</v>
      </c>
      <c r="BI128" s="166" t="n">
        <f aca="false">IF(U128="nulová",N128,0)</f>
        <v>0</v>
      </c>
      <c r="BJ128" s="10" t="s">
        <v>21</v>
      </c>
      <c r="BK128" s="166" t="n">
        <f aca="false">ROUND(L128*K128,2)</f>
        <v>0</v>
      </c>
      <c r="BL128" s="10" t="s">
        <v>130</v>
      </c>
      <c r="BM128" s="10" t="s">
        <v>174</v>
      </c>
    </row>
    <row r="129" s="28" customFormat="true" ht="31.5" hidden="false" customHeight="true" outlineLevel="0" collapsed="false">
      <c r="B129" s="154"/>
      <c r="C129" s="155" t="n">
        <v>16</v>
      </c>
      <c r="D129" s="155" t="s">
        <v>126</v>
      </c>
      <c r="E129" s="156" t="s">
        <v>175</v>
      </c>
      <c r="F129" s="157" t="s">
        <v>176</v>
      </c>
      <c r="G129" s="157"/>
      <c r="H129" s="157"/>
      <c r="I129" s="157"/>
      <c r="J129" s="158" t="s">
        <v>167</v>
      </c>
      <c r="K129" s="159" t="n">
        <v>17.9</v>
      </c>
      <c r="L129" s="160"/>
      <c r="M129" s="160"/>
      <c r="N129" s="161" t="n">
        <f aca="false">ROUND(L129*K129,2)</f>
        <v>0</v>
      </c>
      <c r="O129" s="161"/>
      <c r="P129" s="161"/>
      <c r="Q129" s="161"/>
      <c r="R129" s="162"/>
      <c r="T129" s="163"/>
      <c r="U129" s="40" t="s">
        <v>41</v>
      </c>
      <c r="V129" s="164" t="n">
        <v>0</v>
      </c>
      <c r="W129" s="164" t="n">
        <f aca="false">V129*K129</f>
        <v>0</v>
      </c>
      <c r="X129" s="164" t="n">
        <v>0</v>
      </c>
      <c r="Y129" s="164" t="n">
        <f aca="false">X129*K129</f>
        <v>0</v>
      </c>
      <c r="Z129" s="164" t="n">
        <v>0</v>
      </c>
      <c r="AA129" s="165" t="n">
        <f aca="false">Z129*K129</f>
        <v>0</v>
      </c>
      <c r="AR129" s="10" t="s">
        <v>130</v>
      </c>
      <c r="AT129" s="10" t="s">
        <v>126</v>
      </c>
      <c r="AU129" s="10" t="s">
        <v>21</v>
      </c>
      <c r="AY129" s="10" t="s">
        <v>109</v>
      </c>
      <c r="BE129" s="166" t="n">
        <f aca="false">IF(U129="základní",N129,0)</f>
        <v>0</v>
      </c>
      <c r="BF129" s="166" t="n">
        <f aca="false">IF(U129="snížená",N129,0)</f>
        <v>0</v>
      </c>
      <c r="BG129" s="166" t="n">
        <f aca="false">IF(U129="zákl. přenesená",N129,0)</f>
        <v>0</v>
      </c>
      <c r="BH129" s="166" t="n">
        <f aca="false">IF(U129="sníž. přenesená",N129,0)</f>
        <v>0</v>
      </c>
      <c r="BI129" s="166" t="n">
        <f aca="false">IF(U129="nulová",N129,0)</f>
        <v>0</v>
      </c>
      <c r="BJ129" s="10" t="s">
        <v>21</v>
      </c>
      <c r="BK129" s="166" t="n">
        <f aca="false">ROUND(L129*K129,2)</f>
        <v>0</v>
      </c>
      <c r="BL129" s="10" t="s">
        <v>130</v>
      </c>
      <c r="BM129" s="10" t="s">
        <v>177</v>
      </c>
    </row>
    <row r="130" s="28" customFormat="true" ht="31.5" hidden="false" customHeight="true" outlineLevel="0" collapsed="false">
      <c r="B130" s="154"/>
      <c r="C130" s="155" t="n">
        <v>17</v>
      </c>
      <c r="D130" s="155" t="s">
        <v>126</v>
      </c>
      <c r="E130" s="156" t="s">
        <v>178</v>
      </c>
      <c r="F130" s="157" t="s">
        <v>179</v>
      </c>
      <c r="G130" s="157"/>
      <c r="H130" s="157"/>
      <c r="I130" s="157"/>
      <c r="J130" s="158" t="s">
        <v>167</v>
      </c>
      <c r="K130" s="159" t="n">
        <v>7.2</v>
      </c>
      <c r="L130" s="160"/>
      <c r="M130" s="160"/>
      <c r="N130" s="161" t="n">
        <f aca="false">ROUND(L130*K130,2)</f>
        <v>0</v>
      </c>
      <c r="O130" s="161"/>
      <c r="P130" s="161"/>
      <c r="Q130" s="161"/>
      <c r="R130" s="162"/>
      <c r="T130" s="163"/>
      <c r="U130" s="40" t="s">
        <v>41</v>
      </c>
      <c r="V130" s="164" t="n">
        <v>0</v>
      </c>
      <c r="W130" s="164" t="n">
        <f aca="false">V130*K130</f>
        <v>0</v>
      </c>
      <c r="X130" s="164" t="n">
        <v>0</v>
      </c>
      <c r="Y130" s="164" t="n">
        <f aca="false">X130*K130</f>
        <v>0</v>
      </c>
      <c r="Z130" s="164" t="n">
        <v>0</v>
      </c>
      <c r="AA130" s="165" t="n">
        <f aca="false">Z130*K130</f>
        <v>0</v>
      </c>
      <c r="AR130" s="10" t="s">
        <v>130</v>
      </c>
      <c r="AT130" s="10" t="s">
        <v>126</v>
      </c>
      <c r="AU130" s="10" t="s">
        <v>21</v>
      </c>
      <c r="AY130" s="10" t="s">
        <v>109</v>
      </c>
      <c r="BE130" s="166" t="n">
        <f aca="false">IF(U130="základní",N130,0)</f>
        <v>0</v>
      </c>
      <c r="BF130" s="166" t="n">
        <f aca="false">IF(U130="snížená",N130,0)</f>
        <v>0</v>
      </c>
      <c r="BG130" s="166" t="n">
        <f aca="false">IF(U130="zákl. přenesená",N130,0)</f>
        <v>0</v>
      </c>
      <c r="BH130" s="166" t="n">
        <f aca="false">IF(U130="sníž. přenesená",N130,0)</f>
        <v>0</v>
      </c>
      <c r="BI130" s="166" t="n">
        <f aca="false">IF(U130="nulová",N130,0)</f>
        <v>0</v>
      </c>
      <c r="BJ130" s="10" t="s">
        <v>21</v>
      </c>
      <c r="BK130" s="166" t="n">
        <f aca="false">ROUND(L130*K130,2)</f>
        <v>0</v>
      </c>
      <c r="BL130" s="10" t="s">
        <v>130</v>
      </c>
      <c r="BM130" s="10" t="s">
        <v>180</v>
      </c>
    </row>
    <row r="131" s="28" customFormat="true" ht="31.5" hidden="false" customHeight="true" outlineLevel="0" collapsed="false">
      <c r="B131" s="154"/>
      <c r="C131" s="155" t="n">
        <v>18</v>
      </c>
      <c r="D131" s="155" t="s">
        <v>126</v>
      </c>
      <c r="E131" s="156" t="s">
        <v>181</v>
      </c>
      <c r="F131" s="157" t="s">
        <v>182</v>
      </c>
      <c r="G131" s="157"/>
      <c r="H131" s="157"/>
      <c r="I131" s="157"/>
      <c r="J131" s="158" t="s">
        <v>167</v>
      </c>
      <c r="K131" s="159" t="n">
        <v>7.3</v>
      </c>
      <c r="L131" s="160"/>
      <c r="M131" s="160"/>
      <c r="N131" s="161" t="n">
        <f aca="false">ROUND(L131*K131,2)</f>
        <v>0</v>
      </c>
      <c r="O131" s="161"/>
      <c r="P131" s="161"/>
      <c r="Q131" s="161"/>
      <c r="R131" s="162"/>
      <c r="T131" s="163"/>
      <c r="U131" s="40" t="s">
        <v>41</v>
      </c>
      <c r="V131" s="164" t="n">
        <v>0</v>
      </c>
      <c r="W131" s="164" t="n">
        <f aca="false">V131*K131</f>
        <v>0</v>
      </c>
      <c r="X131" s="164" t="n">
        <v>0</v>
      </c>
      <c r="Y131" s="164" t="n">
        <f aca="false">X131*K131</f>
        <v>0</v>
      </c>
      <c r="Z131" s="164" t="n">
        <v>0</v>
      </c>
      <c r="AA131" s="165" t="n">
        <f aca="false">Z131*K131</f>
        <v>0</v>
      </c>
      <c r="AR131" s="10" t="s">
        <v>130</v>
      </c>
      <c r="AT131" s="10" t="s">
        <v>126</v>
      </c>
      <c r="AU131" s="10" t="s">
        <v>21</v>
      </c>
      <c r="AY131" s="10" t="s">
        <v>109</v>
      </c>
      <c r="BE131" s="166" t="n">
        <f aca="false">IF(U131="základní",N131,0)</f>
        <v>0</v>
      </c>
      <c r="BF131" s="166" t="n">
        <f aca="false">IF(U131="snížená",N131,0)</f>
        <v>0</v>
      </c>
      <c r="BG131" s="166" t="n">
        <f aca="false">IF(U131="zákl. přenesená",N131,0)</f>
        <v>0</v>
      </c>
      <c r="BH131" s="166" t="n">
        <f aca="false">IF(U131="sníž. přenesená",N131,0)</f>
        <v>0</v>
      </c>
      <c r="BI131" s="166" t="n">
        <f aca="false">IF(U131="nulová",N131,0)</f>
        <v>0</v>
      </c>
      <c r="BJ131" s="10" t="s">
        <v>21</v>
      </c>
      <c r="BK131" s="166" t="n">
        <f aca="false">ROUND(L131*K131,2)</f>
        <v>0</v>
      </c>
      <c r="BL131" s="10" t="s">
        <v>130</v>
      </c>
      <c r="BM131" s="10" t="s">
        <v>183</v>
      </c>
    </row>
    <row r="132" s="28" customFormat="true" ht="31.5" hidden="false" customHeight="true" outlineLevel="0" collapsed="false">
      <c r="B132" s="154"/>
      <c r="C132" s="155" t="n">
        <v>19</v>
      </c>
      <c r="D132" s="155" t="s">
        <v>126</v>
      </c>
      <c r="E132" s="156" t="s">
        <v>184</v>
      </c>
      <c r="F132" s="157" t="s">
        <v>185</v>
      </c>
      <c r="G132" s="157"/>
      <c r="H132" s="157"/>
      <c r="I132" s="157"/>
      <c r="J132" s="158" t="s">
        <v>167</v>
      </c>
      <c r="K132" s="159" t="n">
        <v>3</v>
      </c>
      <c r="L132" s="160"/>
      <c r="M132" s="160"/>
      <c r="N132" s="161" t="n">
        <f aca="false">ROUND(L132*K132,2)</f>
        <v>0</v>
      </c>
      <c r="O132" s="161"/>
      <c r="P132" s="161"/>
      <c r="Q132" s="161"/>
      <c r="R132" s="162"/>
      <c r="T132" s="163"/>
      <c r="U132" s="40" t="s">
        <v>41</v>
      </c>
      <c r="V132" s="164" t="n">
        <v>0</v>
      </c>
      <c r="W132" s="164" t="n">
        <f aca="false">V132*K132</f>
        <v>0</v>
      </c>
      <c r="X132" s="164" t="n">
        <v>0</v>
      </c>
      <c r="Y132" s="164" t="n">
        <f aca="false">X132*K132</f>
        <v>0</v>
      </c>
      <c r="Z132" s="164" t="n">
        <v>0</v>
      </c>
      <c r="AA132" s="165" t="n">
        <f aca="false">Z132*K132</f>
        <v>0</v>
      </c>
      <c r="AR132" s="10" t="s">
        <v>130</v>
      </c>
      <c r="AT132" s="10" t="s">
        <v>126</v>
      </c>
      <c r="AU132" s="10" t="s">
        <v>21</v>
      </c>
      <c r="AY132" s="10" t="s">
        <v>109</v>
      </c>
      <c r="BE132" s="166" t="n">
        <f aca="false">IF(U132="základní",N132,0)</f>
        <v>0</v>
      </c>
      <c r="BF132" s="166" t="n">
        <f aca="false">IF(U132="snížená",N132,0)</f>
        <v>0</v>
      </c>
      <c r="BG132" s="166" t="n">
        <f aca="false">IF(U132="zákl. přenesená",N132,0)</f>
        <v>0</v>
      </c>
      <c r="BH132" s="166" t="n">
        <f aca="false">IF(U132="sníž. přenesená",N132,0)</f>
        <v>0</v>
      </c>
      <c r="BI132" s="166" t="n">
        <f aca="false">IF(U132="nulová",N132,0)</f>
        <v>0</v>
      </c>
      <c r="BJ132" s="10" t="s">
        <v>21</v>
      </c>
      <c r="BK132" s="166" t="n">
        <f aca="false">ROUND(L132*K132,2)</f>
        <v>0</v>
      </c>
      <c r="BL132" s="10" t="s">
        <v>130</v>
      </c>
      <c r="BM132" s="10" t="s">
        <v>186</v>
      </c>
    </row>
    <row r="133" s="28" customFormat="true" ht="31.5" hidden="false" customHeight="true" outlineLevel="0" collapsed="false">
      <c r="B133" s="154"/>
      <c r="C133" s="155" t="n">
        <v>20</v>
      </c>
      <c r="D133" s="155" t="s">
        <v>126</v>
      </c>
      <c r="E133" s="156" t="s">
        <v>187</v>
      </c>
      <c r="F133" s="157" t="s">
        <v>188</v>
      </c>
      <c r="G133" s="157"/>
      <c r="H133" s="157"/>
      <c r="I133" s="157"/>
      <c r="J133" s="158" t="s">
        <v>167</v>
      </c>
      <c r="K133" s="159" t="n">
        <v>10</v>
      </c>
      <c r="L133" s="160"/>
      <c r="M133" s="160"/>
      <c r="N133" s="161" t="n">
        <f aca="false">ROUND(L133*K133,2)</f>
        <v>0</v>
      </c>
      <c r="O133" s="161"/>
      <c r="P133" s="161"/>
      <c r="Q133" s="161"/>
      <c r="R133" s="162"/>
      <c r="T133" s="163"/>
      <c r="U133" s="40" t="s">
        <v>41</v>
      </c>
      <c r="V133" s="164" t="n">
        <v>0</v>
      </c>
      <c r="W133" s="164" t="n">
        <f aca="false">V133*K133</f>
        <v>0</v>
      </c>
      <c r="X133" s="164" t="n">
        <v>0</v>
      </c>
      <c r="Y133" s="164" t="n">
        <f aca="false">X133*K133</f>
        <v>0</v>
      </c>
      <c r="Z133" s="164" t="n">
        <v>0</v>
      </c>
      <c r="AA133" s="165" t="n">
        <f aca="false">Z133*K133</f>
        <v>0</v>
      </c>
      <c r="AR133" s="10" t="s">
        <v>130</v>
      </c>
      <c r="AT133" s="10" t="s">
        <v>126</v>
      </c>
      <c r="AU133" s="10" t="s">
        <v>21</v>
      </c>
      <c r="AY133" s="10" t="s">
        <v>109</v>
      </c>
      <c r="BE133" s="166" t="n">
        <f aca="false">IF(U133="základní",N133,0)</f>
        <v>0</v>
      </c>
      <c r="BF133" s="166" t="n">
        <f aca="false">IF(U133="snížená",N133,0)</f>
        <v>0</v>
      </c>
      <c r="BG133" s="166" t="n">
        <f aca="false">IF(U133="zákl. přenesená",N133,0)</f>
        <v>0</v>
      </c>
      <c r="BH133" s="166" t="n">
        <f aca="false">IF(U133="sníž. přenesená",N133,0)</f>
        <v>0</v>
      </c>
      <c r="BI133" s="166" t="n">
        <f aca="false">IF(U133="nulová",N133,0)</f>
        <v>0</v>
      </c>
      <c r="BJ133" s="10" t="s">
        <v>21</v>
      </c>
      <c r="BK133" s="166" t="n">
        <f aca="false">ROUND(L133*K133,2)</f>
        <v>0</v>
      </c>
      <c r="BL133" s="10" t="s">
        <v>130</v>
      </c>
      <c r="BM133" s="10" t="s">
        <v>189</v>
      </c>
    </row>
    <row r="134" s="28" customFormat="true" ht="31.5" hidden="false" customHeight="true" outlineLevel="0" collapsed="false">
      <c r="B134" s="154"/>
      <c r="C134" s="155" t="n">
        <v>21</v>
      </c>
      <c r="D134" s="155" t="s">
        <v>126</v>
      </c>
      <c r="E134" s="156" t="s">
        <v>190</v>
      </c>
      <c r="F134" s="157" t="s">
        <v>191</v>
      </c>
      <c r="G134" s="157"/>
      <c r="H134" s="157"/>
      <c r="I134" s="157"/>
      <c r="J134" s="158" t="s">
        <v>167</v>
      </c>
      <c r="K134" s="159" t="n">
        <v>25.8</v>
      </c>
      <c r="L134" s="160"/>
      <c r="M134" s="160"/>
      <c r="N134" s="161" t="n">
        <f aca="false">ROUND(L134*K134,2)</f>
        <v>0</v>
      </c>
      <c r="O134" s="161"/>
      <c r="P134" s="161"/>
      <c r="Q134" s="161"/>
      <c r="R134" s="162"/>
      <c r="T134" s="163"/>
      <c r="U134" s="40" t="s">
        <v>41</v>
      </c>
      <c r="V134" s="164" t="n">
        <v>0</v>
      </c>
      <c r="W134" s="164" t="n">
        <f aca="false">V134*K134</f>
        <v>0</v>
      </c>
      <c r="X134" s="164" t="n">
        <v>0</v>
      </c>
      <c r="Y134" s="164" t="n">
        <f aca="false">X134*K134</f>
        <v>0</v>
      </c>
      <c r="Z134" s="164" t="n">
        <v>0</v>
      </c>
      <c r="AA134" s="165" t="n">
        <f aca="false">Z134*K134</f>
        <v>0</v>
      </c>
      <c r="AR134" s="10" t="s">
        <v>130</v>
      </c>
      <c r="AT134" s="10" t="s">
        <v>126</v>
      </c>
      <c r="AU134" s="10" t="s">
        <v>21</v>
      </c>
      <c r="AY134" s="10" t="s">
        <v>109</v>
      </c>
      <c r="BE134" s="166" t="n">
        <f aca="false">IF(U134="základní",N134,0)</f>
        <v>0</v>
      </c>
      <c r="BF134" s="166" t="n">
        <f aca="false">IF(U134="snížená",N134,0)</f>
        <v>0</v>
      </c>
      <c r="BG134" s="166" t="n">
        <f aca="false">IF(U134="zákl. přenesená",N134,0)</f>
        <v>0</v>
      </c>
      <c r="BH134" s="166" t="n">
        <f aca="false">IF(U134="sníž. přenesená",N134,0)</f>
        <v>0</v>
      </c>
      <c r="BI134" s="166" t="n">
        <f aca="false">IF(U134="nulová",N134,0)</f>
        <v>0</v>
      </c>
      <c r="BJ134" s="10" t="s">
        <v>21</v>
      </c>
      <c r="BK134" s="166" t="n">
        <f aca="false">ROUND(L134*K134,2)</f>
        <v>0</v>
      </c>
      <c r="BL134" s="10" t="s">
        <v>130</v>
      </c>
      <c r="BM134" s="10" t="s">
        <v>192</v>
      </c>
    </row>
    <row r="135" s="28" customFormat="true" ht="31.5" hidden="false" customHeight="true" outlineLevel="0" collapsed="false">
      <c r="B135" s="154"/>
      <c r="C135" s="155" t="n">
        <v>22</v>
      </c>
      <c r="D135" s="155" t="s">
        <v>126</v>
      </c>
      <c r="E135" s="156" t="s">
        <v>193</v>
      </c>
      <c r="F135" s="157" t="s">
        <v>194</v>
      </c>
      <c r="G135" s="157"/>
      <c r="H135" s="157"/>
      <c r="I135" s="157"/>
      <c r="J135" s="158" t="s">
        <v>129</v>
      </c>
      <c r="K135" s="159" t="n">
        <v>8</v>
      </c>
      <c r="L135" s="160"/>
      <c r="M135" s="160"/>
      <c r="N135" s="161" t="n">
        <f aca="false">ROUND(L135*K135,2)</f>
        <v>0</v>
      </c>
      <c r="O135" s="161"/>
      <c r="P135" s="161"/>
      <c r="Q135" s="161"/>
      <c r="R135" s="162"/>
      <c r="T135" s="163"/>
      <c r="U135" s="40" t="s">
        <v>41</v>
      </c>
      <c r="V135" s="164" t="n">
        <v>0</v>
      </c>
      <c r="W135" s="164" t="n">
        <f aca="false">V135*K135</f>
        <v>0</v>
      </c>
      <c r="X135" s="164" t="n">
        <v>0</v>
      </c>
      <c r="Y135" s="164" t="n">
        <f aca="false">X135*K135</f>
        <v>0</v>
      </c>
      <c r="Z135" s="164" t="n">
        <v>0</v>
      </c>
      <c r="AA135" s="165" t="n">
        <f aca="false">Z135*K135</f>
        <v>0</v>
      </c>
      <c r="AR135" s="10" t="s">
        <v>130</v>
      </c>
      <c r="AT135" s="10" t="s">
        <v>126</v>
      </c>
      <c r="AU135" s="10" t="s">
        <v>21</v>
      </c>
      <c r="AY135" s="10" t="s">
        <v>109</v>
      </c>
      <c r="BE135" s="166" t="n">
        <f aca="false">IF(U135="základní",N135,0)</f>
        <v>0</v>
      </c>
      <c r="BF135" s="166" t="n">
        <f aca="false">IF(U135="snížená",N135,0)</f>
        <v>0</v>
      </c>
      <c r="BG135" s="166" t="n">
        <f aca="false">IF(U135="zákl. přenesená",N135,0)</f>
        <v>0</v>
      </c>
      <c r="BH135" s="166" t="n">
        <f aca="false">IF(U135="sníž. přenesená",N135,0)</f>
        <v>0</v>
      </c>
      <c r="BI135" s="166" t="n">
        <f aca="false">IF(U135="nulová",N135,0)</f>
        <v>0</v>
      </c>
      <c r="BJ135" s="10" t="s">
        <v>21</v>
      </c>
      <c r="BK135" s="166" t="n">
        <f aca="false">ROUND(L135*K135,2)</f>
        <v>0</v>
      </c>
      <c r="BL135" s="10" t="s">
        <v>130</v>
      </c>
      <c r="BM135" s="10" t="s">
        <v>195</v>
      </c>
    </row>
    <row r="136" s="28" customFormat="true" ht="31.5" hidden="false" customHeight="true" outlineLevel="0" collapsed="false">
      <c r="B136" s="154"/>
      <c r="C136" s="155" t="n">
        <v>23</v>
      </c>
      <c r="D136" s="155" t="s">
        <v>126</v>
      </c>
      <c r="E136" s="156" t="s">
        <v>196</v>
      </c>
      <c r="F136" s="157" t="s">
        <v>197</v>
      </c>
      <c r="G136" s="157"/>
      <c r="H136" s="157"/>
      <c r="I136" s="157"/>
      <c r="J136" s="158" t="s">
        <v>129</v>
      </c>
      <c r="K136" s="159" t="n">
        <v>4</v>
      </c>
      <c r="L136" s="160"/>
      <c r="M136" s="160"/>
      <c r="N136" s="161" t="n">
        <f aca="false">ROUND(L136*K136,2)</f>
        <v>0</v>
      </c>
      <c r="O136" s="161"/>
      <c r="P136" s="161"/>
      <c r="Q136" s="161"/>
      <c r="R136" s="162"/>
      <c r="T136" s="163"/>
      <c r="U136" s="40" t="s">
        <v>41</v>
      </c>
      <c r="V136" s="164" t="n">
        <v>0</v>
      </c>
      <c r="W136" s="164" t="n">
        <f aca="false">V136*K136</f>
        <v>0</v>
      </c>
      <c r="X136" s="164" t="n">
        <v>0</v>
      </c>
      <c r="Y136" s="164" t="n">
        <f aca="false">X136*K136</f>
        <v>0</v>
      </c>
      <c r="Z136" s="164" t="n">
        <v>0</v>
      </c>
      <c r="AA136" s="165" t="n">
        <f aca="false">Z136*K136</f>
        <v>0</v>
      </c>
      <c r="AR136" s="10" t="s">
        <v>130</v>
      </c>
      <c r="AT136" s="10" t="s">
        <v>126</v>
      </c>
      <c r="AU136" s="10" t="s">
        <v>21</v>
      </c>
      <c r="AY136" s="10" t="s">
        <v>109</v>
      </c>
      <c r="BE136" s="166" t="n">
        <f aca="false">IF(U136="základní",N136,0)</f>
        <v>0</v>
      </c>
      <c r="BF136" s="166" t="n">
        <f aca="false">IF(U136="snížená",N136,0)</f>
        <v>0</v>
      </c>
      <c r="BG136" s="166" t="n">
        <f aca="false">IF(U136="zákl. přenesená",N136,0)</f>
        <v>0</v>
      </c>
      <c r="BH136" s="166" t="n">
        <f aca="false">IF(U136="sníž. přenesená",N136,0)</f>
        <v>0</v>
      </c>
      <c r="BI136" s="166" t="n">
        <f aca="false">IF(U136="nulová",N136,0)</f>
        <v>0</v>
      </c>
      <c r="BJ136" s="10" t="s">
        <v>21</v>
      </c>
      <c r="BK136" s="166" t="n">
        <f aca="false">ROUND(L136*K136,2)</f>
        <v>0</v>
      </c>
      <c r="BL136" s="10" t="s">
        <v>130</v>
      </c>
      <c r="BM136" s="10" t="s">
        <v>198</v>
      </c>
    </row>
    <row r="137" s="28" customFormat="true" ht="31.5" hidden="false" customHeight="true" outlineLevel="0" collapsed="false">
      <c r="B137" s="154"/>
      <c r="C137" s="155" t="n">
        <v>24</v>
      </c>
      <c r="D137" s="155" t="s">
        <v>126</v>
      </c>
      <c r="E137" s="156" t="s">
        <v>199</v>
      </c>
      <c r="F137" s="157" t="s">
        <v>200</v>
      </c>
      <c r="G137" s="157"/>
      <c r="H137" s="157"/>
      <c r="I137" s="157"/>
      <c r="J137" s="158" t="s">
        <v>129</v>
      </c>
      <c r="K137" s="159" t="n">
        <v>1</v>
      </c>
      <c r="L137" s="160"/>
      <c r="M137" s="160"/>
      <c r="N137" s="161" t="n">
        <f aca="false">ROUND(L137*K137,2)</f>
        <v>0</v>
      </c>
      <c r="O137" s="161"/>
      <c r="P137" s="161"/>
      <c r="Q137" s="161"/>
      <c r="R137" s="162"/>
      <c r="T137" s="163"/>
      <c r="U137" s="40" t="s">
        <v>41</v>
      </c>
      <c r="V137" s="164" t="n">
        <v>0</v>
      </c>
      <c r="W137" s="164" t="n">
        <f aca="false">V137*K137</f>
        <v>0</v>
      </c>
      <c r="X137" s="164" t="n">
        <v>0</v>
      </c>
      <c r="Y137" s="164" t="n">
        <f aca="false">X137*K137</f>
        <v>0</v>
      </c>
      <c r="Z137" s="164" t="n">
        <v>0</v>
      </c>
      <c r="AA137" s="165" t="n">
        <f aca="false">Z137*K137</f>
        <v>0</v>
      </c>
      <c r="AR137" s="10" t="s">
        <v>130</v>
      </c>
      <c r="AT137" s="10" t="s">
        <v>126</v>
      </c>
      <c r="AU137" s="10" t="s">
        <v>21</v>
      </c>
      <c r="AY137" s="10" t="s">
        <v>109</v>
      </c>
      <c r="BE137" s="166" t="n">
        <f aca="false">IF(U137="základní",N137,0)</f>
        <v>0</v>
      </c>
      <c r="BF137" s="166" t="n">
        <f aca="false">IF(U137="snížená",N137,0)</f>
        <v>0</v>
      </c>
      <c r="BG137" s="166" t="n">
        <f aca="false">IF(U137="zákl. přenesená",N137,0)</f>
        <v>0</v>
      </c>
      <c r="BH137" s="166" t="n">
        <f aca="false">IF(U137="sníž. přenesená",N137,0)</f>
        <v>0</v>
      </c>
      <c r="BI137" s="166" t="n">
        <f aca="false">IF(U137="nulová",N137,0)</f>
        <v>0</v>
      </c>
      <c r="BJ137" s="10" t="s">
        <v>21</v>
      </c>
      <c r="BK137" s="166" t="n">
        <f aca="false">ROUND(L137*K137,2)</f>
        <v>0</v>
      </c>
      <c r="BL137" s="10" t="s">
        <v>130</v>
      </c>
      <c r="BM137" s="10" t="s">
        <v>201</v>
      </c>
    </row>
    <row r="138" s="28" customFormat="true" ht="31.5" hidden="false" customHeight="true" outlineLevel="0" collapsed="false">
      <c r="B138" s="154"/>
      <c r="C138" s="155" t="n">
        <v>25</v>
      </c>
      <c r="D138" s="155" t="s">
        <v>126</v>
      </c>
      <c r="E138" s="156" t="s">
        <v>202</v>
      </c>
      <c r="F138" s="157" t="s">
        <v>203</v>
      </c>
      <c r="G138" s="157"/>
      <c r="H138" s="157"/>
      <c r="I138" s="157"/>
      <c r="J138" s="158" t="s">
        <v>129</v>
      </c>
      <c r="K138" s="159" t="n">
        <v>10</v>
      </c>
      <c r="L138" s="160"/>
      <c r="M138" s="160"/>
      <c r="N138" s="161" t="n">
        <f aca="false">ROUND(L138*K138,2)</f>
        <v>0</v>
      </c>
      <c r="O138" s="161"/>
      <c r="P138" s="161"/>
      <c r="Q138" s="161"/>
      <c r="R138" s="162"/>
      <c r="T138" s="163"/>
      <c r="U138" s="40" t="s">
        <v>41</v>
      </c>
      <c r="V138" s="164" t="n">
        <v>0</v>
      </c>
      <c r="W138" s="164" t="n">
        <f aca="false">V138*K138</f>
        <v>0</v>
      </c>
      <c r="X138" s="164" t="n">
        <v>0</v>
      </c>
      <c r="Y138" s="164" t="n">
        <f aca="false">X138*K138</f>
        <v>0</v>
      </c>
      <c r="Z138" s="164" t="n">
        <v>0</v>
      </c>
      <c r="AA138" s="165" t="n">
        <f aca="false">Z138*K138</f>
        <v>0</v>
      </c>
      <c r="AR138" s="10" t="s">
        <v>130</v>
      </c>
      <c r="AT138" s="10" t="s">
        <v>126</v>
      </c>
      <c r="AU138" s="10" t="s">
        <v>21</v>
      </c>
      <c r="AY138" s="10" t="s">
        <v>109</v>
      </c>
      <c r="BE138" s="166" t="n">
        <f aca="false">IF(U138="základní",N138,0)</f>
        <v>0</v>
      </c>
      <c r="BF138" s="166" t="n">
        <f aca="false">IF(U138="snížená",N138,0)</f>
        <v>0</v>
      </c>
      <c r="BG138" s="166" t="n">
        <f aca="false">IF(U138="zákl. přenesená",N138,0)</f>
        <v>0</v>
      </c>
      <c r="BH138" s="166" t="n">
        <f aca="false">IF(U138="sníž. přenesená",N138,0)</f>
        <v>0</v>
      </c>
      <c r="BI138" s="166" t="n">
        <f aca="false">IF(U138="nulová",N138,0)</f>
        <v>0</v>
      </c>
      <c r="BJ138" s="10" t="s">
        <v>21</v>
      </c>
      <c r="BK138" s="166" t="n">
        <f aca="false">ROUND(L138*K138,2)</f>
        <v>0</v>
      </c>
      <c r="BL138" s="10" t="s">
        <v>130</v>
      </c>
      <c r="BM138" s="10" t="s">
        <v>204</v>
      </c>
    </row>
    <row r="139" s="28" customFormat="true" ht="31.5" hidden="false" customHeight="true" outlineLevel="0" collapsed="false">
      <c r="B139" s="154"/>
      <c r="C139" s="155" t="n">
        <v>26</v>
      </c>
      <c r="D139" s="155" t="s">
        <v>126</v>
      </c>
      <c r="E139" s="156" t="s">
        <v>205</v>
      </c>
      <c r="F139" s="157" t="s">
        <v>206</v>
      </c>
      <c r="G139" s="157"/>
      <c r="H139" s="157"/>
      <c r="I139" s="157"/>
      <c r="J139" s="158" t="s">
        <v>129</v>
      </c>
      <c r="K139" s="159" t="n">
        <v>1</v>
      </c>
      <c r="L139" s="160"/>
      <c r="M139" s="160"/>
      <c r="N139" s="161" t="n">
        <f aca="false">ROUND(L139*K139,2)</f>
        <v>0</v>
      </c>
      <c r="O139" s="161"/>
      <c r="P139" s="161"/>
      <c r="Q139" s="161"/>
      <c r="R139" s="162"/>
      <c r="T139" s="163"/>
      <c r="U139" s="40" t="s">
        <v>41</v>
      </c>
      <c r="V139" s="164" t="n">
        <v>0</v>
      </c>
      <c r="W139" s="164" t="n">
        <f aca="false">V139*K139</f>
        <v>0</v>
      </c>
      <c r="X139" s="164" t="n">
        <v>0</v>
      </c>
      <c r="Y139" s="164" t="n">
        <f aca="false">X139*K139</f>
        <v>0</v>
      </c>
      <c r="Z139" s="164" t="n">
        <v>0</v>
      </c>
      <c r="AA139" s="165" t="n">
        <f aca="false">Z139*K139</f>
        <v>0</v>
      </c>
      <c r="AR139" s="10" t="s">
        <v>130</v>
      </c>
      <c r="AT139" s="10" t="s">
        <v>126</v>
      </c>
      <c r="AU139" s="10" t="s">
        <v>21</v>
      </c>
      <c r="AY139" s="10" t="s">
        <v>109</v>
      </c>
      <c r="BE139" s="166" t="n">
        <f aca="false">IF(U139="základní",N139,0)</f>
        <v>0</v>
      </c>
      <c r="BF139" s="166" t="n">
        <f aca="false">IF(U139="snížená",N139,0)</f>
        <v>0</v>
      </c>
      <c r="BG139" s="166" t="n">
        <f aca="false">IF(U139="zákl. přenesená",N139,0)</f>
        <v>0</v>
      </c>
      <c r="BH139" s="166" t="n">
        <f aca="false">IF(U139="sníž. přenesená",N139,0)</f>
        <v>0</v>
      </c>
      <c r="BI139" s="166" t="n">
        <f aca="false">IF(U139="nulová",N139,0)</f>
        <v>0</v>
      </c>
      <c r="BJ139" s="10" t="s">
        <v>21</v>
      </c>
      <c r="BK139" s="166" t="n">
        <f aca="false">ROUND(L139*K139,2)</f>
        <v>0</v>
      </c>
      <c r="BL139" s="10" t="s">
        <v>130</v>
      </c>
      <c r="BM139" s="10" t="s">
        <v>207</v>
      </c>
    </row>
    <row r="140" s="28" customFormat="true" ht="31.5" hidden="false" customHeight="true" outlineLevel="0" collapsed="false">
      <c r="B140" s="154"/>
      <c r="C140" s="155" t="n">
        <v>27</v>
      </c>
      <c r="D140" s="155" t="s">
        <v>126</v>
      </c>
      <c r="E140" s="156" t="s">
        <v>208</v>
      </c>
      <c r="F140" s="157" t="s">
        <v>209</v>
      </c>
      <c r="G140" s="157"/>
      <c r="H140" s="157"/>
      <c r="I140" s="157"/>
      <c r="J140" s="158" t="s">
        <v>129</v>
      </c>
      <c r="K140" s="159" t="n">
        <v>2</v>
      </c>
      <c r="L140" s="160"/>
      <c r="M140" s="160"/>
      <c r="N140" s="161" t="n">
        <f aca="false">ROUND(L140*K140,2)</f>
        <v>0</v>
      </c>
      <c r="O140" s="161"/>
      <c r="P140" s="161"/>
      <c r="Q140" s="161"/>
      <c r="R140" s="162"/>
      <c r="T140" s="163"/>
      <c r="U140" s="40" t="s">
        <v>41</v>
      </c>
      <c r="V140" s="164" t="n">
        <v>0</v>
      </c>
      <c r="W140" s="164" t="n">
        <f aca="false">V140*K140</f>
        <v>0</v>
      </c>
      <c r="X140" s="164" t="n">
        <v>0</v>
      </c>
      <c r="Y140" s="164" t="n">
        <f aca="false">X140*K140</f>
        <v>0</v>
      </c>
      <c r="Z140" s="164" t="n">
        <v>0</v>
      </c>
      <c r="AA140" s="165" t="n">
        <f aca="false">Z140*K140</f>
        <v>0</v>
      </c>
      <c r="AR140" s="10" t="s">
        <v>130</v>
      </c>
      <c r="AT140" s="10" t="s">
        <v>126</v>
      </c>
      <c r="AU140" s="10" t="s">
        <v>21</v>
      </c>
      <c r="AY140" s="10" t="s">
        <v>109</v>
      </c>
      <c r="BE140" s="166" t="n">
        <f aca="false">IF(U140="základní",N140,0)</f>
        <v>0</v>
      </c>
      <c r="BF140" s="166" t="n">
        <f aca="false">IF(U140="snížená",N140,0)</f>
        <v>0</v>
      </c>
      <c r="BG140" s="166" t="n">
        <f aca="false">IF(U140="zákl. přenesená",N140,0)</f>
        <v>0</v>
      </c>
      <c r="BH140" s="166" t="n">
        <f aca="false">IF(U140="sníž. přenesená",N140,0)</f>
        <v>0</v>
      </c>
      <c r="BI140" s="166" t="n">
        <f aca="false">IF(U140="nulová",N140,0)</f>
        <v>0</v>
      </c>
      <c r="BJ140" s="10" t="s">
        <v>21</v>
      </c>
      <c r="BK140" s="166" t="n">
        <f aca="false">ROUND(L140*K140,2)</f>
        <v>0</v>
      </c>
      <c r="BL140" s="10" t="s">
        <v>130</v>
      </c>
      <c r="BM140" s="10" t="s">
        <v>210</v>
      </c>
    </row>
    <row r="141" s="28" customFormat="true" ht="44.25" hidden="false" customHeight="true" outlineLevel="0" collapsed="false">
      <c r="B141" s="154"/>
      <c r="C141" s="155" t="n">
        <v>28</v>
      </c>
      <c r="D141" s="155" t="s">
        <v>126</v>
      </c>
      <c r="E141" s="156" t="s">
        <v>211</v>
      </c>
      <c r="F141" s="157" t="s">
        <v>212</v>
      </c>
      <c r="G141" s="157"/>
      <c r="H141" s="157"/>
      <c r="I141" s="157"/>
      <c r="J141" s="158" t="s">
        <v>129</v>
      </c>
      <c r="K141" s="159" t="n">
        <v>2</v>
      </c>
      <c r="L141" s="160"/>
      <c r="M141" s="160"/>
      <c r="N141" s="161" t="n">
        <f aca="false">ROUND(L141*K141,2)</f>
        <v>0</v>
      </c>
      <c r="O141" s="161"/>
      <c r="P141" s="161"/>
      <c r="Q141" s="161"/>
      <c r="R141" s="162"/>
      <c r="T141" s="163"/>
      <c r="U141" s="40" t="s">
        <v>41</v>
      </c>
      <c r="V141" s="164" t="n">
        <v>0</v>
      </c>
      <c r="W141" s="164" t="n">
        <f aca="false">V141*K141</f>
        <v>0</v>
      </c>
      <c r="X141" s="164" t="n">
        <v>0</v>
      </c>
      <c r="Y141" s="164" t="n">
        <f aca="false">X141*K141</f>
        <v>0</v>
      </c>
      <c r="Z141" s="164" t="n">
        <v>0</v>
      </c>
      <c r="AA141" s="165" t="n">
        <f aca="false">Z141*K141</f>
        <v>0</v>
      </c>
      <c r="AR141" s="10" t="s">
        <v>130</v>
      </c>
      <c r="AT141" s="10" t="s">
        <v>126</v>
      </c>
      <c r="AU141" s="10" t="s">
        <v>21</v>
      </c>
      <c r="AY141" s="10" t="s">
        <v>109</v>
      </c>
      <c r="BE141" s="166" t="n">
        <f aca="false">IF(U141="základní",N141,0)</f>
        <v>0</v>
      </c>
      <c r="BF141" s="166" t="n">
        <f aca="false">IF(U141="snížená",N141,0)</f>
        <v>0</v>
      </c>
      <c r="BG141" s="166" t="n">
        <f aca="false">IF(U141="zákl. přenesená",N141,0)</f>
        <v>0</v>
      </c>
      <c r="BH141" s="166" t="n">
        <f aca="false">IF(U141="sníž. přenesená",N141,0)</f>
        <v>0</v>
      </c>
      <c r="BI141" s="166" t="n">
        <f aca="false">IF(U141="nulová",N141,0)</f>
        <v>0</v>
      </c>
      <c r="BJ141" s="10" t="s">
        <v>21</v>
      </c>
      <c r="BK141" s="166" t="n">
        <f aca="false">ROUND(L141*K141,2)</f>
        <v>0</v>
      </c>
      <c r="BL141" s="10" t="s">
        <v>130</v>
      </c>
      <c r="BM141" s="10" t="s">
        <v>213</v>
      </c>
    </row>
    <row r="142" s="28" customFormat="true" ht="39" hidden="false" customHeight="true" outlineLevel="0" collapsed="false">
      <c r="B142" s="154"/>
      <c r="C142" s="155" t="n">
        <v>29</v>
      </c>
      <c r="D142" s="155" t="s">
        <v>126</v>
      </c>
      <c r="E142" s="156" t="s">
        <v>214</v>
      </c>
      <c r="F142" s="157" t="s">
        <v>215</v>
      </c>
      <c r="G142" s="157"/>
      <c r="H142" s="157"/>
      <c r="I142" s="157"/>
      <c r="J142" s="158" t="s">
        <v>129</v>
      </c>
      <c r="K142" s="159" t="n">
        <v>3</v>
      </c>
      <c r="L142" s="160"/>
      <c r="M142" s="160"/>
      <c r="N142" s="161" t="n">
        <f aca="false">ROUND(L142*K142,2)</f>
        <v>0</v>
      </c>
      <c r="O142" s="161"/>
      <c r="P142" s="161"/>
      <c r="Q142" s="161"/>
      <c r="R142" s="162"/>
      <c r="T142" s="163"/>
      <c r="U142" s="40" t="s">
        <v>41</v>
      </c>
      <c r="V142" s="164" t="n">
        <v>0</v>
      </c>
      <c r="W142" s="164" t="n">
        <f aca="false">V142*K142</f>
        <v>0</v>
      </c>
      <c r="X142" s="164" t="n">
        <v>0</v>
      </c>
      <c r="Y142" s="164" t="n">
        <f aca="false">X142*K142</f>
        <v>0</v>
      </c>
      <c r="Z142" s="164" t="n">
        <v>0</v>
      </c>
      <c r="AA142" s="165" t="n">
        <f aca="false">Z142*K142</f>
        <v>0</v>
      </c>
      <c r="AR142" s="10" t="s">
        <v>130</v>
      </c>
      <c r="AT142" s="10" t="s">
        <v>126</v>
      </c>
      <c r="AU142" s="10" t="s">
        <v>21</v>
      </c>
      <c r="AY142" s="10" t="s">
        <v>109</v>
      </c>
      <c r="BE142" s="166" t="n">
        <f aca="false">IF(U142="základní",N142,0)</f>
        <v>0</v>
      </c>
      <c r="BF142" s="166" t="n">
        <f aca="false">IF(U142="snížená",N142,0)</f>
        <v>0</v>
      </c>
      <c r="BG142" s="166" t="n">
        <f aca="false">IF(U142="zákl. přenesená",N142,0)</f>
        <v>0</v>
      </c>
      <c r="BH142" s="166" t="n">
        <f aca="false">IF(U142="sníž. přenesená",N142,0)</f>
        <v>0</v>
      </c>
      <c r="BI142" s="166" t="n">
        <f aca="false">IF(U142="nulová",N142,0)</f>
        <v>0</v>
      </c>
      <c r="BJ142" s="10" t="s">
        <v>21</v>
      </c>
      <c r="BK142" s="166" t="n">
        <f aca="false">ROUND(L142*K142,2)</f>
        <v>0</v>
      </c>
      <c r="BL142" s="10" t="s">
        <v>130</v>
      </c>
      <c r="BM142" s="10" t="s">
        <v>216</v>
      </c>
    </row>
    <row r="143" s="28" customFormat="true" ht="39.75" hidden="false" customHeight="true" outlineLevel="0" collapsed="false">
      <c r="B143" s="154"/>
      <c r="C143" s="155" t="n">
        <v>30</v>
      </c>
      <c r="D143" s="155" t="s">
        <v>126</v>
      </c>
      <c r="E143" s="156" t="s">
        <v>217</v>
      </c>
      <c r="F143" s="157" t="s">
        <v>218</v>
      </c>
      <c r="G143" s="157"/>
      <c r="H143" s="157"/>
      <c r="I143" s="157"/>
      <c r="J143" s="158" t="s">
        <v>129</v>
      </c>
      <c r="K143" s="159" t="n">
        <v>2</v>
      </c>
      <c r="L143" s="160"/>
      <c r="M143" s="160"/>
      <c r="N143" s="161" t="n">
        <f aca="false">ROUND(L143*K143,2)</f>
        <v>0</v>
      </c>
      <c r="O143" s="161"/>
      <c r="P143" s="161"/>
      <c r="Q143" s="161"/>
      <c r="R143" s="162"/>
      <c r="T143" s="163"/>
      <c r="U143" s="40" t="s">
        <v>41</v>
      </c>
      <c r="V143" s="164" t="n">
        <v>0</v>
      </c>
      <c r="W143" s="164" t="n">
        <f aca="false">V143*K143</f>
        <v>0</v>
      </c>
      <c r="X143" s="164" t="n">
        <v>0</v>
      </c>
      <c r="Y143" s="164" t="n">
        <f aca="false">X143*K143</f>
        <v>0</v>
      </c>
      <c r="Z143" s="164" t="n">
        <v>0</v>
      </c>
      <c r="AA143" s="165" t="n">
        <f aca="false">Z143*K143</f>
        <v>0</v>
      </c>
      <c r="AR143" s="10" t="s">
        <v>130</v>
      </c>
      <c r="AT143" s="10" t="s">
        <v>126</v>
      </c>
      <c r="AU143" s="10" t="s">
        <v>21</v>
      </c>
      <c r="AY143" s="10" t="s">
        <v>109</v>
      </c>
      <c r="BE143" s="166" t="n">
        <f aca="false">IF(U143="základní",N143,0)</f>
        <v>0</v>
      </c>
      <c r="BF143" s="166" t="n">
        <f aca="false">IF(U143="snížená",N143,0)</f>
        <v>0</v>
      </c>
      <c r="BG143" s="166" t="n">
        <f aca="false">IF(U143="zákl. přenesená",N143,0)</f>
        <v>0</v>
      </c>
      <c r="BH143" s="166" t="n">
        <f aca="false">IF(U143="sníž. přenesená",N143,0)</f>
        <v>0</v>
      </c>
      <c r="BI143" s="166" t="n">
        <f aca="false">IF(U143="nulová",N143,0)</f>
        <v>0</v>
      </c>
      <c r="BJ143" s="10" t="s">
        <v>21</v>
      </c>
      <c r="BK143" s="166" t="n">
        <f aca="false">ROUND(L143*K143,2)</f>
        <v>0</v>
      </c>
      <c r="BL143" s="10" t="s">
        <v>130</v>
      </c>
      <c r="BM143" s="10" t="s">
        <v>219</v>
      </c>
    </row>
    <row r="144" s="28" customFormat="true" ht="39" hidden="false" customHeight="true" outlineLevel="0" collapsed="false">
      <c r="B144" s="154"/>
      <c r="C144" s="155" t="n">
        <v>31</v>
      </c>
      <c r="D144" s="155" t="s">
        <v>126</v>
      </c>
      <c r="E144" s="156" t="s">
        <v>220</v>
      </c>
      <c r="F144" s="157" t="s">
        <v>221</v>
      </c>
      <c r="G144" s="157"/>
      <c r="H144" s="157"/>
      <c r="I144" s="157"/>
      <c r="J144" s="158" t="s">
        <v>129</v>
      </c>
      <c r="K144" s="159" t="n">
        <v>1</v>
      </c>
      <c r="L144" s="160"/>
      <c r="M144" s="160"/>
      <c r="N144" s="161" t="n">
        <f aca="false">ROUND(L144*K144,2)</f>
        <v>0</v>
      </c>
      <c r="O144" s="161"/>
      <c r="P144" s="161"/>
      <c r="Q144" s="161"/>
      <c r="R144" s="162"/>
      <c r="T144" s="163"/>
      <c r="U144" s="40" t="s">
        <v>41</v>
      </c>
      <c r="V144" s="164" t="n">
        <v>0</v>
      </c>
      <c r="W144" s="164" t="n">
        <f aca="false">V144*K144</f>
        <v>0</v>
      </c>
      <c r="X144" s="164" t="n">
        <v>0</v>
      </c>
      <c r="Y144" s="164" t="n">
        <f aca="false">X144*K144</f>
        <v>0</v>
      </c>
      <c r="Z144" s="164" t="n">
        <v>0</v>
      </c>
      <c r="AA144" s="165" t="n">
        <f aca="false">Z144*K144</f>
        <v>0</v>
      </c>
      <c r="AR144" s="10" t="s">
        <v>130</v>
      </c>
      <c r="AT144" s="10" t="s">
        <v>126</v>
      </c>
      <c r="AU144" s="10" t="s">
        <v>21</v>
      </c>
      <c r="AY144" s="10" t="s">
        <v>109</v>
      </c>
      <c r="BE144" s="166" t="n">
        <f aca="false">IF(U144="základní",N144,0)</f>
        <v>0</v>
      </c>
      <c r="BF144" s="166" t="n">
        <f aca="false">IF(U144="snížená",N144,0)</f>
        <v>0</v>
      </c>
      <c r="BG144" s="166" t="n">
        <f aca="false">IF(U144="zákl. přenesená",N144,0)</f>
        <v>0</v>
      </c>
      <c r="BH144" s="166" t="n">
        <f aca="false">IF(U144="sníž. přenesená",N144,0)</f>
        <v>0</v>
      </c>
      <c r="BI144" s="166" t="n">
        <f aca="false">IF(U144="nulová",N144,0)</f>
        <v>0</v>
      </c>
      <c r="BJ144" s="10" t="s">
        <v>21</v>
      </c>
      <c r="BK144" s="166" t="n">
        <f aca="false">ROUND(L144*K144,2)</f>
        <v>0</v>
      </c>
      <c r="BL144" s="10" t="s">
        <v>130</v>
      </c>
      <c r="BM144" s="10" t="s">
        <v>222</v>
      </c>
    </row>
    <row r="145" customFormat="false" ht="31.5" hidden="false" customHeight="true" outlineLevel="0" collapsed="false">
      <c r="A145" s="28"/>
      <c r="B145" s="154"/>
      <c r="C145" s="155" t="n">
        <v>32</v>
      </c>
      <c r="D145" s="155" t="s">
        <v>126</v>
      </c>
      <c r="E145" s="156" t="s">
        <v>223</v>
      </c>
      <c r="F145" s="157" t="s">
        <v>224</v>
      </c>
      <c r="G145" s="157"/>
      <c r="H145" s="157"/>
      <c r="I145" s="157"/>
      <c r="J145" s="158" t="s">
        <v>129</v>
      </c>
      <c r="K145" s="159" t="n">
        <v>1</v>
      </c>
      <c r="L145" s="160"/>
      <c r="M145" s="160"/>
      <c r="N145" s="161" t="n">
        <f aca="false">ROUND(L145*K145,2)</f>
        <v>0</v>
      </c>
      <c r="O145" s="161"/>
      <c r="P145" s="161"/>
      <c r="Q145" s="161"/>
      <c r="R145" s="162"/>
      <c r="T145" s="163"/>
      <c r="U145" s="40" t="s">
        <v>41</v>
      </c>
      <c r="V145" s="164" t="n">
        <v>0</v>
      </c>
      <c r="W145" s="164" t="n">
        <f aca="false">V145*K145</f>
        <v>0</v>
      </c>
      <c r="X145" s="164" t="n">
        <v>0</v>
      </c>
      <c r="Y145" s="164" t="n">
        <f aca="false">X145*K145</f>
        <v>0</v>
      </c>
      <c r="Z145" s="164" t="n">
        <v>0</v>
      </c>
      <c r="AA145" s="165" t="n">
        <f aca="false">Z145*K145</f>
        <v>0</v>
      </c>
      <c r="AR145" s="10" t="s">
        <v>130</v>
      </c>
      <c r="AT145" s="10" t="s">
        <v>126</v>
      </c>
      <c r="AU145" s="10" t="s">
        <v>21</v>
      </c>
      <c r="AY145" s="10" t="s">
        <v>109</v>
      </c>
      <c r="BE145" s="166" t="n">
        <f aca="false">IF(U145="základní",N145,0)</f>
        <v>0</v>
      </c>
      <c r="BF145" s="166" t="n">
        <f aca="false">IF(U145="snížená",N145,0)</f>
        <v>0</v>
      </c>
      <c r="BG145" s="166" t="n">
        <f aca="false">IF(U145="zákl. přenesená",N145,0)</f>
        <v>0</v>
      </c>
      <c r="BH145" s="166" t="n">
        <f aca="false">IF(U145="sníž. přenesená",N145,0)</f>
        <v>0</v>
      </c>
      <c r="BI145" s="166" t="n">
        <f aca="false">IF(U145="nulová",N145,0)</f>
        <v>0</v>
      </c>
      <c r="BJ145" s="10" t="s">
        <v>21</v>
      </c>
      <c r="BK145" s="166" t="n">
        <f aca="false">ROUND(L145*K145,2)</f>
        <v>0</v>
      </c>
      <c r="BL145" s="10" t="s">
        <v>130</v>
      </c>
      <c r="BM145" s="10" t="s">
        <v>225</v>
      </c>
    </row>
    <row r="146" customFormat="false" ht="31.5" hidden="false" customHeight="true" outlineLevel="0" collapsed="false">
      <c r="A146" s="28"/>
      <c r="B146" s="154"/>
      <c r="C146" s="155" t="n">
        <v>33</v>
      </c>
      <c r="D146" s="155" t="s">
        <v>126</v>
      </c>
      <c r="E146" s="156" t="s">
        <v>226</v>
      </c>
      <c r="F146" s="157" t="s">
        <v>227</v>
      </c>
      <c r="G146" s="157"/>
      <c r="H146" s="157"/>
      <c r="I146" s="157"/>
      <c r="J146" s="158" t="s">
        <v>129</v>
      </c>
      <c r="K146" s="159" t="n">
        <v>1</v>
      </c>
      <c r="L146" s="167"/>
      <c r="M146" s="167"/>
      <c r="N146" s="161" t="n">
        <f aca="false">ROUND(L146*K146,2)</f>
        <v>0</v>
      </c>
      <c r="O146" s="161"/>
      <c r="P146" s="161"/>
      <c r="Q146" s="161"/>
      <c r="R146" s="162"/>
      <c r="T146" s="163"/>
      <c r="U146" s="40" t="s">
        <v>41</v>
      </c>
      <c r="V146" s="164" t="n">
        <v>0</v>
      </c>
      <c r="W146" s="164" t="n">
        <f aca="false">V146*K146</f>
        <v>0</v>
      </c>
      <c r="X146" s="164" t="n">
        <v>0</v>
      </c>
      <c r="Y146" s="164" t="n">
        <f aca="false">X146*K146</f>
        <v>0</v>
      </c>
      <c r="Z146" s="164" t="n">
        <v>0</v>
      </c>
      <c r="AA146" s="165" t="n">
        <f aca="false">Z146*K146</f>
        <v>0</v>
      </c>
      <c r="AR146" s="10" t="s">
        <v>130</v>
      </c>
      <c r="AT146" s="10" t="s">
        <v>126</v>
      </c>
      <c r="AU146" s="10" t="s">
        <v>21</v>
      </c>
      <c r="AY146" s="10" t="s">
        <v>109</v>
      </c>
      <c r="BE146" s="166" t="n">
        <f aca="false">IF(U146="základní",N146,0)</f>
        <v>0</v>
      </c>
      <c r="BF146" s="166" t="n">
        <f aca="false">IF(U146="snížená",N146,0)</f>
        <v>0</v>
      </c>
      <c r="BG146" s="166" t="n">
        <f aca="false">IF(U146="zákl. přenesená",N146,0)</f>
        <v>0</v>
      </c>
      <c r="BH146" s="166" t="n">
        <f aca="false">IF(U146="sníž. přenesená",N146,0)</f>
        <v>0</v>
      </c>
      <c r="BI146" s="166" t="n">
        <f aca="false">IF(U146="nulová",N146,0)</f>
        <v>0</v>
      </c>
      <c r="BJ146" s="10" t="s">
        <v>21</v>
      </c>
      <c r="BK146" s="166" t="n">
        <f aca="false">ROUND(L146*K146,2)</f>
        <v>0</v>
      </c>
      <c r="BL146" s="10" t="s">
        <v>130</v>
      </c>
      <c r="BM146" s="10" t="s">
        <v>228</v>
      </c>
    </row>
    <row r="147" customFormat="false" ht="31.5" hidden="false" customHeight="true" outlineLevel="0" collapsed="false">
      <c r="A147" s="28"/>
      <c r="B147" s="154"/>
      <c r="C147" s="155" t="n">
        <v>34</v>
      </c>
      <c r="D147" s="155" t="s">
        <v>126</v>
      </c>
      <c r="E147" s="156" t="s">
        <v>229</v>
      </c>
      <c r="F147" s="157" t="s">
        <v>230</v>
      </c>
      <c r="G147" s="157"/>
      <c r="H147" s="157"/>
      <c r="I147" s="157"/>
      <c r="J147" s="158" t="s">
        <v>129</v>
      </c>
      <c r="K147" s="159" t="n">
        <v>1</v>
      </c>
      <c r="L147" s="160"/>
      <c r="M147" s="160"/>
      <c r="N147" s="161" t="n">
        <f aca="false">ROUND(L147*K147,2)</f>
        <v>0</v>
      </c>
      <c r="O147" s="161"/>
      <c r="P147" s="161"/>
      <c r="Q147" s="161"/>
      <c r="R147" s="162"/>
      <c r="T147" s="163"/>
      <c r="U147" s="40" t="s">
        <v>41</v>
      </c>
      <c r="V147" s="164" t="n">
        <v>0</v>
      </c>
      <c r="W147" s="164" t="n">
        <f aca="false">V147*K147</f>
        <v>0</v>
      </c>
      <c r="X147" s="164" t="n">
        <v>0</v>
      </c>
      <c r="Y147" s="164" t="n">
        <f aca="false">X147*K147</f>
        <v>0</v>
      </c>
      <c r="Z147" s="164" t="n">
        <v>0</v>
      </c>
      <c r="AA147" s="165" t="n">
        <f aca="false">Z147*K147</f>
        <v>0</v>
      </c>
      <c r="AR147" s="10" t="s">
        <v>130</v>
      </c>
      <c r="AT147" s="10" t="s">
        <v>126</v>
      </c>
      <c r="AU147" s="10" t="s">
        <v>21</v>
      </c>
      <c r="AY147" s="10" t="s">
        <v>109</v>
      </c>
      <c r="BE147" s="166" t="n">
        <f aca="false">IF(U147="základní",N147,0)</f>
        <v>0</v>
      </c>
      <c r="BF147" s="166" t="n">
        <f aca="false">IF(U147="snížená",N147,0)</f>
        <v>0</v>
      </c>
      <c r="BG147" s="166" t="n">
        <f aca="false">IF(U147="zákl. přenesená",N147,0)</f>
        <v>0</v>
      </c>
      <c r="BH147" s="166" t="n">
        <f aca="false">IF(U147="sníž. přenesená",N147,0)</f>
        <v>0</v>
      </c>
      <c r="BI147" s="166" t="n">
        <f aca="false">IF(U147="nulová",N147,0)</f>
        <v>0</v>
      </c>
      <c r="BJ147" s="10" t="s">
        <v>21</v>
      </c>
      <c r="BK147" s="166" t="n">
        <f aca="false">ROUND(L147*K147,2)</f>
        <v>0</v>
      </c>
      <c r="BL147" s="10" t="s">
        <v>130</v>
      </c>
      <c r="BM147" s="10" t="s">
        <v>231</v>
      </c>
    </row>
    <row r="148" customFormat="false" ht="31.5" hidden="false" customHeight="true" outlineLevel="0" collapsed="false">
      <c r="A148" s="28"/>
      <c r="B148" s="154"/>
      <c r="C148" s="155" t="n">
        <v>35</v>
      </c>
      <c r="D148" s="155" t="s">
        <v>126</v>
      </c>
      <c r="E148" s="156" t="s">
        <v>232</v>
      </c>
      <c r="F148" s="157" t="s">
        <v>233</v>
      </c>
      <c r="G148" s="157"/>
      <c r="H148" s="157"/>
      <c r="I148" s="157"/>
      <c r="J148" s="158" t="s">
        <v>129</v>
      </c>
      <c r="K148" s="159" t="n">
        <v>1</v>
      </c>
      <c r="L148" s="160"/>
      <c r="M148" s="160"/>
      <c r="N148" s="161" t="n">
        <f aca="false">ROUND(L148*K148,2)</f>
        <v>0</v>
      </c>
      <c r="O148" s="161"/>
      <c r="P148" s="161"/>
      <c r="Q148" s="161"/>
      <c r="R148" s="162"/>
      <c r="T148" s="163"/>
      <c r="U148" s="40" t="s">
        <v>41</v>
      </c>
      <c r="V148" s="164" t="n">
        <v>0</v>
      </c>
      <c r="W148" s="164" t="n">
        <f aca="false">V148*K148</f>
        <v>0</v>
      </c>
      <c r="X148" s="164" t="n">
        <v>0</v>
      </c>
      <c r="Y148" s="164" t="n">
        <f aca="false">X148*K148</f>
        <v>0</v>
      </c>
      <c r="Z148" s="164" t="n">
        <v>0</v>
      </c>
      <c r="AA148" s="165" t="n">
        <f aca="false">Z148*K148</f>
        <v>0</v>
      </c>
      <c r="AR148" s="10" t="s">
        <v>130</v>
      </c>
      <c r="AT148" s="10" t="s">
        <v>126</v>
      </c>
      <c r="AU148" s="10" t="s">
        <v>21</v>
      </c>
      <c r="AY148" s="10" t="s">
        <v>109</v>
      </c>
      <c r="BE148" s="166" t="n">
        <f aca="false">IF(U148="základní",N148,0)</f>
        <v>0</v>
      </c>
      <c r="BF148" s="166" t="n">
        <f aca="false">IF(U148="snížená",N148,0)</f>
        <v>0</v>
      </c>
      <c r="BG148" s="166" t="n">
        <f aca="false">IF(U148="zákl. přenesená",N148,0)</f>
        <v>0</v>
      </c>
      <c r="BH148" s="166" t="n">
        <f aca="false">IF(U148="sníž. přenesená",N148,0)</f>
        <v>0</v>
      </c>
      <c r="BI148" s="166" t="n">
        <f aca="false">IF(U148="nulová",N148,0)</f>
        <v>0</v>
      </c>
      <c r="BJ148" s="10" t="s">
        <v>21</v>
      </c>
      <c r="BK148" s="166" t="n">
        <f aca="false">ROUND(L148*K148,2)</f>
        <v>0</v>
      </c>
      <c r="BL148" s="10" t="s">
        <v>130</v>
      </c>
      <c r="BM148" s="10" t="s">
        <v>234</v>
      </c>
    </row>
    <row r="149" customFormat="false" ht="31.5" hidden="false" customHeight="true" outlineLevel="0" collapsed="false">
      <c r="A149" s="28"/>
      <c r="B149" s="154"/>
      <c r="C149" s="155" t="n">
        <v>36</v>
      </c>
      <c r="D149" s="155" t="s">
        <v>126</v>
      </c>
      <c r="E149" s="156" t="s">
        <v>235</v>
      </c>
      <c r="F149" s="157" t="s">
        <v>236</v>
      </c>
      <c r="G149" s="157"/>
      <c r="H149" s="157"/>
      <c r="I149" s="157"/>
      <c r="J149" s="158" t="s">
        <v>129</v>
      </c>
      <c r="K149" s="159" t="n">
        <v>2</v>
      </c>
      <c r="L149" s="160"/>
      <c r="M149" s="160"/>
      <c r="N149" s="161" t="n">
        <f aca="false">ROUND(L149*K149,2)</f>
        <v>0</v>
      </c>
      <c r="O149" s="161"/>
      <c r="P149" s="161"/>
      <c r="Q149" s="161"/>
      <c r="R149" s="162"/>
      <c r="T149" s="163"/>
      <c r="U149" s="40" t="s">
        <v>41</v>
      </c>
      <c r="V149" s="164" t="n">
        <v>0</v>
      </c>
      <c r="W149" s="164" t="n">
        <f aca="false">V149*K149</f>
        <v>0</v>
      </c>
      <c r="X149" s="164" t="n">
        <v>0</v>
      </c>
      <c r="Y149" s="164" t="n">
        <f aca="false">X149*K149</f>
        <v>0</v>
      </c>
      <c r="Z149" s="164" t="n">
        <v>0</v>
      </c>
      <c r="AA149" s="165" t="n">
        <f aca="false">Z149*K149</f>
        <v>0</v>
      </c>
      <c r="AR149" s="10" t="s">
        <v>130</v>
      </c>
      <c r="AT149" s="10" t="s">
        <v>126</v>
      </c>
      <c r="AU149" s="10" t="s">
        <v>21</v>
      </c>
      <c r="AY149" s="10" t="s">
        <v>109</v>
      </c>
      <c r="BE149" s="166" t="n">
        <f aca="false">IF(U149="základní",N149,0)</f>
        <v>0</v>
      </c>
      <c r="BF149" s="166" t="n">
        <f aca="false">IF(U149="snížená",N149,0)</f>
        <v>0</v>
      </c>
      <c r="BG149" s="166" t="n">
        <f aca="false">IF(U149="zákl. přenesená",N149,0)</f>
        <v>0</v>
      </c>
      <c r="BH149" s="166" t="n">
        <f aca="false">IF(U149="sníž. přenesená",N149,0)</f>
        <v>0</v>
      </c>
      <c r="BI149" s="166" t="n">
        <f aca="false">IF(U149="nulová",N149,0)</f>
        <v>0</v>
      </c>
      <c r="BJ149" s="10" t="s">
        <v>21</v>
      </c>
      <c r="BK149" s="166" t="n">
        <f aca="false">ROUND(L149*K149,2)</f>
        <v>0</v>
      </c>
      <c r="BL149" s="10" t="s">
        <v>130</v>
      </c>
      <c r="BM149" s="10" t="s">
        <v>237</v>
      </c>
    </row>
    <row r="150" customFormat="false" ht="31.5" hidden="false" customHeight="true" outlineLevel="0" collapsed="false">
      <c r="A150" s="28"/>
      <c r="B150" s="154"/>
      <c r="C150" s="155" t="n">
        <v>37</v>
      </c>
      <c r="D150" s="155" t="s">
        <v>126</v>
      </c>
      <c r="E150" s="156" t="s">
        <v>238</v>
      </c>
      <c r="F150" s="157" t="s">
        <v>239</v>
      </c>
      <c r="G150" s="157"/>
      <c r="H150" s="157"/>
      <c r="I150" s="157"/>
      <c r="J150" s="158" t="s">
        <v>129</v>
      </c>
      <c r="K150" s="159" t="n">
        <v>1</v>
      </c>
      <c r="L150" s="160"/>
      <c r="M150" s="160"/>
      <c r="N150" s="161" t="n">
        <f aca="false">ROUND(L150*K150,2)</f>
        <v>0</v>
      </c>
      <c r="O150" s="161"/>
      <c r="P150" s="161"/>
      <c r="Q150" s="161"/>
      <c r="R150" s="162"/>
      <c r="T150" s="163"/>
      <c r="U150" s="40" t="s">
        <v>41</v>
      </c>
      <c r="V150" s="164" t="n">
        <v>0</v>
      </c>
      <c r="W150" s="164" t="n">
        <f aca="false">V150*K150</f>
        <v>0</v>
      </c>
      <c r="X150" s="164" t="n">
        <v>0</v>
      </c>
      <c r="Y150" s="164" t="n">
        <f aca="false">X150*K150</f>
        <v>0</v>
      </c>
      <c r="Z150" s="164" t="n">
        <v>0</v>
      </c>
      <c r="AA150" s="165" t="n">
        <f aca="false">Z150*K150</f>
        <v>0</v>
      </c>
      <c r="AR150" s="10" t="s">
        <v>130</v>
      </c>
      <c r="AT150" s="10" t="s">
        <v>126</v>
      </c>
      <c r="AU150" s="10" t="s">
        <v>21</v>
      </c>
      <c r="AY150" s="10" t="s">
        <v>109</v>
      </c>
      <c r="BE150" s="166" t="n">
        <f aca="false">IF(U150="základní",N150,0)</f>
        <v>0</v>
      </c>
      <c r="BF150" s="166" t="n">
        <f aca="false">IF(U150="snížená",N150,0)</f>
        <v>0</v>
      </c>
      <c r="BG150" s="166" t="n">
        <f aca="false">IF(U150="zákl. přenesená",N150,0)</f>
        <v>0</v>
      </c>
      <c r="BH150" s="166" t="n">
        <f aca="false">IF(U150="sníž. přenesená",N150,0)</f>
        <v>0</v>
      </c>
      <c r="BI150" s="166" t="n">
        <f aca="false">IF(U150="nulová",N150,0)</f>
        <v>0</v>
      </c>
      <c r="BJ150" s="10" t="s">
        <v>21</v>
      </c>
      <c r="BK150" s="166" t="n">
        <f aca="false">ROUND(L150*K150,2)</f>
        <v>0</v>
      </c>
      <c r="BL150" s="10" t="s">
        <v>130</v>
      </c>
      <c r="BM150" s="10" t="s">
        <v>240</v>
      </c>
    </row>
    <row r="151" customFormat="false" ht="31.5" hidden="false" customHeight="true" outlineLevel="0" collapsed="false">
      <c r="A151" s="28"/>
      <c r="B151" s="154"/>
      <c r="C151" s="155" t="n">
        <v>38</v>
      </c>
      <c r="D151" s="155" t="s">
        <v>126</v>
      </c>
      <c r="E151" s="156" t="s">
        <v>241</v>
      </c>
      <c r="F151" s="157" t="s">
        <v>242</v>
      </c>
      <c r="G151" s="157"/>
      <c r="H151" s="157"/>
      <c r="I151" s="157"/>
      <c r="J151" s="158" t="s">
        <v>129</v>
      </c>
      <c r="K151" s="159" t="n">
        <v>4</v>
      </c>
      <c r="L151" s="160"/>
      <c r="M151" s="160"/>
      <c r="N151" s="161" t="n">
        <f aca="false">ROUND(L151*K151,2)</f>
        <v>0</v>
      </c>
      <c r="O151" s="161"/>
      <c r="P151" s="161"/>
      <c r="Q151" s="161"/>
      <c r="R151" s="162"/>
      <c r="T151" s="163"/>
      <c r="U151" s="40" t="s">
        <v>41</v>
      </c>
      <c r="V151" s="164" t="n">
        <v>0</v>
      </c>
      <c r="W151" s="164" t="n">
        <f aca="false">V151*K151</f>
        <v>0</v>
      </c>
      <c r="X151" s="164" t="n">
        <v>0</v>
      </c>
      <c r="Y151" s="164" t="n">
        <f aca="false">X151*K151</f>
        <v>0</v>
      </c>
      <c r="Z151" s="164" t="n">
        <v>0</v>
      </c>
      <c r="AA151" s="165" t="n">
        <f aca="false">Z151*K151</f>
        <v>0</v>
      </c>
      <c r="AR151" s="10" t="s">
        <v>130</v>
      </c>
      <c r="AT151" s="10" t="s">
        <v>126</v>
      </c>
      <c r="AU151" s="10" t="s">
        <v>21</v>
      </c>
      <c r="AY151" s="10" t="s">
        <v>109</v>
      </c>
      <c r="BE151" s="166" t="n">
        <f aca="false">IF(U151="základní",N151,0)</f>
        <v>0</v>
      </c>
      <c r="BF151" s="166" t="n">
        <f aca="false">IF(U151="snížená",N151,0)</f>
        <v>0</v>
      </c>
      <c r="BG151" s="166" t="n">
        <f aca="false">IF(U151="zákl. přenesená",N151,0)</f>
        <v>0</v>
      </c>
      <c r="BH151" s="166" t="n">
        <f aca="false">IF(U151="sníž. přenesená",N151,0)</f>
        <v>0</v>
      </c>
      <c r="BI151" s="166" t="n">
        <f aca="false">IF(U151="nulová",N151,0)</f>
        <v>0</v>
      </c>
      <c r="BJ151" s="10" t="s">
        <v>21</v>
      </c>
      <c r="BK151" s="166" t="n">
        <f aca="false">ROUND(L151*K151,2)</f>
        <v>0</v>
      </c>
      <c r="BL151" s="10" t="s">
        <v>130</v>
      </c>
      <c r="BM151" s="10" t="s">
        <v>243</v>
      </c>
    </row>
    <row r="152" customFormat="false" ht="31.5" hidden="false" customHeight="true" outlineLevel="0" collapsed="false">
      <c r="A152" s="28"/>
      <c r="B152" s="154"/>
      <c r="C152" s="155" t="n">
        <v>39</v>
      </c>
      <c r="D152" s="155" t="s">
        <v>126</v>
      </c>
      <c r="E152" s="156" t="s">
        <v>244</v>
      </c>
      <c r="F152" s="157" t="s">
        <v>245</v>
      </c>
      <c r="G152" s="157"/>
      <c r="H152" s="157"/>
      <c r="I152" s="157"/>
      <c r="J152" s="158" t="s">
        <v>129</v>
      </c>
      <c r="K152" s="159" t="n">
        <v>2</v>
      </c>
      <c r="L152" s="160"/>
      <c r="M152" s="160"/>
      <c r="N152" s="161" t="n">
        <f aca="false">ROUND(L152*K152,2)</f>
        <v>0</v>
      </c>
      <c r="O152" s="161"/>
      <c r="P152" s="161"/>
      <c r="Q152" s="161"/>
      <c r="R152" s="162"/>
      <c r="T152" s="163"/>
      <c r="U152" s="40" t="s">
        <v>41</v>
      </c>
      <c r="V152" s="164" t="n">
        <v>0</v>
      </c>
      <c r="W152" s="164" t="n">
        <f aca="false">V152*K152</f>
        <v>0</v>
      </c>
      <c r="X152" s="164" t="n">
        <v>0</v>
      </c>
      <c r="Y152" s="164" t="n">
        <f aca="false">X152*K152</f>
        <v>0</v>
      </c>
      <c r="Z152" s="164" t="n">
        <v>0</v>
      </c>
      <c r="AA152" s="165" t="n">
        <f aca="false">Z152*K152</f>
        <v>0</v>
      </c>
      <c r="AR152" s="10" t="s">
        <v>130</v>
      </c>
      <c r="AT152" s="10" t="s">
        <v>126</v>
      </c>
      <c r="AU152" s="10" t="s">
        <v>21</v>
      </c>
      <c r="AY152" s="10" t="s">
        <v>109</v>
      </c>
      <c r="BE152" s="166" t="n">
        <f aca="false">IF(U152="základní",N152,0)</f>
        <v>0</v>
      </c>
      <c r="BF152" s="166" t="n">
        <f aca="false">IF(U152="snížená",N152,0)</f>
        <v>0</v>
      </c>
      <c r="BG152" s="166" t="n">
        <f aca="false">IF(U152="zákl. přenesená",N152,0)</f>
        <v>0</v>
      </c>
      <c r="BH152" s="166" t="n">
        <f aca="false">IF(U152="sníž. přenesená",N152,0)</f>
        <v>0</v>
      </c>
      <c r="BI152" s="166" t="n">
        <f aca="false">IF(U152="nulová",N152,0)</f>
        <v>0</v>
      </c>
      <c r="BJ152" s="10" t="s">
        <v>21</v>
      </c>
      <c r="BK152" s="166" t="n">
        <f aca="false">ROUND(L152*K152,2)</f>
        <v>0</v>
      </c>
      <c r="BL152" s="10" t="s">
        <v>130</v>
      </c>
      <c r="BM152" s="10" t="s">
        <v>246</v>
      </c>
    </row>
    <row r="153" customFormat="false" ht="31.5" hidden="false" customHeight="true" outlineLevel="0" collapsed="false">
      <c r="A153" s="28"/>
      <c r="B153" s="154"/>
      <c r="C153" s="155" t="n">
        <v>40</v>
      </c>
      <c r="D153" s="155" t="s">
        <v>126</v>
      </c>
      <c r="E153" s="156" t="s">
        <v>247</v>
      </c>
      <c r="F153" s="157" t="s">
        <v>248</v>
      </c>
      <c r="G153" s="157"/>
      <c r="H153" s="157"/>
      <c r="I153" s="157"/>
      <c r="J153" s="158" t="s">
        <v>129</v>
      </c>
      <c r="K153" s="159" t="n">
        <v>3</v>
      </c>
      <c r="L153" s="160"/>
      <c r="M153" s="160"/>
      <c r="N153" s="161" t="n">
        <f aca="false">ROUND(L153*K153,2)</f>
        <v>0</v>
      </c>
      <c r="O153" s="161"/>
      <c r="P153" s="161"/>
      <c r="Q153" s="161"/>
      <c r="R153" s="162"/>
      <c r="T153" s="163"/>
      <c r="U153" s="40" t="s">
        <v>41</v>
      </c>
      <c r="V153" s="164" t="n">
        <v>0</v>
      </c>
      <c r="W153" s="164" t="n">
        <f aca="false">V153*K153</f>
        <v>0</v>
      </c>
      <c r="X153" s="164" t="n">
        <v>0</v>
      </c>
      <c r="Y153" s="164" t="n">
        <f aca="false">X153*K153</f>
        <v>0</v>
      </c>
      <c r="Z153" s="164" t="n">
        <v>0</v>
      </c>
      <c r="AA153" s="165" t="n">
        <f aca="false">Z153*K153</f>
        <v>0</v>
      </c>
      <c r="AR153" s="10" t="s">
        <v>130</v>
      </c>
      <c r="AT153" s="10" t="s">
        <v>126</v>
      </c>
      <c r="AU153" s="10" t="s">
        <v>21</v>
      </c>
      <c r="AY153" s="10" t="s">
        <v>109</v>
      </c>
      <c r="BE153" s="166" t="n">
        <f aca="false">IF(U153="základní",N153,0)</f>
        <v>0</v>
      </c>
      <c r="BF153" s="166" t="n">
        <f aca="false">IF(U153="snížená",N153,0)</f>
        <v>0</v>
      </c>
      <c r="BG153" s="166" t="n">
        <f aca="false">IF(U153="zákl. přenesená",N153,0)</f>
        <v>0</v>
      </c>
      <c r="BH153" s="166" t="n">
        <f aca="false">IF(U153="sníž. přenesená",N153,0)</f>
        <v>0</v>
      </c>
      <c r="BI153" s="166" t="n">
        <f aca="false">IF(U153="nulová",N153,0)</f>
        <v>0</v>
      </c>
      <c r="BJ153" s="10" t="s">
        <v>21</v>
      </c>
      <c r="BK153" s="166" t="n">
        <f aca="false">ROUND(L153*K153,2)</f>
        <v>0</v>
      </c>
      <c r="BL153" s="10" t="s">
        <v>130</v>
      </c>
      <c r="BM153" s="10" t="s">
        <v>249</v>
      </c>
    </row>
    <row r="154" customFormat="false" ht="31.5" hidden="false" customHeight="true" outlineLevel="0" collapsed="false">
      <c r="A154" s="28"/>
      <c r="B154" s="154"/>
      <c r="C154" s="155" t="n">
        <v>41</v>
      </c>
      <c r="D154" s="155" t="s">
        <v>126</v>
      </c>
      <c r="E154" s="156" t="s">
        <v>250</v>
      </c>
      <c r="F154" s="157" t="s">
        <v>251</v>
      </c>
      <c r="G154" s="157"/>
      <c r="H154" s="157"/>
      <c r="I154" s="157"/>
      <c r="J154" s="158" t="s">
        <v>129</v>
      </c>
      <c r="K154" s="159" t="n">
        <v>1</v>
      </c>
      <c r="L154" s="160"/>
      <c r="M154" s="160"/>
      <c r="N154" s="161" t="n">
        <f aca="false">ROUND(L154*K154,2)</f>
        <v>0</v>
      </c>
      <c r="O154" s="161"/>
      <c r="P154" s="161"/>
      <c r="Q154" s="161"/>
      <c r="R154" s="162"/>
      <c r="T154" s="163"/>
      <c r="U154" s="40" t="s">
        <v>41</v>
      </c>
      <c r="V154" s="164" t="n">
        <v>0</v>
      </c>
      <c r="W154" s="164" t="n">
        <f aca="false">V154*K154</f>
        <v>0</v>
      </c>
      <c r="X154" s="164" t="n">
        <v>0</v>
      </c>
      <c r="Y154" s="164" t="n">
        <f aca="false">X154*K154</f>
        <v>0</v>
      </c>
      <c r="Z154" s="164" t="n">
        <v>0</v>
      </c>
      <c r="AA154" s="165" t="n">
        <f aca="false">Z154*K154</f>
        <v>0</v>
      </c>
      <c r="AR154" s="10" t="s">
        <v>130</v>
      </c>
      <c r="AT154" s="10" t="s">
        <v>126</v>
      </c>
      <c r="AU154" s="10" t="s">
        <v>21</v>
      </c>
      <c r="AY154" s="10" t="s">
        <v>109</v>
      </c>
      <c r="BE154" s="166" t="n">
        <f aca="false">IF(U154="základní",N154,0)</f>
        <v>0</v>
      </c>
      <c r="BF154" s="166" t="n">
        <f aca="false">IF(U154="snížená",N154,0)</f>
        <v>0</v>
      </c>
      <c r="BG154" s="166" t="n">
        <f aca="false">IF(U154="zákl. přenesená",N154,0)</f>
        <v>0</v>
      </c>
      <c r="BH154" s="166" t="n">
        <f aca="false">IF(U154="sníž. přenesená",N154,0)</f>
        <v>0</v>
      </c>
      <c r="BI154" s="166" t="n">
        <f aca="false">IF(U154="nulová",N154,0)</f>
        <v>0</v>
      </c>
      <c r="BJ154" s="10" t="s">
        <v>21</v>
      </c>
      <c r="BK154" s="166" t="n">
        <f aca="false">ROUND(L154*K154,2)</f>
        <v>0</v>
      </c>
      <c r="BL154" s="10" t="s">
        <v>130</v>
      </c>
      <c r="BM154" s="10" t="s">
        <v>252</v>
      </c>
    </row>
    <row r="155" customFormat="false" ht="31.5" hidden="false" customHeight="true" outlineLevel="0" collapsed="false">
      <c r="A155" s="28"/>
      <c r="B155" s="154"/>
      <c r="C155" s="155" t="n">
        <v>42</v>
      </c>
      <c r="D155" s="155" t="s">
        <v>126</v>
      </c>
      <c r="E155" s="156" t="s">
        <v>253</v>
      </c>
      <c r="F155" s="157" t="s">
        <v>254</v>
      </c>
      <c r="G155" s="157"/>
      <c r="H155" s="157"/>
      <c r="I155" s="157"/>
      <c r="J155" s="158" t="s">
        <v>129</v>
      </c>
      <c r="K155" s="159" t="n">
        <v>10</v>
      </c>
      <c r="L155" s="160"/>
      <c r="M155" s="160"/>
      <c r="N155" s="161" t="n">
        <f aca="false">ROUND(L155*K155,2)</f>
        <v>0</v>
      </c>
      <c r="O155" s="161"/>
      <c r="P155" s="161"/>
      <c r="Q155" s="161"/>
      <c r="R155" s="162"/>
      <c r="T155" s="163"/>
      <c r="U155" s="40" t="s">
        <v>41</v>
      </c>
      <c r="V155" s="164" t="n">
        <v>0</v>
      </c>
      <c r="W155" s="164" t="n">
        <f aca="false">V155*K155</f>
        <v>0</v>
      </c>
      <c r="X155" s="164" t="n">
        <v>0</v>
      </c>
      <c r="Y155" s="164" t="n">
        <f aca="false">X155*K155</f>
        <v>0</v>
      </c>
      <c r="Z155" s="164" t="n">
        <v>0</v>
      </c>
      <c r="AA155" s="165" t="n">
        <f aca="false">Z155*K155</f>
        <v>0</v>
      </c>
      <c r="AR155" s="10" t="s">
        <v>130</v>
      </c>
      <c r="AT155" s="10" t="s">
        <v>126</v>
      </c>
      <c r="AU155" s="10" t="s">
        <v>21</v>
      </c>
      <c r="AY155" s="10" t="s">
        <v>109</v>
      </c>
      <c r="BE155" s="166" t="n">
        <f aca="false">IF(U155="základní",N155,0)</f>
        <v>0</v>
      </c>
      <c r="BF155" s="166" t="n">
        <f aca="false">IF(U155="snížená",N155,0)</f>
        <v>0</v>
      </c>
      <c r="BG155" s="166" t="n">
        <f aca="false">IF(U155="zákl. přenesená",N155,0)</f>
        <v>0</v>
      </c>
      <c r="BH155" s="166" t="n">
        <f aca="false">IF(U155="sníž. přenesená",N155,0)</f>
        <v>0</v>
      </c>
      <c r="BI155" s="166" t="n">
        <f aca="false">IF(U155="nulová",N155,0)</f>
        <v>0</v>
      </c>
      <c r="BJ155" s="10" t="s">
        <v>21</v>
      </c>
      <c r="BK155" s="166" t="n">
        <f aca="false">ROUND(L155*K155,2)</f>
        <v>0</v>
      </c>
      <c r="BL155" s="10" t="s">
        <v>130</v>
      </c>
      <c r="BM155" s="10" t="s">
        <v>255</v>
      </c>
    </row>
    <row r="156" customFormat="false" ht="31.5" hidden="false" customHeight="true" outlineLevel="0" collapsed="false">
      <c r="A156" s="28"/>
      <c r="B156" s="154"/>
      <c r="C156" s="155" t="n">
        <v>43</v>
      </c>
      <c r="D156" s="155" t="s">
        <v>126</v>
      </c>
      <c r="E156" s="156" t="s">
        <v>256</v>
      </c>
      <c r="F156" s="157" t="s">
        <v>257</v>
      </c>
      <c r="G156" s="157"/>
      <c r="H156" s="157"/>
      <c r="I156" s="157"/>
      <c r="J156" s="158" t="s">
        <v>129</v>
      </c>
      <c r="K156" s="159" t="n">
        <v>1</v>
      </c>
      <c r="L156" s="160"/>
      <c r="M156" s="160"/>
      <c r="N156" s="161" t="n">
        <f aca="false">ROUND(L156*K156,2)</f>
        <v>0</v>
      </c>
      <c r="O156" s="161"/>
      <c r="P156" s="161"/>
      <c r="Q156" s="161"/>
      <c r="R156" s="162"/>
      <c r="T156" s="163"/>
      <c r="U156" s="40" t="s">
        <v>41</v>
      </c>
      <c r="V156" s="164" t="n">
        <v>0</v>
      </c>
      <c r="W156" s="164" t="n">
        <f aca="false">V156*K156</f>
        <v>0</v>
      </c>
      <c r="X156" s="164" t="n">
        <v>0</v>
      </c>
      <c r="Y156" s="164" t="n">
        <f aca="false">X156*K156</f>
        <v>0</v>
      </c>
      <c r="Z156" s="164" t="n">
        <v>0</v>
      </c>
      <c r="AA156" s="165" t="n">
        <f aca="false">Z156*K156</f>
        <v>0</v>
      </c>
      <c r="AR156" s="10" t="s">
        <v>130</v>
      </c>
      <c r="AT156" s="10" t="s">
        <v>126</v>
      </c>
      <c r="AU156" s="10" t="s">
        <v>21</v>
      </c>
      <c r="AY156" s="10" t="s">
        <v>109</v>
      </c>
      <c r="BE156" s="166" t="n">
        <f aca="false">IF(U156="základní",N156,0)</f>
        <v>0</v>
      </c>
      <c r="BF156" s="166" t="n">
        <f aca="false">IF(U156="snížená",N156,0)</f>
        <v>0</v>
      </c>
      <c r="BG156" s="166" t="n">
        <f aca="false">IF(U156="zákl. přenesená",N156,0)</f>
        <v>0</v>
      </c>
      <c r="BH156" s="166" t="n">
        <f aca="false">IF(U156="sníž. přenesená",N156,0)</f>
        <v>0</v>
      </c>
      <c r="BI156" s="166" t="n">
        <f aca="false">IF(U156="nulová",N156,0)</f>
        <v>0</v>
      </c>
      <c r="BJ156" s="10" t="s">
        <v>21</v>
      </c>
      <c r="BK156" s="166" t="n">
        <f aca="false">ROUND(L156*K156,2)</f>
        <v>0</v>
      </c>
      <c r="BL156" s="10" t="s">
        <v>130</v>
      </c>
      <c r="BM156" s="10" t="s">
        <v>258</v>
      </c>
    </row>
    <row r="157" customFormat="false" ht="31.5" hidden="false" customHeight="true" outlineLevel="0" collapsed="false">
      <c r="A157" s="28"/>
      <c r="B157" s="154"/>
      <c r="C157" s="155" t="n">
        <v>44</v>
      </c>
      <c r="D157" s="155" t="s">
        <v>126</v>
      </c>
      <c r="E157" s="156" t="s">
        <v>259</v>
      </c>
      <c r="F157" s="157" t="s">
        <v>260</v>
      </c>
      <c r="G157" s="157"/>
      <c r="H157" s="157"/>
      <c r="I157" s="157"/>
      <c r="J157" s="158" t="s">
        <v>129</v>
      </c>
      <c r="K157" s="159" t="n">
        <v>2</v>
      </c>
      <c r="L157" s="160"/>
      <c r="M157" s="160"/>
      <c r="N157" s="161" t="n">
        <f aca="false">ROUND(L157*K157,2)</f>
        <v>0</v>
      </c>
      <c r="O157" s="161"/>
      <c r="P157" s="161"/>
      <c r="Q157" s="161"/>
      <c r="R157" s="162"/>
      <c r="T157" s="163"/>
      <c r="U157" s="40" t="s">
        <v>41</v>
      </c>
      <c r="V157" s="164" t="n">
        <v>0</v>
      </c>
      <c r="W157" s="164" t="n">
        <f aca="false">V157*K157</f>
        <v>0</v>
      </c>
      <c r="X157" s="164" t="n">
        <v>0</v>
      </c>
      <c r="Y157" s="164" t="n">
        <f aca="false">X157*K157</f>
        <v>0</v>
      </c>
      <c r="Z157" s="164" t="n">
        <v>0</v>
      </c>
      <c r="AA157" s="165" t="n">
        <f aca="false">Z157*K157</f>
        <v>0</v>
      </c>
      <c r="AR157" s="10" t="s">
        <v>130</v>
      </c>
      <c r="AT157" s="10" t="s">
        <v>126</v>
      </c>
      <c r="AU157" s="10" t="s">
        <v>21</v>
      </c>
      <c r="AY157" s="10" t="s">
        <v>109</v>
      </c>
      <c r="BE157" s="166" t="n">
        <f aca="false">IF(U157="základní",N157,0)</f>
        <v>0</v>
      </c>
      <c r="BF157" s="166" t="n">
        <f aca="false">IF(U157="snížená",N157,0)</f>
        <v>0</v>
      </c>
      <c r="BG157" s="166" t="n">
        <f aca="false">IF(U157="zákl. přenesená",N157,0)</f>
        <v>0</v>
      </c>
      <c r="BH157" s="166" t="n">
        <f aca="false">IF(U157="sníž. přenesená",N157,0)</f>
        <v>0</v>
      </c>
      <c r="BI157" s="166" t="n">
        <f aca="false">IF(U157="nulová",N157,0)</f>
        <v>0</v>
      </c>
      <c r="BJ157" s="10" t="s">
        <v>21</v>
      </c>
      <c r="BK157" s="166" t="n">
        <f aca="false">ROUND(L157*K157,2)</f>
        <v>0</v>
      </c>
      <c r="BL157" s="10" t="s">
        <v>130</v>
      </c>
      <c r="BM157" s="10" t="s">
        <v>261</v>
      </c>
    </row>
    <row r="158" customFormat="false" ht="31.5" hidden="false" customHeight="true" outlineLevel="0" collapsed="false">
      <c r="A158" s="28"/>
      <c r="B158" s="154"/>
      <c r="C158" s="155" t="n">
        <v>45</v>
      </c>
      <c r="D158" s="155" t="s">
        <v>126</v>
      </c>
      <c r="E158" s="156" t="s">
        <v>262</v>
      </c>
      <c r="F158" s="157" t="s">
        <v>263</v>
      </c>
      <c r="G158" s="157"/>
      <c r="H158" s="157"/>
      <c r="I158" s="157"/>
      <c r="J158" s="158" t="s">
        <v>129</v>
      </c>
      <c r="K158" s="159" t="n">
        <v>9</v>
      </c>
      <c r="L158" s="160"/>
      <c r="M158" s="160"/>
      <c r="N158" s="161" t="n">
        <f aca="false">ROUND(L158*K158,2)</f>
        <v>0</v>
      </c>
      <c r="O158" s="161"/>
      <c r="P158" s="161"/>
      <c r="Q158" s="161"/>
      <c r="R158" s="162"/>
      <c r="T158" s="163"/>
      <c r="U158" s="40" t="s">
        <v>41</v>
      </c>
      <c r="V158" s="164" t="n">
        <v>0</v>
      </c>
      <c r="W158" s="164" t="n">
        <f aca="false">V158*K158</f>
        <v>0</v>
      </c>
      <c r="X158" s="164" t="n">
        <v>0</v>
      </c>
      <c r="Y158" s="164" t="n">
        <f aca="false">X158*K158</f>
        <v>0</v>
      </c>
      <c r="Z158" s="164" t="n">
        <v>0</v>
      </c>
      <c r="AA158" s="165" t="n">
        <f aca="false">Z158*K158</f>
        <v>0</v>
      </c>
      <c r="AR158" s="10" t="s">
        <v>130</v>
      </c>
      <c r="AT158" s="10" t="s">
        <v>126</v>
      </c>
      <c r="AU158" s="10" t="s">
        <v>21</v>
      </c>
      <c r="AY158" s="10" t="s">
        <v>109</v>
      </c>
      <c r="BE158" s="166" t="n">
        <f aca="false">IF(U158="základní",N158,0)</f>
        <v>0</v>
      </c>
      <c r="BF158" s="166" t="n">
        <f aca="false">IF(U158="snížená",N158,0)</f>
        <v>0</v>
      </c>
      <c r="BG158" s="166" t="n">
        <f aca="false">IF(U158="zákl. přenesená",N158,0)</f>
        <v>0</v>
      </c>
      <c r="BH158" s="166" t="n">
        <f aca="false">IF(U158="sníž. přenesená",N158,0)</f>
        <v>0</v>
      </c>
      <c r="BI158" s="166" t="n">
        <f aca="false">IF(U158="nulová",N158,0)</f>
        <v>0</v>
      </c>
      <c r="BJ158" s="10" t="s">
        <v>21</v>
      </c>
      <c r="BK158" s="166" t="n">
        <f aca="false">ROUND(L158*K158,2)</f>
        <v>0</v>
      </c>
      <c r="BL158" s="10" t="s">
        <v>130</v>
      </c>
      <c r="BM158" s="10" t="s">
        <v>264</v>
      </c>
    </row>
    <row r="159" customFormat="false" ht="31.5" hidden="false" customHeight="true" outlineLevel="0" collapsed="false">
      <c r="A159" s="28"/>
      <c r="B159" s="154"/>
      <c r="C159" s="155" t="n">
        <v>46</v>
      </c>
      <c r="D159" s="155" t="s">
        <v>126</v>
      </c>
      <c r="E159" s="156" t="s">
        <v>265</v>
      </c>
      <c r="F159" s="157" t="s">
        <v>266</v>
      </c>
      <c r="G159" s="157"/>
      <c r="H159" s="157"/>
      <c r="I159" s="157"/>
      <c r="J159" s="158" t="s">
        <v>129</v>
      </c>
      <c r="K159" s="159" t="n">
        <v>5</v>
      </c>
      <c r="L159" s="160"/>
      <c r="M159" s="160"/>
      <c r="N159" s="161" t="n">
        <f aca="false">ROUND(L159*K159,2)</f>
        <v>0</v>
      </c>
      <c r="O159" s="161"/>
      <c r="P159" s="161"/>
      <c r="Q159" s="161"/>
      <c r="R159" s="162"/>
      <c r="T159" s="163"/>
      <c r="U159" s="40" t="s">
        <v>41</v>
      </c>
      <c r="V159" s="164" t="n">
        <v>0</v>
      </c>
      <c r="W159" s="164" t="n">
        <f aca="false">V159*K159</f>
        <v>0</v>
      </c>
      <c r="X159" s="164" t="n">
        <v>0</v>
      </c>
      <c r="Y159" s="164" t="n">
        <f aca="false">X159*K159</f>
        <v>0</v>
      </c>
      <c r="Z159" s="164" t="n">
        <v>0</v>
      </c>
      <c r="AA159" s="165" t="n">
        <f aca="false">Z159*K159</f>
        <v>0</v>
      </c>
      <c r="AR159" s="10" t="s">
        <v>130</v>
      </c>
      <c r="AT159" s="10" t="s">
        <v>126</v>
      </c>
      <c r="AU159" s="10" t="s">
        <v>21</v>
      </c>
      <c r="AY159" s="10" t="s">
        <v>109</v>
      </c>
      <c r="BE159" s="166" t="n">
        <f aca="false">IF(U159="základní",N159,0)</f>
        <v>0</v>
      </c>
      <c r="BF159" s="166" t="n">
        <f aca="false">IF(U159="snížená",N159,0)</f>
        <v>0</v>
      </c>
      <c r="BG159" s="166" t="n">
        <f aca="false">IF(U159="zákl. přenesená",N159,0)</f>
        <v>0</v>
      </c>
      <c r="BH159" s="166" t="n">
        <f aca="false">IF(U159="sníž. přenesená",N159,0)</f>
        <v>0</v>
      </c>
      <c r="BI159" s="166" t="n">
        <f aca="false">IF(U159="nulová",N159,0)</f>
        <v>0</v>
      </c>
      <c r="BJ159" s="10" t="s">
        <v>21</v>
      </c>
      <c r="BK159" s="166" t="n">
        <f aca="false">ROUND(L159*K159,2)</f>
        <v>0</v>
      </c>
      <c r="BL159" s="10" t="s">
        <v>130</v>
      </c>
      <c r="BM159" s="10" t="s">
        <v>267</v>
      </c>
    </row>
    <row r="160" customFormat="false" ht="31.5" hidden="false" customHeight="true" outlineLevel="0" collapsed="false">
      <c r="A160" s="28"/>
      <c r="B160" s="154"/>
      <c r="C160" s="155" t="n">
        <v>47</v>
      </c>
      <c r="D160" s="155" t="s">
        <v>126</v>
      </c>
      <c r="E160" s="156" t="s">
        <v>268</v>
      </c>
      <c r="F160" s="157" t="s">
        <v>269</v>
      </c>
      <c r="G160" s="157"/>
      <c r="H160" s="157"/>
      <c r="I160" s="157"/>
      <c r="J160" s="158" t="s">
        <v>129</v>
      </c>
      <c r="K160" s="159" t="n">
        <v>5</v>
      </c>
      <c r="L160" s="160"/>
      <c r="M160" s="160"/>
      <c r="N160" s="161" t="n">
        <f aca="false">ROUND(L160*K160,2)</f>
        <v>0</v>
      </c>
      <c r="O160" s="161"/>
      <c r="P160" s="161"/>
      <c r="Q160" s="161"/>
      <c r="R160" s="162"/>
      <c r="T160" s="163"/>
      <c r="U160" s="40" t="s">
        <v>41</v>
      </c>
      <c r="V160" s="164" t="n">
        <v>0</v>
      </c>
      <c r="W160" s="164" t="n">
        <f aca="false">V160*K160</f>
        <v>0</v>
      </c>
      <c r="X160" s="164" t="n">
        <v>0</v>
      </c>
      <c r="Y160" s="164" t="n">
        <f aca="false">X160*K160</f>
        <v>0</v>
      </c>
      <c r="Z160" s="164" t="n">
        <v>0</v>
      </c>
      <c r="AA160" s="165" t="n">
        <f aca="false">Z160*K160</f>
        <v>0</v>
      </c>
      <c r="AR160" s="10" t="s">
        <v>130</v>
      </c>
      <c r="AT160" s="10" t="s">
        <v>126</v>
      </c>
      <c r="AU160" s="10" t="s">
        <v>21</v>
      </c>
      <c r="AY160" s="10" t="s">
        <v>109</v>
      </c>
      <c r="BE160" s="166" t="n">
        <f aca="false">IF(U160="základní",N160,0)</f>
        <v>0</v>
      </c>
      <c r="BF160" s="166" t="n">
        <f aca="false">IF(U160="snížená",N160,0)</f>
        <v>0</v>
      </c>
      <c r="BG160" s="166" t="n">
        <f aca="false">IF(U160="zákl. přenesená",N160,0)</f>
        <v>0</v>
      </c>
      <c r="BH160" s="166" t="n">
        <f aca="false">IF(U160="sníž. přenesená",N160,0)</f>
        <v>0</v>
      </c>
      <c r="BI160" s="166" t="n">
        <f aca="false">IF(U160="nulová",N160,0)</f>
        <v>0</v>
      </c>
      <c r="BJ160" s="10" t="s">
        <v>21</v>
      </c>
      <c r="BK160" s="166" t="n">
        <f aca="false">ROUND(L160*K160,2)</f>
        <v>0</v>
      </c>
      <c r="BL160" s="10" t="s">
        <v>130</v>
      </c>
      <c r="BM160" s="10" t="s">
        <v>270</v>
      </c>
    </row>
    <row r="161" customFormat="false" ht="31.5" hidden="false" customHeight="true" outlineLevel="0" collapsed="false">
      <c r="A161" s="28"/>
      <c r="B161" s="154"/>
      <c r="C161" s="155" t="n">
        <v>48</v>
      </c>
      <c r="D161" s="155" t="s">
        <v>126</v>
      </c>
      <c r="E161" s="156" t="s">
        <v>271</v>
      </c>
      <c r="F161" s="157" t="s">
        <v>272</v>
      </c>
      <c r="G161" s="157"/>
      <c r="H161" s="157"/>
      <c r="I161" s="157"/>
      <c r="J161" s="158" t="s">
        <v>129</v>
      </c>
      <c r="K161" s="159" t="n">
        <v>7</v>
      </c>
      <c r="L161" s="160"/>
      <c r="M161" s="160"/>
      <c r="N161" s="161" t="n">
        <f aca="false">ROUND(L161*K161,2)</f>
        <v>0</v>
      </c>
      <c r="O161" s="161"/>
      <c r="P161" s="161"/>
      <c r="Q161" s="161"/>
      <c r="R161" s="162"/>
      <c r="T161" s="163"/>
      <c r="U161" s="40" t="s">
        <v>41</v>
      </c>
      <c r="V161" s="164" t="n">
        <v>0</v>
      </c>
      <c r="W161" s="164" t="n">
        <f aca="false">V161*K161</f>
        <v>0</v>
      </c>
      <c r="X161" s="164" t="n">
        <v>0</v>
      </c>
      <c r="Y161" s="164" t="n">
        <f aca="false">X161*K161</f>
        <v>0</v>
      </c>
      <c r="Z161" s="164" t="n">
        <v>0</v>
      </c>
      <c r="AA161" s="165" t="n">
        <f aca="false">Z161*K161</f>
        <v>0</v>
      </c>
      <c r="AR161" s="10" t="s">
        <v>130</v>
      </c>
      <c r="AT161" s="10" t="s">
        <v>126</v>
      </c>
      <c r="AU161" s="10" t="s">
        <v>21</v>
      </c>
      <c r="AY161" s="10" t="s">
        <v>109</v>
      </c>
      <c r="BE161" s="166" t="n">
        <f aca="false">IF(U161="základní",N161,0)</f>
        <v>0</v>
      </c>
      <c r="BF161" s="166" t="n">
        <f aca="false">IF(U161="snížená",N161,0)</f>
        <v>0</v>
      </c>
      <c r="BG161" s="166" t="n">
        <f aca="false">IF(U161="zákl. přenesená",N161,0)</f>
        <v>0</v>
      </c>
      <c r="BH161" s="166" t="n">
        <f aca="false">IF(U161="sníž. přenesená",N161,0)</f>
        <v>0</v>
      </c>
      <c r="BI161" s="166" t="n">
        <f aca="false">IF(U161="nulová",N161,0)</f>
        <v>0</v>
      </c>
      <c r="BJ161" s="10" t="s">
        <v>21</v>
      </c>
      <c r="BK161" s="166" t="n">
        <f aca="false">ROUND(L161*K161,2)</f>
        <v>0</v>
      </c>
      <c r="BL161" s="10" t="s">
        <v>130</v>
      </c>
      <c r="BM161" s="10" t="s">
        <v>273</v>
      </c>
    </row>
    <row r="162" customFormat="false" ht="31.5" hidden="false" customHeight="true" outlineLevel="0" collapsed="false">
      <c r="A162" s="28"/>
      <c r="B162" s="154"/>
      <c r="C162" s="155" t="n">
        <v>49</v>
      </c>
      <c r="D162" s="155" t="s">
        <v>126</v>
      </c>
      <c r="E162" s="156" t="s">
        <v>274</v>
      </c>
      <c r="F162" s="157" t="s">
        <v>275</v>
      </c>
      <c r="G162" s="157"/>
      <c r="H162" s="157"/>
      <c r="I162" s="157"/>
      <c r="J162" s="158" t="s">
        <v>129</v>
      </c>
      <c r="K162" s="159" t="n">
        <v>7</v>
      </c>
      <c r="L162" s="160"/>
      <c r="M162" s="160"/>
      <c r="N162" s="161" t="n">
        <f aca="false">ROUND(L162*K162,2)</f>
        <v>0</v>
      </c>
      <c r="O162" s="161"/>
      <c r="P162" s="161"/>
      <c r="Q162" s="161"/>
      <c r="R162" s="162"/>
      <c r="T162" s="163"/>
      <c r="U162" s="40" t="s">
        <v>41</v>
      </c>
      <c r="V162" s="164" t="n">
        <v>0</v>
      </c>
      <c r="W162" s="164" t="n">
        <f aca="false">V162*K162</f>
        <v>0</v>
      </c>
      <c r="X162" s="164" t="n">
        <v>0</v>
      </c>
      <c r="Y162" s="164" t="n">
        <f aca="false">X162*K162</f>
        <v>0</v>
      </c>
      <c r="Z162" s="164" t="n">
        <v>0</v>
      </c>
      <c r="AA162" s="165" t="n">
        <f aca="false">Z162*K162</f>
        <v>0</v>
      </c>
      <c r="AR162" s="10" t="s">
        <v>130</v>
      </c>
      <c r="AT162" s="10" t="s">
        <v>126</v>
      </c>
      <c r="AU162" s="10" t="s">
        <v>21</v>
      </c>
      <c r="AY162" s="10" t="s">
        <v>109</v>
      </c>
      <c r="BE162" s="166" t="n">
        <f aca="false">IF(U162="základní",N162,0)</f>
        <v>0</v>
      </c>
      <c r="BF162" s="166" t="n">
        <f aca="false">IF(U162="snížená",N162,0)</f>
        <v>0</v>
      </c>
      <c r="BG162" s="166" t="n">
        <f aca="false">IF(U162="zákl. přenesená",N162,0)</f>
        <v>0</v>
      </c>
      <c r="BH162" s="166" t="n">
        <f aca="false">IF(U162="sníž. přenesená",N162,0)</f>
        <v>0</v>
      </c>
      <c r="BI162" s="166" t="n">
        <f aca="false">IF(U162="nulová",N162,0)</f>
        <v>0</v>
      </c>
      <c r="BJ162" s="10" t="s">
        <v>21</v>
      </c>
      <c r="BK162" s="166" t="n">
        <f aca="false">ROUND(L162*K162,2)</f>
        <v>0</v>
      </c>
      <c r="BL162" s="10" t="s">
        <v>130</v>
      </c>
      <c r="BM162" s="10" t="s">
        <v>276</v>
      </c>
    </row>
    <row r="163" customFormat="false" ht="31.5" hidden="false" customHeight="true" outlineLevel="0" collapsed="false">
      <c r="A163" s="28"/>
      <c r="B163" s="154"/>
      <c r="C163" s="155" t="n">
        <v>50</v>
      </c>
      <c r="D163" s="155" t="s">
        <v>126</v>
      </c>
      <c r="E163" s="156" t="s">
        <v>277</v>
      </c>
      <c r="F163" s="157" t="s">
        <v>278</v>
      </c>
      <c r="G163" s="157"/>
      <c r="H163" s="157"/>
      <c r="I163" s="157"/>
      <c r="J163" s="158" t="s">
        <v>129</v>
      </c>
      <c r="K163" s="159" t="n">
        <v>1</v>
      </c>
      <c r="L163" s="160"/>
      <c r="M163" s="160"/>
      <c r="N163" s="161" t="n">
        <f aca="false">ROUND(L163*K163,2)</f>
        <v>0</v>
      </c>
      <c r="O163" s="161"/>
      <c r="P163" s="161"/>
      <c r="Q163" s="161"/>
      <c r="R163" s="162"/>
      <c r="T163" s="163"/>
      <c r="U163" s="40" t="s">
        <v>41</v>
      </c>
      <c r="V163" s="164" t="n">
        <v>0</v>
      </c>
      <c r="W163" s="164" t="n">
        <f aca="false">V163*K163</f>
        <v>0</v>
      </c>
      <c r="X163" s="164" t="n">
        <v>0</v>
      </c>
      <c r="Y163" s="164" t="n">
        <f aca="false">X163*K163</f>
        <v>0</v>
      </c>
      <c r="Z163" s="164" t="n">
        <v>0</v>
      </c>
      <c r="AA163" s="165" t="n">
        <f aca="false">Z163*K163</f>
        <v>0</v>
      </c>
      <c r="AR163" s="10" t="s">
        <v>130</v>
      </c>
      <c r="AT163" s="10" t="s">
        <v>126</v>
      </c>
      <c r="AU163" s="10" t="s">
        <v>21</v>
      </c>
      <c r="AY163" s="10" t="s">
        <v>109</v>
      </c>
      <c r="BE163" s="166" t="n">
        <f aca="false">IF(U163="základní",N163,0)</f>
        <v>0</v>
      </c>
      <c r="BF163" s="166" t="n">
        <f aca="false">IF(U163="snížená",N163,0)</f>
        <v>0</v>
      </c>
      <c r="BG163" s="166" t="n">
        <f aca="false">IF(U163="zákl. přenesená",N163,0)</f>
        <v>0</v>
      </c>
      <c r="BH163" s="166" t="n">
        <f aca="false">IF(U163="sníž. přenesená",N163,0)</f>
        <v>0</v>
      </c>
      <c r="BI163" s="166" t="n">
        <f aca="false">IF(U163="nulová",N163,0)</f>
        <v>0</v>
      </c>
      <c r="BJ163" s="10" t="s">
        <v>21</v>
      </c>
      <c r="BK163" s="166" t="n">
        <f aca="false">ROUND(L163*K163,2)</f>
        <v>0</v>
      </c>
      <c r="BL163" s="10" t="s">
        <v>130</v>
      </c>
      <c r="BM163" s="10" t="s">
        <v>279</v>
      </c>
    </row>
    <row r="164" customFormat="false" ht="31.5" hidden="false" customHeight="true" outlineLevel="0" collapsed="false">
      <c r="A164" s="28"/>
      <c r="B164" s="154"/>
      <c r="C164" s="155" t="n">
        <v>51</v>
      </c>
      <c r="D164" s="155" t="s">
        <v>126</v>
      </c>
      <c r="E164" s="156" t="s">
        <v>280</v>
      </c>
      <c r="F164" s="157" t="s">
        <v>281</v>
      </c>
      <c r="G164" s="157"/>
      <c r="H164" s="157"/>
      <c r="I164" s="157"/>
      <c r="J164" s="158" t="s">
        <v>129</v>
      </c>
      <c r="K164" s="159" t="n">
        <v>3</v>
      </c>
      <c r="L164" s="160"/>
      <c r="M164" s="160"/>
      <c r="N164" s="161" t="n">
        <f aca="false">ROUND(L164*K164,2)</f>
        <v>0</v>
      </c>
      <c r="O164" s="161"/>
      <c r="P164" s="161"/>
      <c r="Q164" s="161"/>
      <c r="R164" s="162"/>
      <c r="T164" s="163"/>
      <c r="U164" s="40" t="s">
        <v>41</v>
      </c>
      <c r="V164" s="164" t="n">
        <v>0</v>
      </c>
      <c r="W164" s="164" t="n">
        <f aca="false">V164*K164</f>
        <v>0</v>
      </c>
      <c r="X164" s="164" t="n">
        <v>0</v>
      </c>
      <c r="Y164" s="164" t="n">
        <f aca="false">X164*K164</f>
        <v>0</v>
      </c>
      <c r="Z164" s="164" t="n">
        <v>0</v>
      </c>
      <c r="AA164" s="165" t="n">
        <f aca="false">Z164*K164</f>
        <v>0</v>
      </c>
      <c r="AR164" s="10" t="s">
        <v>130</v>
      </c>
      <c r="AT164" s="10" t="s">
        <v>126</v>
      </c>
      <c r="AU164" s="10" t="s">
        <v>21</v>
      </c>
      <c r="AY164" s="10" t="s">
        <v>109</v>
      </c>
      <c r="BE164" s="166" t="n">
        <f aca="false">IF(U164="základní",N164,0)</f>
        <v>0</v>
      </c>
      <c r="BF164" s="166" t="n">
        <f aca="false">IF(U164="snížená",N164,0)</f>
        <v>0</v>
      </c>
      <c r="BG164" s="166" t="n">
        <f aca="false">IF(U164="zákl. přenesená",N164,0)</f>
        <v>0</v>
      </c>
      <c r="BH164" s="166" t="n">
        <f aca="false">IF(U164="sníž. přenesená",N164,0)</f>
        <v>0</v>
      </c>
      <c r="BI164" s="166" t="n">
        <f aca="false">IF(U164="nulová",N164,0)</f>
        <v>0</v>
      </c>
      <c r="BJ164" s="10" t="s">
        <v>21</v>
      </c>
      <c r="BK164" s="166" t="n">
        <f aca="false">ROUND(L164*K164,2)</f>
        <v>0</v>
      </c>
      <c r="BL164" s="10" t="s">
        <v>130</v>
      </c>
      <c r="BM164" s="10" t="s">
        <v>282</v>
      </c>
    </row>
    <row r="165" customFormat="false" ht="31.5" hidden="false" customHeight="true" outlineLevel="0" collapsed="false">
      <c r="A165" s="28"/>
      <c r="B165" s="154"/>
      <c r="C165" s="155" t="n">
        <v>52</v>
      </c>
      <c r="D165" s="155" t="s">
        <v>126</v>
      </c>
      <c r="E165" s="156" t="s">
        <v>283</v>
      </c>
      <c r="F165" s="157" t="s">
        <v>284</v>
      </c>
      <c r="G165" s="157"/>
      <c r="H165" s="157"/>
      <c r="I165" s="157"/>
      <c r="J165" s="158" t="s">
        <v>129</v>
      </c>
      <c r="K165" s="159" t="n">
        <v>2</v>
      </c>
      <c r="L165" s="160"/>
      <c r="M165" s="160"/>
      <c r="N165" s="161" t="n">
        <f aca="false">ROUND(L165*K165,2)</f>
        <v>0</v>
      </c>
      <c r="O165" s="161"/>
      <c r="P165" s="161"/>
      <c r="Q165" s="161"/>
      <c r="R165" s="162"/>
      <c r="T165" s="163"/>
      <c r="U165" s="40" t="s">
        <v>41</v>
      </c>
      <c r="V165" s="164" t="n">
        <v>0</v>
      </c>
      <c r="W165" s="164" t="n">
        <f aca="false">V165*K165</f>
        <v>0</v>
      </c>
      <c r="X165" s="164" t="n">
        <v>0</v>
      </c>
      <c r="Y165" s="164" t="n">
        <f aca="false">X165*K165</f>
        <v>0</v>
      </c>
      <c r="Z165" s="164" t="n">
        <v>0</v>
      </c>
      <c r="AA165" s="165" t="n">
        <f aca="false">Z165*K165</f>
        <v>0</v>
      </c>
      <c r="AR165" s="10" t="s">
        <v>130</v>
      </c>
      <c r="AT165" s="10" t="s">
        <v>126</v>
      </c>
      <c r="AU165" s="10" t="s">
        <v>21</v>
      </c>
      <c r="AY165" s="10" t="s">
        <v>109</v>
      </c>
      <c r="BE165" s="166" t="n">
        <f aca="false">IF(U165="základní",N165,0)</f>
        <v>0</v>
      </c>
      <c r="BF165" s="166" t="n">
        <f aca="false">IF(U165="snížená",N165,0)</f>
        <v>0</v>
      </c>
      <c r="BG165" s="166" t="n">
        <f aca="false">IF(U165="zákl. přenesená",N165,0)</f>
        <v>0</v>
      </c>
      <c r="BH165" s="166" t="n">
        <f aca="false">IF(U165="sníž. přenesená",N165,0)</f>
        <v>0</v>
      </c>
      <c r="BI165" s="166" t="n">
        <f aca="false">IF(U165="nulová",N165,0)</f>
        <v>0</v>
      </c>
      <c r="BJ165" s="10" t="s">
        <v>21</v>
      </c>
      <c r="BK165" s="166" t="n">
        <f aca="false">ROUND(L165*K165,2)</f>
        <v>0</v>
      </c>
      <c r="BL165" s="10" t="s">
        <v>130</v>
      </c>
      <c r="BM165" s="10" t="s">
        <v>285</v>
      </c>
    </row>
    <row r="166" customFormat="false" ht="31.5" hidden="false" customHeight="true" outlineLevel="0" collapsed="false">
      <c r="A166" s="28"/>
      <c r="B166" s="154"/>
      <c r="C166" s="155" t="n">
        <v>53</v>
      </c>
      <c r="D166" s="155" t="s">
        <v>126</v>
      </c>
      <c r="E166" s="156" t="s">
        <v>286</v>
      </c>
      <c r="F166" s="157" t="s">
        <v>287</v>
      </c>
      <c r="G166" s="157"/>
      <c r="H166" s="157"/>
      <c r="I166" s="157"/>
      <c r="J166" s="158" t="s">
        <v>129</v>
      </c>
      <c r="K166" s="159" t="n">
        <v>1</v>
      </c>
      <c r="L166" s="160"/>
      <c r="M166" s="160"/>
      <c r="N166" s="161" t="n">
        <f aca="false">ROUND(L166*K166,2)</f>
        <v>0</v>
      </c>
      <c r="O166" s="161"/>
      <c r="P166" s="161"/>
      <c r="Q166" s="161"/>
      <c r="R166" s="162"/>
      <c r="T166" s="163"/>
      <c r="U166" s="40" t="s">
        <v>41</v>
      </c>
      <c r="V166" s="164" t="n">
        <v>0</v>
      </c>
      <c r="W166" s="164" t="n">
        <f aca="false">V166*K166</f>
        <v>0</v>
      </c>
      <c r="X166" s="164" t="n">
        <v>0</v>
      </c>
      <c r="Y166" s="164" t="n">
        <f aca="false">X166*K166</f>
        <v>0</v>
      </c>
      <c r="Z166" s="164" t="n">
        <v>0</v>
      </c>
      <c r="AA166" s="165" t="n">
        <f aca="false">Z166*K166</f>
        <v>0</v>
      </c>
      <c r="AR166" s="10" t="s">
        <v>130</v>
      </c>
      <c r="AT166" s="10" t="s">
        <v>126</v>
      </c>
      <c r="AU166" s="10" t="s">
        <v>21</v>
      </c>
      <c r="AY166" s="10" t="s">
        <v>109</v>
      </c>
      <c r="BE166" s="166" t="n">
        <f aca="false">IF(U166="základní",N166,0)</f>
        <v>0</v>
      </c>
      <c r="BF166" s="166" t="n">
        <f aca="false">IF(U166="snížená",N166,0)</f>
        <v>0</v>
      </c>
      <c r="BG166" s="166" t="n">
        <f aca="false">IF(U166="zákl. přenesená",N166,0)</f>
        <v>0</v>
      </c>
      <c r="BH166" s="166" t="n">
        <f aca="false">IF(U166="sníž. přenesená",N166,0)</f>
        <v>0</v>
      </c>
      <c r="BI166" s="166" t="n">
        <f aca="false">IF(U166="nulová",N166,0)</f>
        <v>0</v>
      </c>
      <c r="BJ166" s="10" t="s">
        <v>21</v>
      </c>
      <c r="BK166" s="166" t="n">
        <f aca="false">ROUND(L166*K166,2)</f>
        <v>0</v>
      </c>
      <c r="BL166" s="10" t="s">
        <v>130</v>
      </c>
      <c r="BM166" s="10" t="s">
        <v>288</v>
      </c>
    </row>
    <row r="167" customFormat="false" ht="31.5" hidden="false" customHeight="true" outlineLevel="0" collapsed="false">
      <c r="A167" s="28"/>
      <c r="B167" s="154"/>
      <c r="C167" s="155" t="n">
        <v>54</v>
      </c>
      <c r="D167" s="155" t="s">
        <v>126</v>
      </c>
      <c r="E167" s="156" t="s">
        <v>289</v>
      </c>
      <c r="F167" s="157" t="s">
        <v>290</v>
      </c>
      <c r="G167" s="157"/>
      <c r="H167" s="157"/>
      <c r="I167" s="157"/>
      <c r="J167" s="158" t="s">
        <v>129</v>
      </c>
      <c r="K167" s="159" t="n">
        <v>2</v>
      </c>
      <c r="L167" s="160"/>
      <c r="M167" s="160"/>
      <c r="N167" s="161" t="n">
        <f aca="false">ROUND(L167*K167,2)</f>
        <v>0</v>
      </c>
      <c r="O167" s="161"/>
      <c r="P167" s="161"/>
      <c r="Q167" s="161"/>
      <c r="R167" s="162"/>
      <c r="T167" s="163"/>
      <c r="U167" s="40" t="s">
        <v>41</v>
      </c>
      <c r="V167" s="164" t="n">
        <v>0</v>
      </c>
      <c r="W167" s="164" t="n">
        <f aca="false">V167*K167</f>
        <v>0</v>
      </c>
      <c r="X167" s="164" t="n">
        <v>0</v>
      </c>
      <c r="Y167" s="164" t="n">
        <f aca="false">X167*K167</f>
        <v>0</v>
      </c>
      <c r="Z167" s="164" t="n">
        <v>0</v>
      </c>
      <c r="AA167" s="165" t="n">
        <f aca="false">Z167*K167</f>
        <v>0</v>
      </c>
      <c r="AR167" s="10" t="s">
        <v>130</v>
      </c>
      <c r="AT167" s="10" t="s">
        <v>126</v>
      </c>
      <c r="AU167" s="10" t="s">
        <v>21</v>
      </c>
      <c r="AY167" s="10" t="s">
        <v>109</v>
      </c>
      <c r="BE167" s="166" t="n">
        <f aca="false">IF(U167="základní",N167,0)</f>
        <v>0</v>
      </c>
      <c r="BF167" s="166" t="n">
        <f aca="false">IF(U167="snížená",N167,0)</f>
        <v>0</v>
      </c>
      <c r="BG167" s="166" t="n">
        <f aca="false">IF(U167="zákl. přenesená",N167,0)</f>
        <v>0</v>
      </c>
      <c r="BH167" s="166" t="n">
        <f aca="false">IF(U167="sníž. přenesená",N167,0)</f>
        <v>0</v>
      </c>
      <c r="BI167" s="166" t="n">
        <f aca="false">IF(U167="nulová",N167,0)</f>
        <v>0</v>
      </c>
      <c r="BJ167" s="10" t="s">
        <v>21</v>
      </c>
      <c r="BK167" s="166" t="n">
        <f aca="false">ROUND(L167*K167,2)</f>
        <v>0</v>
      </c>
      <c r="BL167" s="10" t="s">
        <v>130</v>
      </c>
      <c r="BM167" s="10" t="s">
        <v>291</v>
      </c>
    </row>
    <row r="168" customFormat="false" ht="44.25" hidden="false" customHeight="true" outlineLevel="0" collapsed="false">
      <c r="A168" s="28"/>
      <c r="B168" s="154"/>
      <c r="C168" s="155" t="n">
        <v>55</v>
      </c>
      <c r="D168" s="155" t="s">
        <v>126</v>
      </c>
      <c r="E168" s="156" t="s">
        <v>292</v>
      </c>
      <c r="F168" s="157" t="s">
        <v>293</v>
      </c>
      <c r="G168" s="157"/>
      <c r="H168" s="157"/>
      <c r="I168" s="157"/>
      <c r="J168" s="158" t="s">
        <v>129</v>
      </c>
      <c r="K168" s="159" t="n">
        <v>1</v>
      </c>
      <c r="L168" s="160"/>
      <c r="M168" s="160"/>
      <c r="N168" s="161" t="n">
        <f aca="false">ROUND(L168*K168,2)</f>
        <v>0</v>
      </c>
      <c r="O168" s="161"/>
      <c r="P168" s="161"/>
      <c r="Q168" s="161"/>
      <c r="R168" s="162"/>
      <c r="T168" s="163"/>
      <c r="U168" s="40" t="s">
        <v>41</v>
      </c>
      <c r="V168" s="164" t="n">
        <v>0</v>
      </c>
      <c r="W168" s="164" t="n">
        <f aca="false">V168*K168</f>
        <v>0</v>
      </c>
      <c r="X168" s="164" t="n">
        <v>0</v>
      </c>
      <c r="Y168" s="164" t="n">
        <f aca="false">X168*K168</f>
        <v>0</v>
      </c>
      <c r="Z168" s="164" t="n">
        <v>0</v>
      </c>
      <c r="AA168" s="165" t="n">
        <f aca="false">Z168*K168</f>
        <v>0</v>
      </c>
      <c r="AR168" s="10" t="s">
        <v>130</v>
      </c>
      <c r="AT168" s="10" t="s">
        <v>126</v>
      </c>
      <c r="AU168" s="10" t="s">
        <v>21</v>
      </c>
      <c r="AY168" s="10" t="s">
        <v>109</v>
      </c>
      <c r="BE168" s="166" t="n">
        <f aca="false">IF(U168="základní",N168,0)</f>
        <v>0</v>
      </c>
      <c r="BF168" s="166" t="n">
        <f aca="false">IF(U168="snížená",N168,0)</f>
        <v>0</v>
      </c>
      <c r="BG168" s="166" t="n">
        <f aca="false">IF(U168="zákl. přenesená",N168,0)</f>
        <v>0</v>
      </c>
      <c r="BH168" s="166" t="n">
        <f aca="false">IF(U168="sníž. přenesená",N168,0)</f>
        <v>0</v>
      </c>
      <c r="BI168" s="166" t="n">
        <f aca="false">IF(U168="nulová",N168,0)</f>
        <v>0</v>
      </c>
      <c r="BJ168" s="10" t="s">
        <v>21</v>
      </c>
      <c r="BK168" s="166" t="n">
        <f aca="false">ROUND(L168*K168,2)</f>
        <v>0</v>
      </c>
      <c r="BL168" s="10" t="s">
        <v>130</v>
      </c>
      <c r="BM168" s="10" t="s">
        <v>294</v>
      </c>
    </row>
    <row r="169" customFormat="false" ht="40.5" hidden="false" customHeight="true" outlineLevel="0" collapsed="false">
      <c r="A169" s="28"/>
      <c r="B169" s="154"/>
      <c r="C169" s="155" t="n">
        <v>56</v>
      </c>
      <c r="D169" s="155" t="s">
        <v>126</v>
      </c>
      <c r="E169" s="156" t="s">
        <v>295</v>
      </c>
      <c r="F169" s="157" t="s">
        <v>296</v>
      </c>
      <c r="G169" s="157"/>
      <c r="H169" s="157"/>
      <c r="I169" s="157"/>
      <c r="J169" s="158" t="s">
        <v>129</v>
      </c>
      <c r="K169" s="159" t="n">
        <v>1</v>
      </c>
      <c r="L169" s="160"/>
      <c r="M169" s="160"/>
      <c r="N169" s="161" t="n">
        <f aca="false">ROUND(L169*K169,2)</f>
        <v>0</v>
      </c>
      <c r="O169" s="161"/>
      <c r="P169" s="161"/>
      <c r="Q169" s="161"/>
      <c r="R169" s="162"/>
      <c r="T169" s="163"/>
      <c r="U169" s="40" t="s">
        <v>41</v>
      </c>
      <c r="V169" s="164" t="n">
        <v>0</v>
      </c>
      <c r="W169" s="164" t="n">
        <f aca="false">V169*K169</f>
        <v>0</v>
      </c>
      <c r="X169" s="164" t="n">
        <v>0</v>
      </c>
      <c r="Y169" s="164" t="n">
        <f aca="false">X169*K169</f>
        <v>0</v>
      </c>
      <c r="Z169" s="164" t="n">
        <v>0</v>
      </c>
      <c r="AA169" s="165" t="n">
        <f aca="false">Z169*K169</f>
        <v>0</v>
      </c>
      <c r="AR169" s="10" t="s">
        <v>130</v>
      </c>
      <c r="AT169" s="10" t="s">
        <v>126</v>
      </c>
      <c r="AU169" s="10" t="s">
        <v>21</v>
      </c>
      <c r="AY169" s="10" t="s">
        <v>109</v>
      </c>
      <c r="BE169" s="166" t="n">
        <f aca="false">IF(U169="základní",N169,0)</f>
        <v>0</v>
      </c>
      <c r="BF169" s="166" t="n">
        <f aca="false">IF(U169="snížená",N169,0)</f>
        <v>0</v>
      </c>
      <c r="BG169" s="166" t="n">
        <f aca="false">IF(U169="zákl. přenesená",N169,0)</f>
        <v>0</v>
      </c>
      <c r="BH169" s="166" t="n">
        <f aca="false">IF(U169="sníž. přenesená",N169,0)</f>
        <v>0</v>
      </c>
      <c r="BI169" s="166" t="n">
        <f aca="false">IF(U169="nulová",N169,0)</f>
        <v>0</v>
      </c>
      <c r="BJ169" s="10" t="s">
        <v>21</v>
      </c>
      <c r="BK169" s="166" t="n">
        <f aca="false">ROUND(L169*K169,2)</f>
        <v>0</v>
      </c>
      <c r="BL169" s="10" t="s">
        <v>130</v>
      </c>
      <c r="BM169" s="10" t="s">
        <v>297</v>
      </c>
    </row>
    <row r="170" customFormat="false" ht="33.75" hidden="false" customHeight="true" outlineLevel="0" collapsed="false">
      <c r="A170" s="28"/>
      <c r="B170" s="154"/>
      <c r="C170" s="155" t="n">
        <v>57</v>
      </c>
      <c r="D170" s="155" t="s">
        <v>126</v>
      </c>
      <c r="E170" s="156" t="s">
        <v>298</v>
      </c>
      <c r="F170" s="157" t="s">
        <v>299</v>
      </c>
      <c r="G170" s="157"/>
      <c r="H170" s="157"/>
      <c r="I170" s="157"/>
      <c r="J170" s="158" t="s">
        <v>167</v>
      </c>
      <c r="K170" s="159" t="n">
        <v>1</v>
      </c>
      <c r="L170" s="160"/>
      <c r="M170" s="160"/>
      <c r="N170" s="161" t="n">
        <f aca="false">ROUND(L170*K170,2)</f>
        <v>0</v>
      </c>
      <c r="O170" s="161"/>
      <c r="P170" s="161"/>
      <c r="Q170" s="161"/>
      <c r="R170" s="162"/>
      <c r="T170" s="168"/>
      <c r="U170" s="40"/>
      <c r="V170" s="164"/>
      <c r="W170" s="164"/>
      <c r="X170" s="164"/>
      <c r="Y170" s="164"/>
      <c r="Z170" s="164"/>
      <c r="AA170" s="165"/>
      <c r="AR170" s="10"/>
      <c r="AT170" s="10"/>
      <c r="AU170" s="10"/>
      <c r="AY170" s="10"/>
      <c r="BE170" s="166"/>
      <c r="BF170" s="166"/>
      <c r="BG170" s="166"/>
      <c r="BH170" s="166"/>
      <c r="BI170" s="166"/>
      <c r="BJ170" s="10"/>
      <c r="BK170" s="166" t="n">
        <f aca="false">ROUND(L170*K170,2)</f>
        <v>0</v>
      </c>
      <c r="BL170" s="10"/>
      <c r="BM170" s="10" t="s">
        <v>300</v>
      </c>
    </row>
    <row r="171" customFormat="false" ht="36.75" hidden="false" customHeight="true" outlineLevel="0" collapsed="false">
      <c r="A171" s="28"/>
      <c r="B171" s="154"/>
      <c r="C171" s="155" t="n">
        <v>58</v>
      </c>
      <c r="D171" s="155" t="s">
        <v>126</v>
      </c>
      <c r="E171" s="156" t="s">
        <v>301</v>
      </c>
      <c r="F171" s="157" t="s">
        <v>302</v>
      </c>
      <c r="G171" s="157"/>
      <c r="H171" s="157"/>
      <c r="I171" s="157"/>
      <c r="J171" s="158" t="s">
        <v>167</v>
      </c>
      <c r="K171" s="159" t="n">
        <v>1</v>
      </c>
      <c r="L171" s="160"/>
      <c r="M171" s="160"/>
      <c r="N171" s="161" t="n">
        <f aca="false">ROUND(L171*K171,2)</f>
        <v>0</v>
      </c>
      <c r="O171" s="161"/>
      <c r="P171" s="161"/>
      <c r="Q171" s="161"/>
      <c r="R171" s="162"/>
      <c r="T171" s="168"/>
      <c r="U171" s="40"/>
      <c r="V171" s="164"/>
      <c r="W171" s="164"/>
      <c r="X171" s="164"/>
      <c r="Y171" s="164"/>
      <c r="Z171" s="164"/>
      <c r="AA171" s="165"/>
      <c r="AR171" s="10"/>
      <c r="AT171" s="10"/>
      <c r="AU171" s="10"/>
      <c r="AY171" s="10"/>
      <c r="BE171" s="166"/>
      <c r="BF171" s="166"/>
      <c r="BG171" s="166"/>
      <c r="BH171" s="166"/>
      <c r="BI171" s="166"/>
      <c r="BJ171" s="10"/>
      <c r="BK171" s="166" t="n">
        <f aca="false">ROUND(L171*K171,2)</f>
        <v>0</v>
      </c>
      <c r="BL171" s="10"/>
      <c r="BM171" s="10" t="s">
        <v>303</v>
      </c>
    </row>
    <row r="172" customFormat="false" ht="36" hidden="false" customHeight="true" outlineLevel="0" collapsed="false">
      <c r="A172" s="28"/>
      <c r="B172" s="154"/>
      <c r="C172" s="155" t="n">
        <v>59</v>
      </c>
      <c r="D172" s="155" t="s">
        <v>126</v>
      </c>
      <c r="E172" s="156" t="s">
        <v>304</v>
      </c>
      <c r="F172" s="157" t="s">
        <v>305</v>
      </c>
      <c r="G172" s="157"/>
      <c r="H172" s="157"/>
      <c r="I172" s="157"/>
      <c r="J172" s="158" t="s">
        <v>129</v>
      </c>
      <c r="K172" s="159" t="n">
        <v>3</v>
      </c>
      <c r="L172" s="160"/>
      <c r="M172" s="160"/>
      <c r="N172" s="161" t="n">
        <f aca="false">ROUND(L172*K172,2)</f>
        <v>0</v>
      </c>
      <c r="O172" s="161"/>
      <c r="P172" s="161"/>
      <c r="Q172" s="161"/>
      <c r="R172" s="162"/>
      <c r="T172" s="168"/>
      <c r="U172" s="40"/>
      <c r="V172" s="164"/>
      <c r="W172" s="164"/>
      <c r="X172" s="164"/>
      <c r="Y172" s="164"/>
      <c r="Z172" s="164"/>
      <c r="AA172" s="165"/>
      <c r="AR172" s="10"/>
      <c r="AT172" s="10"/>
      <c r="AU172" s="10"/>
      <c r="AY172" s="10"/>
      <c r="BE172" s="166"/>
      <c r="BF172" s="166"/>
      <c r="BG172" s="166"/>
      <c r="BH172" s="166"/>
      <c r="BI172" s="166"/>
      <c r="BJ172" s="10"/>
      <c r="BK172" s="166" t="n">
        <f aca="false">ROUND(L172*K172,2)</f>
        <v>0</v>
      </c>
      <c r="BL172" s="10"/>
      <c r="BM172" s="10" t="s">
        <v>306</v>
      </c>
    </row>
    <row r="173" customFormat="false" ht="36.75" hidden="false" customHeight="true" outlineLevel="0" collapsed="false">
      <c r="A173" s="28"/>
      <c r="B173" s="154"/>
      <c r="C173" s="155" t="n">
        <v>60</v>
      </c>
      <c r="D173" s="155" t="s">
        <v>126</v>
      </c>
      <c r="E173" s="156" t="s">
        <v>307</v>
      </c>
      <c r="F173" s="157" t="s">
        <v>308</v>
      </c>
      <c r="G173" s="157"/>
      <c r="H173" s="157"/>
      <c r="I173" s="157"/>
      <c r="J173" s="158" t="s">
        <v>129</v>
      </c>
      <c r="K173" s="159" t="n">
        <v>1</v>
      </c>
      <c r="L173" s="160"/>
      <c r="M173" s="160"/>
      <c r="N173" s="161" t="n">
        <f aca="false">ROUND(L173*K173,2)</f>
        <v>0</v>
      </c>
      <c r="O173" s="161"/>
      <c r="P173" s="161"/>
      <c r="Q173" s="161"/>
      <c r="R173" s="162"/>
      <c r="T173" s="168"/>
      <c r="U173" s="40"/>
      <c r="V173" s="164"/>
      <c r="W173" s="164"/>
      <c r="X173" s="164"/>
      <c r="Y173" s="164"/>
      <c r="Z173" s="164"/>
      <c r="AA173" s="165"/>
      <c r="AR173" s="10"/>
      <c r="AT173" s="10"/>
      <c r="AU173" s="10"/>
      <c r="AY173" s="10"/>
      <c r="BE173" s="166"/>
      <c r="BF173" s="166"/>
      <c r="BG173" s="166"/>
      <c r="BH173" s="166"/>
      <c r="BI173" s="166"/>
      <c r="BJ173" s="10"/>
      <c r="BK173" s="166" t="n">
        <f aca="false">ROUND(L173*K173,2)</f>
        <v>0</v>
      </c>
      <c r="BL173" s="10"/>
      <c r="BM173" s="10" t="s">
        <v>309</v>
      </c>
    </row>
    <row r="174" customFormat="false" ht="32.25" hidden="false" customHeight="true" outlineLevel="0" collapsed="false">
      <c r="A174" s="28"/>
      <c r="B174" s="154"/>
      <c r="C174" s="155" t="n">
        <v>61</v>
      </c>
      <c r="D174" s="155" t="s">
        <v>126</v>
      </c>
      <c r="E174" s="156" t="s">
        <v>310</v>
      </c>
      <c r="F174" s="157" t="s">
        <v>311</v>
      </c>
      <c r="G174" s="157"/>
      <c r="H174" s="157"/>
      <c r="I174" s="157"/>
      <c r="J174" s="158" t="s">
        <v>129</v>
      </c>
      <c r="K174" s="159" t="n">
        <v>2</v>
      </c>
      <c r="L174" s="160"/>
      <c r="M174" s="160"/>
      <c r="N174" s="161" t="n">
        <f aca="false">ROUND(L174*K174,2)</f>
        <v>0</v>
      </c>
      <c r="O174" s="161"/>
      <c r="P174" s="161"/>
      <c r="Q174" s="161"/>
      <c r="R174" s="162"/>
      <c r="T174" s="168"/>
      <c r="U174" s="40"/>
      <c r="V174" s="164"/>
      <c r="W174" s="164"/>
      <c r="X174" s="164"/>
      <c r="Y174" s="164"/>
      <c r="Z174" s="164"/>
      <c r="AA174" s="165"/>
      <c r="AR174" s="10"/>
      <c r="AT174" s="10"/>
      <c r="AU174" s="10"/>
      <c r="AY174" s="10"/>
      <c r="BE174" s="166"/>
      <c r="BF174" s="166"/>
      <c r="BG174" s="166"/>
      <c r="BH174" s="166"/>
      <c r="BI174" s="166"/>
      <c r="BJ174" s="10"/>
      <c r="BK174" s="166" t="n">
        <f aca="false">ROUND(L174*K174,2)</f>
        <v>0</v>
      </c>
      <c r="BL174" s="10"/>
      <c r="BM174" s="10" t="s">
        <v>312</v>
      </c>
    </row>
    <row r="175" customFormat="false" ht="38.25" hidden="false" customHeight="true" outlineLevel="0" collapsed="false">
      <c r="A175" s="28"/>
      <c r="B175" s="154"/>
      <c r="C175" s="155" t="n">
        <v>62</v>
      </c>
      <c r="D175" s="155" t="s">
        <v>126</v>
      </c>
      <c r="E175" s="156" t="s">
        <v>313</v>
      </c>
      <c r="F175" s="157" t="s">
        <v>314</v>
      </c>
      <c r="G175" s="157"/>
      <c r="H175" s="157"/>
      <c r="I175" s="157"/>
      <c r="J175" s="158" t="s">
        <v>129</v>
      </c>
      <c r="K175" s="159" t="n">
        <v>4</v>
      </c>
      <c r="L175" s="167"/>
      <c r="M175" s="167"/>
      <c r="N175" s="161" t="n">
        <f aca="false">ROUND(L175*K175,2)</f>
        <v>0</v>
      </c>
      <c r="O175" s="161"/>
      <c r="P175" s="161"/>
      <c r="Q175" s="161"/>
      <c r="R175" s="162"/>
      <c r="T175" s="168"/>
      <c r="U175" s="40"/>
      <c r="V175" s="164"/>
      <c r="W175" s="164"/>
      <c r="X175" s="164"/>
      <c r="Y175" s="164"/>
      <c r="Z175" s="164"/>
      <c r="AA175" s="165"/>
      <c r="AR175" s="10"/>
      <c r="AT175" s="10"/>
      <c r="AU175" s="10"/>
      <c r="AY175" s="10"/>
      <c r="BE175" s="166"/>
      <c r="BF175" s="166"/>
      <c r="BG175" s="166"/>
      <c r="BH175" s="166"/>
      <c r="BI175" s="166"/>
      <c r="BJ175" s="10"/>
      <c r="BK175" s="166" t="n">
        <f aca="false">ROUND(L175*K175,2)</f>
        <v>0</v>
      </c>
      <c r="BL175" s="10"/>
      <c r="BM175" s="10" t="s">
        <v>315</v>
      </c>
    </row>
    <row r="176" customFormat="false" ht="26.25" hidden="false" customHeight="true" outlineLevel="0" collapsed="false">
      <c r="A176" s="28"/>
      <c r="B176" s="154"/>
      <c r="C176" s="155" t="n">
        <v>63</v>
      </c>
      <c r="D176" s="155" t="s">
        <v>126</v>
      </c>
      <c r="E176" s="156" t="s">
        <v>316</v>
      </c>
      <c r="F176" s="157" t="s">
        <v>317</v>
      </c>
      <c r="G176" s="157"/>
      <c r="H176" s="157"/>
      <c r="I176" s="157"/>
      <c r="J176" s="158" t="s">
        <v>129</v>
      </c>
      <c r="K176" s="159" t="n">
        <v>6</v>
      </c>
      <c r="L176" s="167"/>
      <c r="M176" s="167"/>
      <c r="N176" s="161" t="n">
        <f aca="false">ROUND(L176*K176,2)</f>
        <v>0</v>
      </c>
      <c r="O176" s="161"/>
      <c r="P176" s="161"/>
      <c r="Q176" s="161"/>
      <c r="R176" s="162"/>
      <c r="T176" s="168"/>
      <c r="U176" s="40"/>
      <c r="V176" s="164"/>
      <c r="W176" s="164"/>
      <c r="X176" s="164"/>
      <c r="Y176" s="164"/>
      <c r="Z176" s="164"/>
      <c r="AA176" s="165"/>
      <c r="AR176" s="10"/>
      <c r="AT176" s="10"/>
      <c r="AU176" s="10"/>
      <c r="AY176" s="10"/>
      <c r="BE176" s="166"/>
      <c r="BF176" s="166"/>
      <c r="BG176" s="166"/>
      <c r="BH176" s="166"/>
      <c r="BI176" s="166"/>
      <c r="BJ176" s="10"/>
      <c r="BK176" s="166" t="n">
        <f aca="false">ROUND(L176*K176,2)</f>
        <v>0</v>
      </c>
      <c r="BL176" s="10"/>
      <c r="BM176" s="10" t="s">
        <v>318</v>
      </c>
    </row>
    <row r="177" customFormat="false" ht="41.25" hidden="false" customHeight="true" outlineLevel="0" collapsed="false">
      <c r="A177" s="28"/>
      <c r="B177" s="154"/>
      <c r="C177" s="155" t="n">
        <v>64</v>
      </c>
      <c r="D177" s="155" t="s">
        <v>126</v>
      </c>
      <c r="E177" s="156" t="s">
        <v>319</v>
      </c>
      <c r="F177" s="157" t="s">
        <v>320</v>
      </c>
      <c r="G177" s="157"/>
      <c r="H177" s="157"/>
      <c r="I177" s="157"/>
      <c r="J177" s="158" t="s">
        <v>129</v>
      </c>
      <c r="K177" s="159" t="n">
        <v>2</v>
      </c>
      <c r="L177" s="167"/>
      <c r="M177" s="167"/>
      <c r="N177" s="161" t="n">
        <f aca="false">ROUND(L177*K177,2)</f>
        <v>0</v>
      </c>
      <c r="O177" s="161"/>
      <c r="P177" s="161"/>
      <c r="Q177" s="161"/>
      <c r="R177" s="162"/>
      <c r="T177" s="168"/>
      <c r="U177" s="40"/>
      <c r="V177" s="164"/>
      <c r="W177" s="164"/>
      <c r="X177" s="164"/>
      <c r="Y177" s="164"/>
      <c r="Z177" s="164"/>
      <c r="AA177" s="165"/>
      <c r="AR177" s="10"/>
      <c r="AT177" s="10"/>
      <c r="AU177" s="10"/>
      <c r="AY177" s="10"/>
      <c r="BE177" s="166"/>
      <c r="BF177" s="166"/>
      <c r="BG177" s="166"/>
      <c r="BH177" s="166"/>
      <c r="BI177" s="166"/>
      <c r="BJ177" s="10"/>
      <c r="BK177" s="166" t="n">
        <f aca="false">ROUND(L177*K177,2)</f>
        <v>0</v>
      </c>
      <c r="BL177" s="10"/>
      <c r="BM177" s="10" t="s">
        <v>321</v>
      </c>
    </row>
    <row r="178" customFormat="false" ht="37.5" hidden="false" customHeight="true" outlineLevel="0" collapsed="false">
      <c r="A178" s="28"/>
      <c r="B178" s="154"/>
      <c r="C178" s="155" t="n">
        <v>65</v>
      </c>
      <c r="D178" s="155" t="s">
        <v>126</v>
      </c>
      <c r="E178" s="156" t="s">
        <v>322</v>
      </c>
      <c r="F178" s="157" t="s">
        <v>323</v>
      </c>
      <c r="G178" s="157"/>
      <c r="H178" s="157"/>
      <c r="I178" s="157"/>
      <c r="J178" s="158" t="s">
        <v>129</v>
      </c>
      <c r="K178" s="159" t="n">
        <v>4</v>
      </c>
      <c r="L178" s="167"/>
      <c r="M178" s="167"/>
      <c r="N178" s="161" t="n">
        <f aca="false">ROUND(L178*K178,2)</f>
        <v>0</v>
      </c>
      <c r="O178" s="161"/>
      <c r="P178" s="161"/>
      <c r="Q178" s="161"/>
      <c r="R178" s="162"/>
      <c r="T178" s="168"/>
      <c r="U178" s="40"/>
      <c r="V178" s="164"/>
      <c r="W178" s="164"/>
      <c r="X178" s="164"/>
      <c r="Y178" s="164"/>
      <c r="Z178" s="164"/>
      <c r="AA178" s="165"/>
      <c r="AR178" s="10"/>
      <c r="AT178" s="10"/>
      <c r="AU178" s="10"/>
      <c r="AY178" s="10"/>
      <c r="BE178" s="166"/>
      <c r="BF178" s="166"/>
      <c r="BG178" s="166"/>
      <c r="BH178" s="166"/>
      <c r="BI178" s="166"/>
      <c r="BJ178" s="10"/>
      <c r="BK178" s="166" t="n">
        <f aca="false">ROUND(L178*K178,2)</f>
        <v>0</v>
      </c>
      <c r="BL178" s="10"/>
      <c r="BM178" s="10"/>
    </row>
    <row r="179" customFormat="false" ht="48" hidden="false" customHeight="true" outlineLevel="0" collapsed="false">
      <c r="A179" s="28"/>
      <c r="B179" s="154"/>
      <c r="C179" s="155" t="n">
        <v>66</v>
      </c>
      <c r="D179" s="155" t="s">
        <v>126</v>
      </c>
      <c r="E179" s="156" t="s">
        <v>324</v>
      </c>
      <c r="F179" s="157" t="s">
        <v>325</v>
      </c>
      <c r="G179" s="157"/>
      <c r="H179" s="157"/>
      <c r="I179" s="157"/>
      <c r="J179" s="158" t="s">
        <v>129</v>
      </c>
      <c r="K179" s="159" t="n">
        <v>1</v>
      </c>
      <c r="L179" s="167"/>
      <c r="M179" s="167"/>
      <c r="N179" s="161" t="n">
        <f aca="false">ROUND(L179*K179,2)</f>
        <v>0</v>
      </c>
      <c r="O179" s="161"/>
      <c r="P179" s="161"/>
      <c r="Q179" s="161"/>
      <c r="R179" s="162"/>
      <c r="T179" s="168"/>
      <c r="U179" s="40"/>
      <c r="V179" s="164"/>
      <c r="W179" s="164"/>
      <c r="X179" s="164"/>
      <c r="Y179" s="164"/>
      <c r="Z179" s="164"/>
      <c r="AA179" s="165"/>
      <c r="AR179" s="10"/>
      <c r="AT179" s="10"/>
      <c r="AU179" s="10"/>
      <c r="AY179" s="10"/>
      <c r="BE179" s="166"/>
      <c r="BF179" s="166"/>
      <c r="BG179" s="166"/>
      <c r="BH179" s="166"/>
      <c r="BI179" s="166"/>
      <c r="BJ179" s="10"/>
      <c r="BK179" s="166" t="n">
        <f aca="false">ROUND(L179*K179,2)</f>
        <v>0</v>
      </c>
      <c r="BL179" s="10"/>
      <c r="BM179" s="10"/>
    </row>
    <row r="180" s="127" customFormat="true" ht="37.35" hidden="false" customHeight="true" outlineLevel="0" collapsed="false">
      <c r="B180" s="128"/>
      <c r="C180" s="129"/>
      <c r="D180" s="130" t="s">
        <v>326</v>
      </c>
      <c r="E180" s="130"/>
      <c r="F180" s="130"/>
      <c r="G180" s="130"/>
      <c r="H180" s="130"/>
      <c r="I180" s="130"/>
      <c r="J180" s="130"/>
      <c r="K180" s="130"/>
      <c r="L180" s="131"/>
      <c r="M180" s="131"/>
      <c r="N180" s="132" t="n">
        <f aca="false">SUM(N181:Q188)</f>
        <v>0</v>
      </c>
      <c r="O180" s="132"/>
      <c r="P180" s="132"/>
      <c r="Q180" s="132"/>
      <c r="R180" s="133"/>
      <c r="T180" s="134"/>
      <c r="U180" s="129"/>
      <c r="V180" s="129"/>
      <c r="W180" s="135" t="e">
        <f aca="false">SUM(W181:W231)</f>
        <v>#REF!</v>
      </c>
      <c r="X180" s="129"/>
      <c r="Y180" s="135" t="e">
        <f aca="false">SUM(Y181:Y231)</f>
        <v>#REF!</v>
      </c>
      <c r="Z180" s="129"/>
      <c r="AA180" s="136" t="e">
        <f aca="false">SUM(AA181:AA231)</f>
        <v>#REF!</v>
      </c>
      <c r="AR180" s="137" t="s">
        <v>108</v>
      </c>
      <c r="AT180" s="138" t="s">
        <v>75</v>
      </c>
      <c r="AU180" s="138" t="s">
        <v>76</v>
      </c>
      <c r="AY180" s="137" t="s">
        <v>109</v>
      </c>
      <c r="BK180" s="139" t="e">
        <f aca="false">SUM(BK181:BK231)</f>
        <v>#REF!</v>
      </c>
    </row>
    <row r="181" s="28" customFormat="true" ht="12" hidden="false" customHeight="true" outlineLevel="0" collapsed="false">
      <c r="B181" s="154"/>
      <c r="C181" s="155" t="n">
        <v>67</v>
      </c>
      <c r="D181" s="155" t="s">
        <v>126</v>
      </c>
      <c r="E181" s="156" t="s">
        <v>327</v>
      </c>
      <c r="F181" s="157" t="s">
        <v>328</v>
      </c>
      <c r="G181" s="157"/>
      <c r="H181" s="157"/>
      <c r="I181" s="157"/>
      <c r="J181" s="158" t="s">
        <v>329</v>
      </c>
      <c r="K181" s="159" t="n">
        <v>100</v>
      </c>
      <c r="L181" s="167"/>
      <c r="M181" s="167"/>
      <c r="N181" s="161" t="n">
        <f aca="false">K181*L181</f>
        <v>0</v>
      </c>
      <c r="O181" s="161"/>
      <c r="P181" s="161"/>
      <c r="Q181" s="161"/>
      <c r="R181" s="162"/>
      <c r="T181" s="168"/>
      <c r="U181" s="40"/>
      <c r="V181" s="164"/>
      <c r="W181" s="164"/>
      <c r="X181" s="164"/>
      <c r="Y181" s="164"/>
      <c r="Z181" s="164"/>
      <c r="AA181" s="165"/>
      <c r="AR181" s="10"/>
      <c r="AT181" s="10"/>
      <c r="AU181" s="10"/>
      <c r="AY181" s="10"/>
      <c r="BE181" s="166"/>
      <c r="BF181" s="166"/>
      <c r="BG181" s="166"/>
      <c r="BH181" s="166"/>
      <c r="BI181" s="166"/>
      <c r="BJ181" s="10"/>
      <c r="BK181" s="166"/>
      <c r="BL181" s="10"/>
      <c r="BM181" s="10"/>
    </row>
    <row r="182" customFormat="false" ht="12" hidden="false" customHeight="true" outlineLevel="0" collapsed="false">
      <c r="A182" s="28"/>
      <c r="B182" s="154"/>
      <c r="C182" s="155" t="n">
        <v>68</v>
      </c>
      <c r="D182" s="155" t="s">
        <v>126</v>
      </c>
      <c r="E182" s="156" t="s">
        <v>327</v>
      </c>
      <c r="F182" s="157" t="s">
        <v>330</v>
      </c>
      <c r="G182" s="157"/>
      <c r="H182" s="157"/>
      <c r="I182" s="157"/>
      <c r="J182" s="158" t="s">
        <v>129</v>
      </c>
      <c r="K182" s="159" t="n">
        <v>1</v>
      </c>
      <c r="L182" s="169"/>
      <c r="M182" s="170"/>
      <c r="N182" s="161" t="n">
        <f aca="false">K182*L182</f>
        <v>0</v>
      </c>
      <c r="O182" s="161"/>
      <c r="P182" s="161"/>
      <c r="Q182" s="161"/>
      <c r="R182" s="162"/>
      <c r="T182" s="168"/>
      <c r="U182" s="40"/>
      <c r="V182" s="164"/>
      <c r="W182" s="164"/>
      <c r="X182" s="164"/>
      <c r="Y182" s="164"/>
      <c r="Z182" s="164"/>
      <c r="AA182" s="165"/>
      <c r="AR182" s="10"/>
      <c r="AT182" s="10"/>
      <c r="AU182" s="10"/>
      <c r="AY182" s="10"/>
      <c r="BE182" s="166"/>
      <c r="BF182" s="166"/>
      <c r="BG182" s="166"/>
      <c r="BH182" s="166"/>
      <c r="BI182" s="166"/>
      <c r="BJ182" s="10"/>
      <c r="BK182" s="166"/>
      <c r="BL182" s="10"/>
      <c r="BM182" s="10"/>
    </row>
    <row r="183" customFormat="false" ht="12" hidden="false" customHeight="true" outlineLevel="0" collapsed="false">
      <c r="A183" s="28"/>
      <c r="B183" s="154"/>
      <c r="C183" s="155" t="n">
        <v>69</v>
      </c>
      <c r="D183" s="155" t="s">
        <v>126</v>
      </c>
      <c r="E183" s="156" t="s">
        <v>327</v>
      </c>
      <c r="F183" s="157" t="s">
        <v>331</v>
      </c>
      <c r="G183" s="157"/>
      <c r="H183" s="157"/>
      <c r="I183" s="157"/>
      <c r="J183" s="158" t="s">
        <v>329</v>
      </c>
      <c r="K183" s="159" t="n">
        <v>10</v>
      </c>
      <c r="L183" s="169"/>
      <c r="M183" s="170"/>
      <c r="N183" s="161" t="n">
        <f aca="false">K183*L183</f>
        <v>0</v>
      </c>
      <c r="O183" s="161"/>
      <c r="P183" s="161"/>
      <c r="Q183" s="161"/>
      <c r="R183" s="162"/>
      <c r="T183" s="168"/>
      <c r="U183" s="40"/>
      <c r="V183" s="164"/>
      <c r="W183" s="164"/>
      <c r="X183" s="164"/>
      <c r="Y183" s="164"/>
      <c r="Z183" s="164"/>
      <c r="AA183" s="165"/>
      <c r="AR183" s="10"/>
      <c r="AT183" s="10"/>
      <c r="AU183" s="10"/>
      <c r="AY183" s="10"/>
      <c r="BE183" s="166"/>
      <c r="BF183" s="166"/>
      <c r="BG183" s="166"/>
      <c r="BH183" s="166"/>
      <c r="BI183" s="166"/>
      <c r="BJ183" s="10"/>
      <c r="BK183" s="166"/>
      <c r="BL183" s="10"/>
      <c r="BM183" s="10"/>
    </row>
    <row r="184" customFormat="false" ht="13.5" hidden="false" customHeight="true" outlineLevel="0" collapsed="false">
      <c r="A184" s="28"/>
      <c r="B184" s="154"/>
      <c r="C184" s="155" t="n">
        <v>70</v>
      </c>
      <c r="D184" s="155" t="s">
        <v>126</v>
      </c>
      <c r="E184" s="156" t="s">
        <v>327</v>
      </c>
      <c r="F184" s="157" t="s">
        <v>332</v>
      </c>
      <c r="G184" s="157"/>
      <c r="H184" s="157"/>
      <c r="I184" s="157"/>
      <c r="J184" s="158" t="s">
        <v>129</v>
      </c>
      <c r="K184" s="159" t="n">
        <v>1</v>
      </c>
      <c r="L184" s="169"/>
      <c r="M184" s="170"/>
      <c r="N184" s="161" t="n">
        <f aca="false">K184*L184</f>
        <v>0</v>
      </c>
      <c r="O184" s="161"/>
      <c r="P184" s="161"/>
      <c r="Q184" s="161"/>
      <c r="R184" s="162"/>
      <c r="T184" s="168"/>
      <c r="U184" s="40"/>
      <c r="V184" s="164"/>
      <c r="W184" s="164"/>
      <c r="X184" s="164"/>
      <c r="Y184" s="164"/>
      <c r="Z184" s="164"/>
      <c r="AA184" s="165"/>
      <c r="AR184" s="10"/>
      <c r="AT184" s="10"/>
      <c r="AU184" s="10"/>
      <c r="AY184" s="10"/>
      <c r="BE184" s="166"/>
      <c r="BF184" s="166"/>
      <c r="BG184" s="166"/>
      <c r="BH184" s="166"/>
      <c r="BI184" s="166"/>
      <c r="BJ184" s="10"/>
      <c r="BK184" s="166"/>
      <c r="BL184" s="10"/>
      <c r="BM184" s="10"/>
    </row>
    <row r="185" customFormat="false" ht="12" hidden="false" customHeight="true" outlineLevel="0" collapsed="false">
      <c r="A185" s="28"/>
      <c r="B185" s="154"/>
      <c r="C185" s="155" t="n">
        <v>71</v>
      </c>
      <c r="D185" s="155" t="s">
        <v>126</v>
      </c>
      <c r="E185" s="156" t="s">
        <v>327</v>
      </c>
      <c r="F185" s="157" t="s">
        <v>333</v>
      </c>
      <c r="G185" s="157"/>
      <c r="H185" s="157"/>
      <c r="I185" s="157"/>
      <c r="J185" s="158" t="s">
        <v>167</v>
      </c>
      <c r="K185" s="159" t="n">
        <v>10</v>
      </c>
      <c r="L185" s="169"/>
      <c r="M185" s="170"/>
      <c r="N185" s="161" t="n">
        <f aca="false">K185*L185</f>
        <v>0</v>
      </c>
      <c r="O185" s="161"/>
      <c r="P185" s="161"/>
      <c r="Q185" s="161"/>
      <c r="R185" s="162"/>
      <c r="T185" s="168"/>
      <c r="U185" s="40"/>
      <c r="V185" s="164"/>
      <c r="W185" s="164"/>
      <c r="X185" s="164"/>
      <c r="Y185" s="164"/>
      <c r="Z185" s="164"/>
      <c r="AA185" s="165"/>
      <c r="AR185" s="10"/>
      <c r="AT185" s="10"/>
      <c r="AU185" s="10"/>
      <c r="AY185" s="10"/>
      <c r="BE185" s="166"/>
      <c r="BF185" s="166"/>
      <c r="BG185" s="166"/>
      <c r="BH185" s="166"/>
      <c r="BI185" s="166"/>
      <c r="BJ185" s="10"/>
      <c r="BK185" s="166"/>
      <c r="BL185" s="10"/>
      <c r="BM185" s="10"/>
    </row>
    <row r="186" customFormat="false" ht="12" hidden="false" customHeight="true" outlineLevel="0" collapsed="false">
      <c r="A186" s="28"/>
      <c r="B186" s="154"/>
      <c r="C186" s="155" t="n">
        <v>72</v>
      </c>
      <c r="D186" s="155" t="s">
        <v>126</v>
      </c>
      <c r="E186" s="156" t="s">
        <v>327</v>
      </c>
      <c r="F186" s="157" t="s">
        <v>334</v>
      </c>
      <c r="G186" s="157"/>
      <c r="H186" s="157"/>
      <c r="I186" s="157"/>
      <c r="J186" s="158" t="s">
        <v>335</v>
      </c>
      <c r="K186" s="159" t="n">
        <v>70</v>
      </c>
      <c r="L186" s="169"/>
      <c r="M186" s="170"/>
      <c r="N186" s="161" t="n">
        <f aca="false">K186*L186</f>
        <v>0</v>
      </c>
      <c r="O186" s="161"/>
      <c r="P186" s="161"/>
      <c r="Q186" s="161"/>
      <c r="R186" s="162"/>
      <c r="T186" s="168"/>
      <c r="U186" s="40"/>
      <c r="V186" s="164"/>
      <c r="W186" s="164"/>
      <c r="X186" s="164"/>
      <c r="Y186" s="164"/>
      <c r="Z186" s="164"/>
      <c r="AA186" s="165"/>
      <c r="AR186" s="10"/>
      <c r="AT186" s="10"/>
      <c r="AU186" s="10"/>
      <c r="AY186" s="10"/>
      <c r="BE186" s="166"/>
      <c r="BF186" s="166"/>
      <c r="BG186" s="166"/>
      <c r="BH186" s="166"/>
      <c r="BI186" s="166"/>
      <c r="BJ186" s="10"/>
      <c r="BK186" s="166"/>
      <c r="BL186" s="10"/>
      <c r="BM186" s="10"/>
    </row>
    <row r="187" customFormat="false" ht="12" hidden="false" customHeight="true" outlineLevel="0" collapsed="false">
      <c r="A187" s="28"/>
      <c r="B187" s="154"/>
      <c r="C187" s="155" t="n">
        <v>73</v>
      </c>
      <c r="D187" s="155" t="s">
        <v>126</v>
      </c>
      <c r="E187" s="156" t="s">
        <v>327</v>
      </c>
      <c r="F187" s="157" t="s">
        <v>336</v>
      </c>
      <c r="G187" s="157"/>
      <c r="H187" s="157"/>
      <c r="I187" s="157"/>
      <c r="J187" s="158" t="s">
        <v>129</v>
      </c>
      <c r="K187" s="159" t="n">
        <v>1</v>
      </c>
      <c r="L187" s="169"/>
      <c r="M187" s="170"/>
      <c r="N187" s="161" t="n">
        <f aca="false">K187*L187</f>
        <v>0</v>
      </c>
      <c r="O187" s="161"/>
      <c r="P187" s="161"/>
      <c r="Q187" s="161"/>
      <c r="R187" s="162"/>
      <c r="T187" s="168"/>
      <c r="U187" s="40"/>
      <c r="V187" s="164"/>
      <c r="W187" s="164"/>
      <c r="X187" s="164"/>
      <c r="Y187" s="164"/>
      <c r="Z187" s="164"/>
      <c r="AA187" s="165"/>
      <c r="AR187" s="10"/>
      <c r="AT187" s="10"/>
      <c r="AU187" s="10"/>
      <c r="AY187" s="10"/>
      <c r="BE187" s="166"/>
      <c r="BF187" s="166"/>
      <c r="BG187" s="166"/>
      <c r="BH187" s="166"/>
      <c r="BI187" s="166"/>
      <c r="BJ187" s="10"/>
      <c r="BK187" s="166"/>
      <c r="BL187" s="10"/>
      <c r="BM187" s="10"/>
    </row>
    <row r="188" customFormat="false" ht="12" hidden="false" customHeight="true" outlineLevel="0" collapsed="false">
      <c r="A188" s="28"/>
      <c r="B188" s="154"/>
      <c r="C188" s="155" t="n">
        <v>74</v>
      </c>
      <c r="D188" s="155" t="s">
        <v>126</v>
      </c>
      <c r="E188" s="156" t="s">
        <v>327</v>
      </c>
      <c r="F188" s="157" t="s">
        <v>337</v>
      </c>
      <c r="G188" s="157"/>
      <c r="H188" s="157"/>
      <c r="I188" s="157"/>
      <c r="J188" s="158" t="s">
        <v>129</v>
      </c>
      <c r="K188" s="159" t="n">
        <v>1</v>
      </c>
      <c r="L188" s="169"/>
      <c r="M188" s="170"/>
      <c r="N188" s="161" t="n">
        <f aca="false">K188*L188</f>
        <v>0</v>
      </c>
      <c r="O188" s="161"/>
      <c r="P188" s="161"/>
      <c r="Q188" s="161"/>
      <c r="R188" s="162"/>
      <c r="T188" s="168"/>
      <c r="U188" s="40"/>
      <c r="V188" s="164"/>
      <c r="W188" s="164"/>
      <c r="X188" s="164"/>
      <c r="Y188" s="164"/>
      <c r="Z188" s="164"/>
      <c r="AA188" s="165"/>
      <c r="AR188" s="10"/>
      <c r="AT188" s="10"/>
      <c r="AU188" s="10"/>
      <c r="AY188" s="10"/>
      <c r="BE188" s="166"/>
      <c r="BF188" s="166"/>
      <c r="BG188" s="166"/>
      <c r="BH188" s="166"/>
      <c r="BI188" s="166"/>
      <c r="BJ188" s="10"/>
      <c r="BK188" s="166"/>
      <c r="BL188" s="10"/>
      <c r="BM188" s="10"/>
    </row>
    <row r="189" s="127" customFormat="true" ht="37.35" hidden="true" customHeight="true" outlineLevel="0" collapsed="false">
      <c r="B189" s="128"/>
      <c r="C189" s="129"/>
      <c r="D189" s="130" t="s">
        <v>338</v>
      </c>
      <c r="E189" s="130"/>
      <c r="F189" s="130"/>
      <c r="G189" s="130"/>
      <c r="H189" s="130"/>
      <c r="I189" s="130"/>
      <c r="J189" s="130"/>
      <c r="K189" s="130"/>
      <c r="L189" s="131"/>
      <c r="M189" s="131"/>
      <c r="N189" s="132" t="n">
        <f aca="false">SUM(N190:Q278)</f>
        <v>0</v>
      </c>
      <c r="O189" s="132"/>
      <c r="P189" s="132"/>
      <c r="Q189" s="132"/>
      <c r="R189" s="133"/>
      <c r="T189" s="134"/>
      <c r="U189" s="129"/>
      <c r="V189" s="129"/>
      <c r="W189" s="135" t="e">
        <f aca="false">SUM(W190:W234)</f>
        <v>#REF!</v>
      </c>
      <c r="X189" s="129"/>
      <c r="Y189" s="135" t="e">
        <f aca="false">SUM(Y190:Y234)</f>
        <v>#REF!</v>
      </c>
      <c r="Z189" s="129"/>
      <c r="AA189" s="136" t="e">
        <f aca="false">SUM(AA190:AA234)</f>
        <v>#REF!</v>
      </c>
      <c r="AR189" s="137" t="s">
        <v>108</v>
      </c>
      <c r="AT189" s="138" t="s">
        <v>75</v>
      </c>
      <c r="AU189" s="138" t="s">
        <v>76</v>
      </c>
      <c r="AY189" s="137" t="s">
        <v>109</v>
      </c>
      <c r="BK189" s="139" t="e">
        <f aca="false">SUM(BK190:BK234)</f>
        <v>#REF!</v>
      </c>
    </row>
    <row r="190" s="28" customFormat="true" ht="105" hidden="true" customHeight="true" outlineLevel="0" collapsed="false">
      <c r="B190" s="154"/>
      <c r="C190" s="155" t="n">
        <v>66</v>
      </c>
      <c r="D190" s="155" t="s">
        <v>126</v>
      </c>
      <c r="E190" s="156" t="s">
        <v>339</v>
      </c>
      <c r="F190" s="157" t="s">
        <v>340</v>
      </c>
      <c r="G190" s="157"/>
      <c r="H190" s="157"/>
      <c r="I190" s="157"/>
      <c r="J190" s="158" t="s">
        <v>341</v>
      </c>
      <c r="K190" s="159"/>
      <c r="L190" s="160"/>
      <c r="M190" s="160"/>
      <c r="N190" s="161" t="n">
        <f aca="false">ROUND(L190*K190,2)</f>
        <v>0</v>
      </c>
      <c r="O190" s="161"/>
      <c r="P190" s="161"/>
      <c r="Q190" s="161"/>
      <c r="R190" s="162"/>
      <c r="T190" s="163"/>
      <c r="U190" s="40" t="s">
        <v>41</v>
      </c>
      <c r="V190" s="164" t="n">
        <v>0</v>
      </c>
      <c r="W190" s="164" t="n">
        <f aca="false">V190*K192</f>
        <v>0</v>
      </c>
      <c r="X190" s="164" t="n">
        <v>0</v>
      </c>
      <c r="Y190" s="164" t="n">
        <f aca="false">X190*K192</f>
        <v>0</v>
      </c>
      <c r="Z190" s="164" t="n">
        <v>0</v>
      </c>
      <c r="AA190" s="165" t="n">
        <f aca="false">Z190*K192</f>
        <v>0</v>
      </c>
      <c r="AR190" s="10" t="s">
        <v>130</v>
      </c>
      <c r="AT190" s="10" t="s">
        <v>126</v>
      </c>
      <c r="AU190" s="10" t="s">
        <v>21</v>
      </c>
      <c r="AY190" s="10" t="s">
        <v>109</v>
      </c>
      <c r="BE190" s="166" t="n">
        <f aca="false">IF(U190="základní",N190,0)</f>
        <v>0</v>
      </c>
      <c r="BF190" s="166" t="n">
        <f aca="false">IF(U190="snížená",N190,0)</f>
        <v>0</v>
      </c>
      <c r="BG190" s="166" t="n">
        <f aca="false">IF(U190="zákl. přenesená",N190,0)</f>
        <v>0</v>
      </c>
      <c r="BH190" s="166" t="n">
        <f aca="false">IF(U190="sníž. přenesená",N190,0)</f>
        <v>0</v>
      </c>
      <c r="BI190" s="166" t="n">
        <f aca="false">IF(U190="nulová",N190,0)</f>
        <v>0</v>
      </c>
      <c r="BJ190" s="10" t="s">
        <v>21</v>
      </c>
      <c r="BK190" s="166" t="n">
        <f aca="false">ROUND(L192*K192,2)</f>
        <v>0</v>
      </c>
      <c r="BL190" s="10" t="s">
        <v>130</v>
      </c>
      <c r="BM190" s="10" t="s">
        <v>342</v>
      </c>
    </row>
    <row r="191" s="28" customFormat="true" ht="42.75" hidden="true" customHeight="true" outlineLevel="0" collapsed="false">
      <c r="B191" s="154"/>
      <c r="C191" s="155" t="n">
        <v>67</v>
      </c>
      <c r="D191" s="155" t="s">
        <v>126</v>
      </c>
      <c r="E191" s="156" t="s">
        <v>327</v>
      </c>
      <c r="F191" s="157" t="s">
        <v>136</v>
      </c>
      <c r="G191" s="157"/>
      <c r="H191" s="157"/>
      <c r="I191" s="157"/>
      <c r="J191" s="158" t="s">
        <v>341</v>
      </c>
      <c r="K191" s="159"/>
      <c r="L191" s="160"/>
      <c r="M191" s="160"/>
      <c r="N191" s="161" t="n">
        <f aca="false">ROUND(L191*K191,2)</f>
        <v>0</v>
      </c>
      <c r="O191" s="161"/>
      <c r="P191" s="161"/>
      <c r="Q191" s="161"/>
      <c r="R191" s="162"/>
      <c r="T191" s="163"/>
      <c r="U191" s="40"/>
      <c r="V191" s="164"/>
      <c r="W191" s="164"/>
      <c r="X191" s="164"/>
      <c r="Y191" s="164"/>
      <c r="Z191" s="164"/>
      <c r="AA191" s="165"/>
      <c r="AR191" s="10"/>
      <c r="AT191" s="10"/>
      <c r="AU191" s="10"/>
      <c r="AY191" s="10"/>
      <c r="BE191" s="166"/>
      <c r="BF191" s="166"/>
      <c r="BG191" s="166"/>
      <c r="BH191" s="166"/>
      <c r="BI191" s="166"/>
      <c r="BJ191" s="10"/>
      <c r="BK191" s="166"/>
      <c r="BL191" s="10"/>
      <c r="BM191" s="10"/>
    </row>
    <row r="192" customFormat="false" ht="38.25" hidden="true" customHeight="true" outlineLevel="0" collapsed="false">
      <c r="A192" s="28"/>
      <c r="B192" s="154"/>
      <c r="C192" s="155" t="n">
        <v>67</v>
      </c>
      <c r="D192" s="155" t="s">
        <v>126</v>
      </c>
      <c r="E192" s="156" t="s">
        <v>343</v>
      </c>
      <c r="F192" s="171" t="s">
        <v>344</v>
      </c>
      <c r="G192" s="171"/>
      <c r="H192" s="171"/>
      <c r="I192" s="171"/>
      <c r="J192" s="172" t="s">
        <v>129</v>
      </c>
      <c r="K192" s="173"/>
      <c r="L192" s="174"/>
      <c r="M192" s="174"/>
      <c r="N192" s="161" t="n">
        <f aca="false">ROUND(L192*K192,2)</f>
        <v>0</v>
      </c>
      <c r="O192" s="161"/>
      <c r="P192" s="161"/>
      <c r="Q192" s="161"/>
      <c r="R192" s="162"/>
      <c r="T192" s="163"/>
      <c r="U192" s="40" t="s">
        <v>41</v>
      </c>
      <c r="V192" s="164" t="n">
        <v>0</v>
      </c>
      <c r="W192" s="164" t="n">
        <f aca="false">V192*K193</f>
        <v>0</v>
      </c>
      <c r="X192" s="164" t="n">
        <v>0</v>
      </c>
      <c r="Y192" s="164" t="n">
        <f aca="false">X192*K193</f>
        <v>0</v>
      </c>
      <c r="Z192" s="164" t="n">
        <v>0</v>
      </c>
      <c r="AA192" s="165" t="n">
        <f aca="false">Z192*K193</f>
        <v>0</v>
      </c>
      <c r="AR192" s="10" t="s">
        <v>130</v>
      </c>
      <c r="AT192" s="10" t="s">
        <v>126</v>
      </c>
      <c r="AU192" s="10" t="s">
        <v>21</v>
      </c>
      <c r="AY192" s="10" t="s">
        <v>109</v>
      </c>
      <c r="BE192" s="166" t="n">
        <f aca="false">IF(U192="základní",N192,0)</f>
        <v>0</v>
      </c>
      <c r="BF192" s="166" t="n">
        <f aca="false">IF(U192="snížená",N192,0)</f>
        <v>0</v>
      </c>
      <c r="BG192" s="166" t="n">
        <f aca="false">IF(U192="zákl. přenesená",N192,0)</f>
        <v>0</v>
      </c>
      <c r="BH192" s="166" t="n">
        <f aca="false">IF(U192="sníž. přenesená",N192,0)</f>
        <v>0</v>
      </c>
      <c r="BI192" s="166" t="n">
        <f aca="false">IF(U192="nulová",N192,0)</f>
        <v>0</v>
      </c>
      <c r="BJ192" s="10" t="s">
        <v>21</v>
      </c>
      <c r="BK192" s="166" t="n">
        <f aca="false">ROUND(L193*K193,2)</f>
        <v>0</v>
      </c>
      <c r="BL192" s="10" t="s">
        <v>130</v>
      </c>
      <c r="BM192" s="10" t="s">
        <v>345</v>
      </c>
    </row>
    <row r="193" customFormat="false" ht="44.25" hidden="true" customHeight="true" outlineLevel="0" collapsed="false">
      <c r="A193" s="28"/>
      <c r="B193" s="154"/>
      <c r="C193" s="155" t="n">
        <v>68</v>
      </c>
      <c r="D193" s="155" t="s">
        <v>126</v>
      </c>
      <c r="E193" s="156" t="s">
        <v>346</v>
      </c>
      <c r="F193" s="171" t="s">
        <v>347</v>
      </c>
      <c r="G193" s="171"/>
      <c r="H193" s="171"/>
      <c r="I193" s="171"/>
      <c r="J193" s="172" t="s">
        <v>129</v>
      </c>
      <c r="K193" s="173"/>
      <c r="L193" s="174"/>
      <c r="M193" s="174"/>
      <c r="N193" s="161" t="n">
        <f aca="false">ROUND(L193*K193,2)</f>
        <v>0</v>
      </c>
      <c r="O193" s="161"/>
      <c r="P193" s="161"/>
      <c r="Q193" s="161"/>
      <c r="R193" s="162"/>
      <c r="T193" s="163"/>
      <c r="U193" s="40" t="s">
        <v>41</v>
      </c>
      <c r="V193" s="164" t="n">
        <v>0</v>
      </c>
      <c r="W193" s="164" t="n">
        <f aca="false">V193*K194</f>
        <v>0</v>
      </c>
      <c r="X193" s="164" t="n">
        <v>0</v>
      </c>
      <c r="Y193" s="164" t="n">
        <f aca="false">X193*K194</f>
        <v>0</v>
      </c>
      <c r="Z193" s="164" t="n">
        <v>0</v>
      </c>
      <c r="AA193" s="165" t="n">
        <f aca="false">Z193*K194</f>
        <v>0</v>
      </c>
      <c r="AR193" s="10" t="s">
        <v>130</v>
      </c>
      <c r="AT193" s="10" t="s">
        <v>126</v>
      </c>
      <c r="AU193" s="10" t="s">
        <v>21</v>
      </c>
      <c r="AY193" s="10" t="s">
        <v>109</v>
      </c>
      <c r="BE193" s="166" t="n">
        <f aca="false">IF(U193="základní",N193,0)</f>
        <v>0</v>
      </c>
      <c r="BF193" s="166" t="n">
        <f aca="false">IF(U193="snížená",N193,0)</f>
        <v>0</v>
      </c>
      <c r="BG193" s="166" t="n">
        <f aca="false">IF(U193="zákl. přenesená",N193,0)</f>
        <v>0</v>
      </c>
      <c r="BH193" s="166" t="n">
        <f aca="false">IF(U193="sníž. přenesená",N193,0)</f>
        <v>0</v>
      </c>
      <c r="BI193" s="166" t="n">
        <f aca="false">IF(U193="nulová",N193,0)</f>
        <v>0</v>
      </c>
      <c r="BJ193" s="10" t="s">
        <v>21</v>
      </c>
      <c r="BK193" s="166" t="n">
        <f aca="false">ROUND(L194*K194,2)</f>
        <v>0</v>
      </c>
      <c r="BL193" s="10" t="s">
        <v>130</v>
      </c>
      <c r="BM193" s="10" t="s">
        <v>348</v>
      </c>
    </row>
    <row r="194" customFormat="false" ht="45" hidden="true" customHeight="true" outlineLevel="0" collapsed="false">
      <c r="A194" s="28"/>
      <c r="B194" s="154"/>
      <c r="C194" s="155" t="n">
        <v>69</v>
      </c>
      <c r="D194" s="155" t="s">
        <v>126</v>
      </c>
      <c r="E194" s="156" t="s">
        <v>349</v>
      </c>
      <c r="F194" s="175" t="s">
        <v>350</v>
      </c>
      <c r="G194" s="175"/>
      <c r="H194" s="175"/>
      <c r="I194" s="175"/>
      <c r="J194" s="172" t="s">
        <v>129</v>
      </c>
      <c r="K194" s="173"/>
      <c r="L194" s="174"/>
      <c r="M194" s="174"/>
      <c r="N194" s="161" t="n">
        <f aca="false">ROUND(L194*K194,2)</f>
        <v>0</v>
      </c>
      <c r="O194" s="161"/>
      <c r="P194" s="161"/>
      <c r="Q194" s="161"/>
      <c r="R194" s="162"/>
      <c r="T194" s="163"/>
      <c r="U194" s="40" t="s">
        <v>41</v>
      </c>
      <c r="V194" s="164" t="n">
        <v>0</v>
      </c>
      <c r="W194" s="164" t="n">
        <f aca="false">V194*K195</f>
        <v>0</v>
      </c>
      <c r="X194" s="164" t="n">
        <v>0</v>
      </c>
      <c r="Y194" s="164" t="n">
        <f aca="false">X194*K195</f>
        <v>0</v>
      </c>
      <c r="Z194" s="164" t="n">
        <v>0</v>
      </c>
      <c r="AA194" s="165" t="n">
        <f aca="false">Z194*K195</f>
        <v>0</v>
      </c>
      <c r="AR194" s="10" t="s">
        <v>130</v>
      </c>
      <c r="AT194" s="10" t="s">
        <v>126</v>
      </c>
      <c r="AU194" s="10" t="s">
        <v>21</v>
      </c>
      <c r="AY194" s="10" t="s">
        <v>109</v>
      </c>
      <c r="BE194" s="166" t="n">
        <f aca="false">IF(U194="základní",N194,0)</f>
        <v>0</v>
      </c>
      <c r="BF194" s="166" t="n">
        <f aca="false">IF(U194="snížená",N194,0)</f>
        <v>0</v>
      </c>
      <c r="BG194" s="166" t="n">
        <f aca="false">IF(U194="zákl. přenesená",N194,0)</f>
        <v>0</v>
      </c>
      <c r="BH194" s="166" t="n">
        <f aca="false">IF(U194="sníž. přenesená",N194,0)</f>
        <v>0</v>
      </c>
      <c r="BI194" s="166" t="n">
        <f aca="false">IF(U194="nulová",N194,0)</f>
        <v>0</v>
      </c>
      <c r="BJ194" s="10" t="s">
        <v>21</v>
      </c>
      <c r="BK194" s="166" t="n">
        <f aca="false">ROUND(L195*K195,2)</f>
        <v>0</v>
      </c>
      <c r="BL194" s="10" t="s">
        <v>130</v>
      </c>
      <c r="BM194" s="10" t="s">
        <v>351</v>
      </c>
    </row>
    <row r="195" customFormat="false" ht="46.5" hidden="true" customHeight="true" outlineLevel="0" collapsed="false">
      <c r="A195" s="28"/>
      <c r="B195" s="154"/>
      <c r="C195" s="155" t="n">
        <v>70</v>
      </c>
      <c r="D195" s="155" t="s">
        <v>126</v>
      </c>
      <c r="E195" s="156" t="s">
        <v>352</v>
      </c>
      <c r="F195" s="175" t="s">
        <v>353</v>
      </c>
      <c r="G195" s="175"/>
      <c r="H195" s="175"/>
      <c r="I195" s="175"/>
      <c r="J195" s="176" t="s">
        <v>129</v>
      </c>
      <c r="K195" s="177"/>
      <c r="L195" s="167"/>
      <c r="M195" s="167"/>
      <c r="N195" s="161" t="n">
        <f aca="false">ROUND(L195*K195,2)</f>
        <v>0</v>
      </c>
      <c r="O195" s="161"/>
      <c r="P195" s="161"/>
      <c r="Q195" s="161"/>
      <c r="R195" s="162"/>
      <c r="T195" s="163"/>
      <c r="U195" s="40" t="s">
        <v>41</v>
      </c>
      <c r="V195" s="164" t="n">
        <v>0</v>
      </c>
      <c r="W195" s="164" t="e">
        <f aca="false">V195*#REF!</f>
        <v>#REF!</v>
      </c>
      <c r="X195" s="164" t="n">
        <v>0</v>
      </c>
      <c r="Y195" s="164" t="e">
        <f aca="false">X195*#REF!</f>
        <v>#REF!</v>
      </c>
      <c r="Z195" s="164" t="n">
        <v>0</v>
      </c>
      <c r="AA195" s="165" t="e">
        <f aca="false">Z195*#REF!</f>
        <v>#REF!</v>
      </c>
      <c r="AR195" s="10" t="s">
        <v>130</v>
      </c>
      <c r="AT195" s="10" t="s">
        <v>126</v>
      </c>
      <c r="AU195" s="10" t="s">
        <v>21</v>
      </c>
      <c r="AY195" s="10" t="s">
        <v>109</v>
      </c>
      <c r="BE195" s="166" t="n">
        <f aca="false">IF(U195="základní",N195,0)</f>
        <v>0</v>
      </c>
      <c r="BF195" s="166" t="n">
        <f aca="false">IF(U195="snížená",N195,0)</f>
        <v>0</v>
      </c>
      <c r="BG195" s="166" t="n">
        <f aca="false">IF(U195="zákl. přenesená",N195,0)</f>
        <v>0</v>
      </c>
      <c r="BH195" s="166" t="n">
        <f aca="false">IF(U195="sníž. přenesená",N195,0)</f>
        <v>0</v>
      </c>
      <c r="BI195" s="166" t="n">
        <f aca="false">IF(U195="nulová",N195,0)</f>
        <v>0</v>
      </c>
      <c r="BJ195" s="10" t="s">
        <v>21</v>
      </c>
      <c r="BK195" s="166" t="e">
        <f aca="false">ROUND(#REF!*#REF!,2)</f>
        <v>#REF!</v>
      </c>
      <c r="BL195" s="10" t="s">
        <v>130</v>
      </c>
      <c r="BM195" s="10" t="s">
        <v>354</v>
      </c>
    </row>
    <row r="196" customFormat="false" ht="48.75" hidden="true" customHeight="true" outlineLevel="0" collapsed="false">
      <c r="A196" s="28"/>
      <c r="B196" s="154"/>
      <c r="C196" s="155" t="n">
        <v>71</v>
      </c>
      <c r="D196" s="155" t="s">
        <v>126</v>
      </c>
      <c r="E196" s="156" t="s">
        <v>355</v>
      </c>
      <c r="F196" s="157" t="s">
        <v>356</v>
      </c>
      <c r="G196" s="157"/>
      <c r="H196" s="157"/>
      <c r="I196" s="157"/>
      <c r="J196" s="158" t="s">
        <v>129</v>
      </c>
      <c r="K196" s="159"/>
      <c r="L196" s="160"/>
      <c r="M196" s="160"/>
      <c r="N196" s="161" t="n">
        <f aca="false">ROUND(L196*K196,2)</f>
        <v>0</v>
      </c>
      <c r="O196" s="161"/>
      <c r="P196" s="161"/>
      <c r="Q196" s="161"/>
      <c r="R196" s="162"/>
      <c r="T196" s="163"/>
      <c r="U196" s="40" t="s">
        <v>41</v>
      </c>
      <c r="V196" s="164" t="n">
        <v>0</v>
      </c>
      <c r="W196" s="164" t="n">
        <f aca="false">V196*K196</f>
        <v>0</v>
      </c>
      <c r="X196" s="164" t="n">
        <v>0</v>
      </c>
      <c r="Y196" s="164" t="n">
        <f aca="false">X196*K196</f>
        <v>0</v>
      </c>
      <c r="Z196" s="164" t="n">
        <v>0</v>
      </c>
      <c r="AA196" s="165" t="n">
        <f aca="false">Z196*K196</f>
        <v>0</v>
      </c>
      <c r="AR196" s="10" t="s">
        <v>130</v>
      </c>
      <c r="AT196" s="10" t="s">
        <v>126</v>
      </c>
      <c r="AU196" s="10" t="s">
        <v>21</v>
      </c>
      <c r="AY196" s="10" t="s">
        <v>109</v>
      </c>
      <c r="BE196" s="166" t="n">
        <f aca="false">IF(U196="základní",N196,0)</f>
        <v>0</v>
      </c>
      <c r="BF196" s="166" t="n">
        <f aca="false">IF(U196="snížená",N196,0)</f>
        <v>0</v>
      </c>
      <c r="BG196" s="166" t="n">
        <f aca="false">IF(U196="zákl. přenesená",N196,0)</f>
        <v>0</v>
      </c>
      <c r="BH196" s="166" t="n">
        <f aca="false">IF(U196="sníž. přenesená",N196,0)</f>
        <v>0</v>
      </c>
      <c r="BI196" s="166" t="n">
        <f aca="false">IF(U196="nulová",N196,0)</f>
        <v>0</v>
      </c>
      <c r="BJ196" s="10" t="s">
        <v>21</v>
      </c>
      <c r="BK196" s="166" t="n">
        <f aca="false">ROUND(L196*K196,2)</f>
        <v>0</v>
      </c>
      <c r="BL196" s="10" t="s">
        <v>130</v>
      </c>
      <c r="BM196" s="10" t="s">
        <v>357</v>
      </c>
    </row>
    <row r="197" customFormat="false" ht="48.75" hidden="true" customHeight="true" outlineLevel="0" collapsed="false">
      <c r="A197" s="28"/>
      <c r="B197" s="154"/>
      <c r="C197" s="155" t="n">
        <v>72</v>
      </c>
      <c r="D197" s="155" t="s">
        <v>126</v>
      </c>
      <c r="E197" s="156" t="s">
        <v>358</v>
      </c>
      <c r="F197" s="175" t="s">
        <v>359</v>
      </c>
      <c r="G197" s="175"/>
      <c r="H197" s="175"/>
      <c r="I197" s="175"/>
      <c r="J197" s="158" t="s">
        <v>129</v>
      </c>
      <c r="K197" s="159"/>
      <c r="L197" s="160"/>
      <c r="M197" s="160"/>
      <c r="N197" s="161" t="n">
        <f aca="false">ROUND(L197*K197,2)</f>
        <v>0</v>
      </c>
      <c r="O197" s="161"/>
      <c r="P197" s="161"/>
      <c r="Q197" s="161"/>
      <c r="R197" s="162"/>
      <c r="T197" s="163"/>
      <c r="U197" s="40" t="s">
        <v>41</v>
      </c>
      <c r="V197" s="164" t="n">
        <v>0</v>
      </c>
      <c r="W197" s="164" t="n">
        <f aca="false">V197*K197</f>
        <v>0</v>
      </c>
      <c r="X197" s="164" t="n">
        <v>0</v>
      </c>
      <c r="Y197" s="164" t="n">
        <f aca="false">X197*K197</f>
        <v>0</v>
      </c>
      <c r="Z197" s="164" t="n">
        <v>0</v>
      </c>
      <c r="AA197" s="165" t="n">
        <f aca="false">Z197*K197</f>
        <v>0</v>
      </c>
      <c r="AR197" s="10" t="s">
        <v>130</v>
      </c>
      <c r="AT197" s="10" t="s">
        <v>126</v>
      </c>
      <c r="AU197" s="10" t="s">
        <v>21</v>
      </c>
      <c r="AY197" s="10" t="s">
        <v>109</v>
      </c>
      <c r="BE197" s="166" t="n">
        <f aca="false">IF(U197="základní",N197,0)</f>
        <v>0</v>
      </c>
      <c r="BF197" s="166" t="n">
        <f aca="false">IF(U197="snížená",N197,0)</f>
        <v>0</v>
      </c>
      <c r="BG197" s="166" t="n">
        <f aca="false">IF(U197="zákl. přenesená",N197,0)</f>
        <v>0</v>
      </c>
      <c r="BH197" s="166" t="n">
        <f aca="false">IF(U197="sníž. přenesená",N197,0)</f>
        <v>0</v>
      </c>
      <c r="BI197" s="166" t="n">
        <f aca="false">IF(U197="nulová",N197,0)</f>
        <v>0</v>
      </c>
      <c r="BJ197" s="10" t="s">
        <v>21</v>
      </c>
      <c r="BK197" s="166" t="n">
        <f aca="false">ROUND(L197*K197,2)</f>
        <v>0</v>
      </c>
      <c r="BL197" s="10" t="s">
        <v>130</v>
      </c>
      <c r="BM197" s="10" t="s">
        <v>360</v>
      </c>
    </row>
    <row r="198" customFormat="false" ht="44.25" hidden="true" customHeight="true" outlineLevel="0" collapsed="false">
      <c r="A198" s="28"/>
      <c r="B198" s="154"/>
      <c r="C198" s="155" t="n">
        <v>73</v>
      </c>
      <c r="D198" s="155" t="s">
        <v>126</v>
      </c>
      <c r="E198" s="156" t="s">
        <v>361</v>
      </c>
      <c r="F198" s="157" t="s">
        <v>151</v>
      </c>
      <c r="G198" s="157"/>
      <c r="H198" s="157"/>
      <c r="I198" s="157"/>
      <c r="J198" s="158" t="s">
        <v>129</v>
      </c>
      <c r="K198" s="159"/>
      <c r="L198" s="160"/>
      <c r="M198" s="160"/>
      <c r="N198" s="161" t="n">
        <f aca="false">ROUND(L198*K198,2)</f>
        <v>0</v>
      </c>
      <c r="O198" s="161"/>
      <c r="P198" s="161"/>
      <c r="Q198" s="161"/>
      <c r="R198" s="162"/>
      <c r="T198" s="163"/>
      <c r="U198" s="40" t="s">
        <v>41</v>
      </c>
      <c r="V198" s="164" t="n">
        <v>0</v>
      </c>
      <c r="W198" s="164" t="n">
        <f aca="false">V198*K198</f>
        <v>0</v>
      </c>
      <c r="X198" s="164" t="n">
        <v>0</v>
      </c>
      <c r="Y198" s="164" t="n">
        <f aca="false">X198*K198</f>
        <v>0</v>
      </c>
      <c r="Z198" s="164" t="n">
        <v>0</v>
      </c>
      <c r="AA198" s="165" t="n">
        <f aca="false">Z198*K198</f>
        <v>0</v>
      </c>
      <c r="AR198" s="10" t="s">
        <v>130</v>
      </c>
      <c r="AT198" s="10" t="s">
        <v>126</v>
      </c>
      <c r="AU198" s="10" t="s">
        <v>21</v>
      </c>
      <c r="AY198" s="10" t="s">
        <v>109</v>
      </c>
      <c r="BE198" s="166" t="n">
        <f aca="false">IF(U198="základní",N198,0)</f>
        <v>0</v>
      </c>
      <c r="BF198" s="166" t="n">
        <f aca="false">IF(U198="snížená",N198,0)</f>
        <v>0</v>
      </c>
      <c r="BG198" s="166" t="n">
        <f aca="false">IF(U198="zákl. přenesená",N198,0)</f>
        <v>0</v>
      </c>
      <c r="BH198" s="166" t="n">
        <f aca="false">IF(U198="sníž. přenesená",N198,0)</f>
        <v>0</v>
      </c>
      <c r="BI198" s="166" t="n">
        <f aca="false">IF(U198="nulová",N198,0)</f>
        <v>0</v>
      </c>
      <c r="BJ198" s="10" t="s">
        <v>21</v>
      </c>
      <c r="BK198" s="166" t="n">
        <f aca="false">ROUND(L198*K198,2)</f>
        <v>0</v>
      </c>
      <c r="BL198" s="10" t="s">
        <v>130</v>
      </c>
      <c r="BM198" s="10" t="s">
        <v>362</v>
      </c>
    </row>
    <row r="199" customFormat="false" ht="44.25" hidden="true" customHeight="true" outlineLevel="0" collapsed="false">
      <c r="A199" s="28"/>
      <c r="B199" s="154"/>
      <c r="C199" s="155" t="n">
        <v>74</v>
      </c>
      <c r="D199" s="155" t="s">
        <v>126</v>
      </c>
      <c r="E199" s="156" t="s">
        <v>363</v>
      </c>
      <c r="F199" s="157" t="s">
        <v>154</v>
      </c>
      <c r="G199" s="157"/>
      <c r="H199" s="157"/>
      <c r="I199" s="157"/>
      <c r="J199" s="158" t="s">
        <v>129</v>
      </c>
      <c r="K199" s="159"/>
      <c r="L199" s="160"/>
      <c r="M199" s="160"/>
      <c r="N199" s="161" t="n">
        <f aca="false">ROUND(L199*K199,2)</f>
        <v>0</v>
      </c>
      <c r="O199" s="161"/>
      <c r="P199" s="161"/>
      <c r="Q199" s="161"/>
      <c r="R199" s="162"/>
      <c r="T199" s="163"/>
      <c r="U199" s="40" t="s">
        <v>41</v>
      </c>
      <c r="V199" s="164" t="n">
        <v>0</v>
      </c>
      <c r="W199" s="164" t="n">
        <f aca="false">V199*K199</f>
        <v>0</v>
      </c>
      <c r="X199" s="164" t="n">
        <v>0</v>
      </c>
      <c r="Y199" s="164" t="n">
        <f aca="false">X199*K199</f>
        <v>0</v>
      </c>
      <c r="Z199" s="164" t="n">
        <v>0</v>
      </c>
      <c r="AA199" s="165" t="n">
        <f aca="false">Z199*K199</f>
        <v>0</v>
      </c>
      <c r="AR199" s="10" t="s">
        <v>130</v>
      </c>
      <c r="AT199" s="10" t="s">
        <v>126</v>
      </c>
      <c r="AU199" s="10" t="s">
        <v>21</v>
      </c>
      <c r="AY199" s="10" t="s">
        <v>109</v>
      </c>
      <c r="BE199" s="166" t="n">
        <f aca="false">IF(U199="základní",N199,0)</f>
        <v>0</v>
      </c>
      <c r="BF199" s="166" t="n">
        <f aca="false">IF(U199="snížená",N199,0)</f>
        <v>0</v>
      </c>
      <c r="BG199" s="166" t="n">
        <f aca="false">IF(U199="zákl. přenesená",N199,0)</f>
        <v>0</v>
      </c>
      <c r="BH199" s="166" t="n">
        <f aca="false">IF(U199="sníž. přenesená",N199,0)</f>
        <v>0</v>
      </c>
      <c r="BI199" s="166" t="n">
        <f aca="false">IF(U199="nulová",N199,0)</f>
        <v>0</v>
      </c>
      <c r="BJ199" s="10" t="s">
        <v>21</v>
      </c>
      <c r="BK199" s="166" t="n">
        <f aca="false">ROUND(L199*K199,2)</f>
        <v>0</v>
      </c>
      <c r="BL199" s="10" t="s">
        <v>130</v>
      </c>
      <c r="BM199" s="10" t="s">
        <v>364</v>
      </c>
    </row>
    <row r="200" customFormat="false" ht="49.5" hidden="true" customHeight="true" outlineLevel="0" collapsed="false">
      <c r="A200" s="28"/>
      <c r="B200" s="154"/>
      <c r="C200" s="155" t="n">
        <v>75</v>
      </c>
      <c r="D200" s="155" t="s">
        <v>126</v>
      </c>
      <c r="E200" s="156" t="s">
        <v>365</v>
      </c>
      <c r="F200" s="157" t="s">
        <v>157</v>
      </c>
      <c r="G200" s="157"/>
      <c r="H200" s="157"/>
      <c r="I200" s="157"/>
      <c r="J200" s="158" t="s">
        <v>129</v>
      </c>
      <c r="K200" s="159"/>
      <c r="L200" s="160"/>
      <c r="M200" s="160"/>
      <c r="N200" s="161" t="n">
        <f aca="false">ROUND(L200*K200,2)</f>
        <v>0</v>
      </c>
      <c r="O200" s="161"/>
      <c r="P200" s="161"/>
      <c r="Q200" s="161"/>
      <c r="R200" s="162"/>
      <c r="T200" s="163"/>
      <c r="U200" s="40" t="s">
        <v>41</v>
      </c>
      <c r="V200" s="164" t="n">
        <v>0</v>
      </c>
      <c r="W200" s="164" t="n">
        <f aca="false">V200*K200</f>
        <v>0</v>
      </c>
      <c r="X200" s="164" t="n">
        <v>0</v>
      </c>
      <c r="Y200" s="164" t="n">
        <f aca="false">X200*K200</f>
        <v>0</v>
      </c>
      <c r="Z200" s="164" t="n">
        <v>0</v>
      </c>
      <c r="AA200" s="165" t="n">
        <f aca="false">Z200*K200</f>
        <v>0</v>
      </c>
      <c r="AR200" s="10" t="s">
        <v>130</v>
      </c>
      <c r="AT200" s="10" t="s">
        <v>126</v>
      </c>
      <c r="AU200" s="10" t="s">
        <v>21</v>
      </c>
      <c r="AY200" s="10" t="s">
        <v>109</v>
      </c>
      <c r="BE200" s="166" t="n">
        <f aca="false">IF(U200="základní",N200,0)</f>
        <v>0</v>
      </c>
      <c r="BF200" s="166" t="n">
        <f aca="false">IF(U200="snížená",N200,0)</f>
        <v>0</v>
      </c>
      <c r="BG200" s="166" t="n">
        <f aca="false">IF(U200="zákl. přenesená",N200,0)</f>
        <v>0</v>
      </c>
      <c r="BH200" s="166" t="n">
        <f aca="false">IF(U200="sníž. přenesená",N200,0)</f>
        <v>0</v>
      </c>
      <c r="BI200" s="166" t="n">
        <f aca="false">IF(U200="nulová",N200,0)</f>
        <v>0</v>
      </c>
      <c r="BJ200" s="10" t="s">
        <v>21</v>
      </c>
      <c r="BK200" s="166" t="n">
        <f aca="false">ROUND(L200*K200,2)</f>
        <v>0</v>
      </c>
      <c r="BL200" s="10" t="s">
        <v>130</v>
      </c>
      <c r="BM200" s="10" t="s">
        <v>366</v>
      </c>
    </row>
    <row r="201" customFormat="false" ht="42.75" hidden="true" customHeight="true" outlineLevel="0" collapsed="false">
      <c r="A201" s="28"/>
      <c r="B201" s="154"/>
      <c r="C201" s="155" t="n">
        <v>76</v>
      </c>
      <c r="D201" s="155" t="s">
        <v>126</v>
      </c>
      <c r="E201" s="156" t="s">
        <v>367</v>
      </c>
      <c r="F201" s="157" t="s">
        <v>160</v>
      </c>
      <c r="G201" s="157"/>
      <c r="H201" s="157"/>
      <c r="I201" s="157"/>
      <c r="J201" s="158" t="s">
        <v>129</v>
      </c>
      <c r="K201" s="159"/>
      <c r="L201" s="160"/>
      <c r="M201" s="160"/>
      <c r="N201" s="161" t="n">
        <f aca="false">ROUND(L201*K201,2)</f>
        <v>0</v>
      </c>
      <c r="O201" s="161"/>
      <c r="P201" s="161"/>
      <c r="Q201" s="161"/>
      <c r="R201" s="162"/>
      <c r="T201" s="163"/>
      <c r="U201" s="40" t="s">
        <v>41</v>
      </c>
      <c r="V201" s="164" t="n">
        <v>0</v>
      </c>
      <c r="W201" s="164" t="n">
        <f aca="false">V201*K201</f>
        <v>0</v>
      </c>
      <c r="X201" s="164" t="n">
        <v>0</v>
      </c>
      <c r="Y201" s="164" t="n">
        <f aca="false">X201*K201</f>
        <v>0</v>
      </c>
      <c r="Z201" s="164" t="n">
        <v>0</v>
      </c>
      <c r="AA201" s="165" t="n">
        <f aca="false">Z201*K201</f>
        <v>0</v>
      </c>
      <c r="AR201" s="10" t="s">
        <v>130</v>
      </c>
      <c r="AT201" s="10" t="s">
        <v>126</v>
      </c>
      <c r="AU201" s="10" t="s">
        <v>21</v>
      </c>
      <c r="AY201" s="10" t="s">
        <v>109</v>
      </c>
      <c r="BE201" s="166" t="n">
        <f aca="false">IF(U201="základní",N201,0)</f>
        <v>0</v>
      </c>
      <c r="BF201" s="166" t="n">
        <f aca="false">IF(U201="snížená",N201,0)</f>
        <v>0</v>
      </c>
      <c r="BG201" s="166" t="n">
        <f aca="false">IF(U201="zákl. přenesená",N201,0)</f>
        <v>0</v>
      </c>
      <c r="BH201" s="166" t="n">
        <f aca="false">IF(U201="sníž. přenesená",N201,0)</f>
        <v>0</v>
      </c>
      <c r="BI201" s="166" t="n">
        <f aca="false">IF(U201="nulová",N201,0)</f>
        <v>0</v>
      </c>
      <c r="BJ201" s="10" t="s">
        <v>21</v>
      </c>
      <c r="BK201" s="166" t="n">
        <f aca="false">ROUND(L201*K201,2)</f>
        <v>0</v>
      </c>
      <c r="BL201" s="10" t="s">
        <v>130</v>
      </c>
      <c r="BM201" s="10" t="s">
        <v>368</v>
      </c>
    </row>
    <row r="202" customFormat="false" ht="43.5" hidden="true" customHeight="true" outlineLevel="0" collapsed="false">
      <c r="A202" s="28"/>
      <c r="B202" s="154"/>
      <c r="C202" s="155" t="n">
        <v>77</v>
      </c>
      <c r="D202" s="155" t="s">
        <v>126</v>
      </c>
      <c r="E202" s="156" t="s">
        <v>369</v>
      </c>
      <c r="F202" s="157" t="s">
        <v>163</v>
      </c>
      <c r="G202" s="157"/>
      <c r="H202" s="157"/>
      <c r="I202" s="157"/>
      <c r="J202" s="158" t="s">
        <v>129</v>
      </c>
      <c r="K202" s="159"/>
      <c r="L202" s="160"/>
      <c r="M202" s="160"/>
      <c r="N202" s="161" t="n">
        <f aca="false">ROUND(L202*K202,2)</f>
        <v>0</v>
      </c>
      <c r="O202" s="161"/>
      <c r="P202" s="161"/>
      <c r="Q202" s="161"/>
      <c r="R202" s="162"/>
      <c r="T202" s="163"/>
      <c r="U202" s="40" t="s">
        <v>41</v>
      </c>
      <c r="V202" s="164" t="n">
        <v>0</v>
      </c>
      <c r="W202" s="164" t="n">
        <f aca="false">V202*K202</f>
        <v>0</v>
      </c>
      <c r="X202" s="164" t="n">
        <v>0</v>
      </c>
      <c r="Y202" s="164" t="n">
        <f aca="false">X202*K202</f>
        <v>0</v>
      </c>
      <c r="Z202" s="164" t="n">
        <v>0</v>
      </c>
      <c r="AA202" s="165" t="n">
        <f aca="false">Z202*K202</f>
        <v>0</v>
      </c>
      <c r="AR202" s="10" t="s">
        <v>130</v>
      </c>
      <c r="AT202" s="10" t="s">
        <v>126</v>
      </c>
      <c r="AU202" s="10" t="s">
        <v>21</v>
      </c>
      <c r="AY202" s="10" t="s">
        <v>109</v>
      </c>
      <c r="BE202" s="166" t="n">
        <f aca="false">IF(U202="základní",N202,0)</f>
        <v>0</v>
      </c>
      <c r="BF202" s="166" t="n">
        <f aca="false">IF(U202="snížená",N202,0)</f>
        <v>0</v>
      </c>
      <c r="BG202" s="166" t="n">
        <f aca="false">IF(U202="zákl. přenesená",N202,0)</f>
        <v>0</v>
      </c>
      <c r="BH202" s="166" t="n">
        <f aca="false">IF(U202="sníž. přenesená",N202,0)</f>
        <v>0</v>
      </c>
      <c r="BI202" s="166" t="n">
        <f aca="false">IF(U202="nulová",N202,0)</f>
        <v>0</v>
      </c>
      <c r="BJ202" s="10" t="s">
        <v>21</v>
      </c>
      <c r="BK202" s="166" t="n">
        <f aca="false">ROUND(L202*K202,2)</f>
        <v>0</v>
      </c>
      <c r="BL202" s="10" t="s">
        <v>130</v>
      </c>
      <c r="BM202" s="10" t="s">
        <v>370</v>
      </c>
    </row>
    <row r="203" customFormat="false" ht="46.5" hidden="true" customHeight="true" outlineLevel="0" collapsed="false">
      <c r="A203" s="28"/>
      <c r="B203" s="154"/>
      <c r="C203" s="155" t="n">
        <v>78</v>
      </c>
      <c r="D203" s="155" t="s">
        <v>126</v>
      </c>
      <c r="E203" s="156" t="s">
        <v>371</v>
      </c>
      <c r="F203" s="157" t="s">
        <v>372</v>
      </c>
      <c r="G203" s="157"/>
      <c r="H203" s="157"/>
      <c r="I203" s="157"/>
      <c r="J203" s="158" t="s">
        <v>129</v>
      </c>
      <c r="K203" s="159"/>
      <c r="L203" s="160"/>
      <c r="M203" s="160"/>
      <c r="N203" s="161" t="n">
        <f aca="false">ROUND(L203*K203,2)</f>
        <v>0</v>
      </c>
      <c r="O203" s="161"/>
      <c r="P203" s="161"/>
      <c r="Q203" s="161"/>
      <c r="R203" s="162"/>
      <c r="T203" s="163"/>
      <c r="U203" s="40" t="s">
        <v>41</v>
      </c>
      <c r="V203" s="164" t="n">
        <v>0</v>
      </c>
      <c r="W203" s="164" t="n">
        <f aca="false">V203*K203</f>
        <v>0</v>
      </c>
      <c r="X203" s="164" t="n">
        <v>0</v>
      </c>
      <c r="Y203" s="164" t="n">
        <f aca="false">X203*K203</f>
        <v>0</v>
      </c>
      <c r="Z203" s="164" t="n">
        <v>0</v>
      </c>
      <c r="AA203" s="165" t="n">
        <f aca="false">Z203*K203</f>
        <v>0</v>
      </c>
      <c r="AR203" s="10" t="s">
        <v>130</v>
      </c>
      <c r="AT203" s="10" t="s">
        <v>126</v>
      </c>
      <c r="AU203" s="10" t="s">
        <v>21</v>
      </c>
      <c r="AY203" s="10" t="s">
        <v>109</v>
      </c>
      <c r="BE203" s="166" t="n">
        <f aca="false">IF(U203="základní",N203,0)</f>
        <v>0</v>
      </c>
      <c r="BF203" s="166" t="n">
        <f aca="false">IF(U203="snížená",N203,0)</f>
        <v>0</v>
      </c>
      <c r="BG203" s="166" t="n">
        <f aca="false">IF(U203="zákl. přenesená",N203,0)</f>
        <v>0</v>
      </c>
      <c r="BH203" s="166" t="n">
        <f aca="false">IF(U203="sníž. přenesená",N203,0)</f>
        <v>0</v>
      </c>
      <c r="BI203" s="166" t="n">
        <f aca="false">IF(U203="nulová",N203,0)</f>
        <v>0</v>
      </c>
      <c r="BJ203" s="10" t="s">
        <v>21</v>
      </c>
      <c r="BK203" s="166" t="n">
        <f aca="false">ROUND(L203*K203,2)</f>
        <v>0</v>
      </c>
      <c r="BL203" s="10" t="s">
        <v>130</v>
      </c>
      <c r="BM203" s="10" t="s">
        <v>373</v>
      </c>
    </row>
    <row r="204" customFormat="false" ht="31.5" hidden="true" customHeight="true" outlineLevel="0" collapsed="false">
      <c r="A204" s="28"/>
      <c r="B204" s="154"/>
      <c r="C204" s="155" t="n">
        <v>79</v>
      </c>
      <c r="D204" s="155" t="s">
        <v>126</v>
      </c>
      <c r="E204" s="156" t="s">
        <v>374</v>
      </c>
      <c r="F204" s="157" t="s">
        <v>375</v>
      </c>
      <c r="G204" s="157"/>
      <c r="H204" s="157"/>
      <c r="I204" s="157"/>
      <c r="J204" s="158" t="s">
        <v>167</v>
      </c>
      <c r="K204" s="159"/>
      <c r="L204" s="160"/>
      <c r="M204" s="160"/>
      <c r="N204" s="161" t="n">
        <f aca="false">ROUND(L204*K204,2)</f>
        <v>0</v>
      </c>
      <c r="O204" s="161"/>
      <c r="P204" s="161"/>
      <c r="Q204" s="161"/>
      <c r="R204" s="162"/>
      <c r="T204" s="163"/>
      <c r="U204" s="40" t="s">
        <v>41</v>
      </c>
      <c r="V204" s="164" t="n">
        <v>0</v>
      </c>
      <c r="W204" s="164" t="n">
        <f aca="false">V204*K204</f>
        <v>0</v>
      </c>
      <c r="X204" s="164" t="n">
        <v>0</v>
      </c>
      <c r="Y204" s="164" t="n">
        <f aca="false">X204*K204</f>
        <v>0</v>
      </c>
      <c r="Z204" s="164" t="n">
        <v>0</v>
      </c>
      <c r="AA204" s="165" t="n">
        <f aca="false">Z204*K204</f>
        <v>0</v>
      </c>
      <c r="AR204" s="10" t="s">
        <v>130</v>
      </c>
      <c r="AT204" s="10" t="s">
        <v>126</v>
      </c>
      <c r="AU204" s="10" t="s">
        <v>21</v>
      </c>
      <c r="AY204" s="10" t="s">
        <v>109</v>
      </c>
      <c r="BE204" s="166" t="n">
        <f aca="false">IF(U204="základní",N204,0)</f>
        <v>0</v>
      </c>
      <c r="BF204" s="166" t="n">
        <f aca="false">IF(U204="snížená",N204,0)</f>
        <v>0</v>
      </c>
      <c r="BG204" s="166" t="n">
        <f aca="false">IF(U204="zákl. přenesená",N204,0)</f>
        <v>0</v>
      </c>
      <c r="BH204" s="166" t="n">
        <f aca="false">IF(U204="sníž. přenesená",N204,0)</f>
        <v>0</v>
      </c>
      <c r="BI204" s="166" t="n">
        <f aca="false">IF(U204="nulová",N204,0)</f>
        <v>0</v>
      </c>
      <c r="BJ204" s="10" t="s">
        <v>21</v>
      </c>
      <c r="BK204" s="166" t="n">
        <f aca="false">ROUND(L204*K204,2)</f>
        <v>0</v>
      </c>
      <c r="BL204" s="10" t="s">
        <v>130</v>
      </c>
      <c r="BM204" s="10" t="s">
        <v>376</v>
      </c>
    </row>
    <row r="205" customFormat="false" ht="31.5" hidden="true" customHeight="true" outlineLevel="0" collapsed="false">
      <c r="A205" s="28"/>
      <c r="B205" s="154"/>
      <c r="C205" s="155" t="n">
        <v>80</v>
      </c>
      <c r="D205" s="155" t="s">
        <v>126</v>
      </c>
      <c r="E205" s="156" t="s">
        <v>377</v>
      </c>
      <c r="F205" s="157" t="s">
        <v>378</v>
      </c>
      <c r="G205" s="157"/>
      <c r="H205" s="157"/>
      <c r="I205" s="157"/>
      <c r="J205" s="158" t="s">
        <v>167</v>
      </c>
      <c r="K205" s="159"/>
      <c r="L205" s="160"/>
      <c r="M205" s="160"/>
      <c r="N205" s="161" t="n">
        <f aca="false">ROUND(L205*K205,2)</f>
        <v>0</v>
      </c>
      <c r="O205" s="161"/>
      <c r="P205" s="161"/>
      <c r="Q205" s="161"/>
      <c r="R205" s="162"/>
      <c r="T205" s="163"/>
      <c r="U205" s="40" t="s">
        <v>41</v>
      </c>
      <c r="V205" s="164" t="n">
        <v>0</v>
      </c>
      <c r="W205" s="164" t="n">
        <f aca="false">V205*K205</f>
        <v>0</v>
      </c>
      <c r="X205" s="164" t="n">
        <v>0</v>
      </c>
      <c r="Y205" s="164" t="n">
        <f aca="false">X205*K205</f>
        <v>0</v>
      </c>
      <c r="Z205" s="164" t="n">
        <v>0</v>
      </c>
      <c r="AA205" s="165" t="n">
        <f aca="false">Z205*K205</f>
        <v>0</v>
      </c>
      <c r="AR205" s="10" t="s">
        <v>130</v>
      </c>
      <c r="AT205" s="10" t="s">
        <v>126</v>
      </c>
      <c r="AU205" s="10" t="s">
        <v>21</v>
      </c>
      <c r="AY205" s="10" t="s">
        <v>109</v>
      </c>
      <c r="BE205" s="166" t="n">
        <f aca="false">IF(U205="základní",N205,0)</f>
        <v>0</v>
      </c>
      <c r="BF205" s="166" t="n">
        <f aca="false">IF(U205="snížená",N205,0)</f>
        <v>0</v>
      </c>
      <c r="BG205" s="166" t="n">
        <f aca="false">IF(U205="zákl. přenesená",N205,0)</f>
        <v>0</v>
      </c>
      <c r="BH205" s="166" t="n">
        <f aca="false">IF(U205="sníž. přenesená",N205,0)</f>
        <v>0</v>
      </c>
      <c r="BI205" s="166" t="n">
        <f aca="false">IF(U205="nulová",N205,0)</f>
        <v>0</v>
      </c>
      <c r="BJ205" s="10" t="s">
        <v>21</v>
      </c>
      <c r="BK205" s="166" t="n">
        <f aca="false">ROUND(L205*K205,2)</f>
        <v>0</v>
      </c>
      <c r="BL205" s="10" t="s">
        <v>130</v>
      </c>
      <c r="BM205" s="10" t="s">
        <v>379</v>
      </c>
    </row>
    <row r="206" customFormat="false" ht="31.5" hidden="true" customHeight="true" outlineLevel="0" collapsed="false">
      <c r="A206" s="28"/>
      <c r="B206" s="154"/>
      <c r="C206" s="155" t="n">
        <v>81</v>
      </c>
      <c r="D206" s="155" t="s">
        <v>126</v>
      </c>
      <c r="E206" s="156" t="s">
        <v>380</v>
      </c>
      <c r="F206" s="157" t="s">
        <v>381</v>
      </c>
      <c r="G206" s="157"/>
      <c r="H206" s="157"/>
      <c r="I206" s="157"/>
      <c r="J206" s="158" t="s">
        <v>167</v>
      </c>
      <c r="K206" s="159"/>
      <c r="L206" s="160"/>
      <c r="M206" s="160"/>
      <c r="N206" s="161" t="n">
        <f aca="false">ROUND(L206*K206,2)</f>
        <v>0</v>
      </c>
      <c r="O206" s="161"/>
      <c r="P206" s="161"/>
      <c r="Q206" s="161"/>
      <c r="R206" s="162"/>
      <c r="T206" s="163"/>
      <c r="U206" s="40" t="s">
        <v>41</v>
      </c>
      <c r="V206" s="164" t="n">
        <v>0</v>
      </c>
      <c r="W206" s="164" t="n">
        <f aca="false">V206*K206</f>
        <v>0</v>
      </c>
      <c r="X206" s="164" t="n">
        <v>0</v>
      </c>
      <c r="Y206" s="164" t="n">
        <f aca="false">X206*K206</f>
        <v>0</v>
      </c>
      <c r="Z206" s="164" t="n">
        <v>0</v>
      </c>
      <c r="AA206" s="165" t="n">
        <f aca="false">Z206*K206</f>
        <v>0</v>
      </c>
      <c r="AR206" s="10" t="s">
        <v>130</v>
      </c>
      <c r="AT206" s="10" t="s">
        <v>126</v>
      </c>
      <c r="AU206" s="10" t="s">
        <v>21</v>
      </c>
      <c r="AY206" s="10" t="s">
        <v>109</v>
      </c>
      <c r="BE206" s="166" t="n">
        <f aca="false">IF(U206="základní",N206,0)</f>
        <v>0</v>
      </c>
      <c r="BF206" s="166" t="n">
        <f aca="false">IF(U206="snížená",N206,0)</f>
        <v>0</v>
      </c>
      <c r="BG206" s="166" t="n">
        <f aca="false">IF(U206="zákl. přenesená",N206,0)</f>
        <v>0</v>
      </c>
      <c r="BH206" s="166" t="n">
        <f aca="false">IF(U206="sníž. přenesená",N206,0)</f>
        <v>0</v>
      </c>
      <c r="BI206" s="166" t="n">
        <f aca="false">IF(U206="nulová",N206,0)</f>
        <v>0</v>
      </c>
      <c r="BJ206" s="10" t="s">
        <v>21</v>
      </c>
      <c r="BK206" s="166" t="n">
        <f aca="false">ROUND(L206*K206,2)</f>
        <v>0</v>
      </c>
      <c r="BL206" s="10" t="s">
        <v>130</v>
      </c>
      <c r="BM206" s="10" t="s">
        <v>382</v>
      </c>
    </row>
    <row r="207" customFormat="false" ht="31.5" hidden="true" customHeight="true" outlineLevel="0" collapsed="false">
      <c r="A207" s="28"/>
      <c r="B207" s="154"/>
      <c r="C207" s="155" t="n">
        <v>82</v>
      </c>
      <c r="D207" s="155" t="s">
        <v>126</v>
      </c>
      <c r="E207" s="156" t="s">
        <v>383</v>
      </c>
      <c r="F207" s="157" t="s">
        <v>384</v>
      </c>
      <c r="G207" s="157"/>
      <c r="H207" s="157"/>
      <c r="I207" s="157"/>
      <c r="J207" s="158" t="s">
        <v>167</v>
      </c>
      <c r="K207" s="159"/>
      <c r="L207" s="160"/>
      <c r="M207" s="160"/>
      <c r="N207" s="161" t="n">
        <f aca="false">ROUND(L207*K207,2)</f>
        <v>0</v>
      </c>
      <c r="O207" s="161"/>
      <c r="P207" s="161"/>
      <c r="Q207" s="161"/>
      <c r="R207" s="162"/>
      <c r="T207" s="163"/>
      <c r="U207" s="40" t="s">
        <v>41</v>
      </c>
      <c r="V207" s="164" t="n">
        <v>0</v>
      </c>
      <c r="W207" s="164" t="n">
        <f aca="false">V207*K207</f>
        <v>0</v>
      </c>
      <c r="X207" s="164" t="n">
        <v>0</v>
      </c>
      <c r="Y207" s="164" t="n">
        <f aca="false">X207*K207</f>
        <v>0</v>
      </c>
      <c r="Z207" s="164" t="n">
        <v>0</v>
      </c>
      <c r="AA207" s="165" t="n">
        <f aca="false">Z207*K207</f>
        <v>0</v>
      </c>
      <c r="AR207" s="10" t="s">
        <v>130</v>
      </c>
      <c r="AT207" s="10" t="s">
        <v>126</v>
      </c>
      <c r="AU207" s="10" t="s">
        <v>21</v>
      </c>
      <c r="AY207" s="10" t="s">
        <v>109</v>
      </c>
      <c r="BE207" s="166" t="n">
        <f aca="false">IF(U207="základní",N207,0)</f>
        <v>0</v>
      </c>
      <c r="BF207" s="166" t="n">
        <f aca="false">IF(U207="snížená",N207,0)</f>
        <v>0</v>
      </c>
      <c r="BG207" s="166" t="n">
        <f aca="false">IF(U207="zákl. přenesená",N207,0)</f>
        <v>0</v>
      </c>
      <c r="BH207" s="166" t="n">
        <f aca="false">IF(U207="sníž. přenesená",N207,0)</f>
        <v>0</v>
      </c>
      <c r="BI207" s="166" t="n">
        <f aca="false">IF(U207="nulová",N207,0)</f>
        <v>0</v>
      </c>
      <c r="BJ207" s="10" t="s">
        <v>21</v>
      </c>
      <c r="BK207" s="166" t="n">
        <f aca="false">ROUND(L207*K207,2)</f>
        <v>0</v>
      </c>
      <c r="BL207" s="10" t="s">
        <v>130</v>
      </c>
      <c r="BM207" s="10" t="s">
        <v>385</v>
      </c>
    </row>
    <row r="208" customFormat="false" ht="31.5" hidden="true" customHeight="true" outlineLevel="0" collapsed="false">
      <c r="A208" s="28"/>
      <c r="B208" s="154"/>
      <c r="C208" s="155" t="n">
        <v>83</v>
      </c>
      <c r="D208" s="155" t="s">
        <v>126</v>
      </c>
      <c r="E208" s="156" t="s">
        <v>386</v>
      </c>
      <c r="F208" s="157" t="s">
        <v>387</v>
      </c>
      <c r="G208" s="157"/>
      <c r="H208" s="157"/>
      <c r="I208" s="157"/>
      <c r="J208" s="158" t="s">
        <v>167</v>
      </c>
      <c r="K208" s="159"/>
      <c r="L208" s="160"/>
      <c r="M208" s="160"/>
      <c r="N208" s="161" t="n">
        <f aca="false">ROUND(L208*K208,2)</f>
        <v>0</v>
      </c>
      <c r="O208" s="161"/>
      <c r="P208" s="161"/>
      <c r="Q208" s="161"/>
      <c r="R208" s="162"/>
      <c r="T208" s="163"/>
      <c r="U208" s="40" t="s">
        <v>41</v>
      </c>
      <c r="V208" s="164" t="n">
        <v>0</v>
      </c>
      <c r="W208" s="164" t="n">
        <f aca="false">V208*K208</f>
        <v>0</v>
      </c>
      <c r="X208" s="164" t="n">
        <v>0</v>
      </c>
      <c r="Y208" s="164" t="n">
        <f aca="false">X208*K208</f>
        <v>0</v>
      </c>
      <c r="Z208" s="164" t="n">
        <v>0</v>
      </c>
      <c r="AA208" s="165" t="n">
        <f aca="false">Z208*K208</f>
        <v>0</v>
      </c>
      <c r="AR208" s="10" t="s">
        <v>130</v>
      </c>
      <c r="AT208" s="10" t="s">
        <v>126</v>
      </c>
      <c r="AU208" s="10" t="s">
        <v>21</v>
      </c>
      <c r="AY208" s="10" t="s">
        <v>109</v>
      </c>
      <c r="BE208" s="166" t="n">
        <f aca="false">IF(U208="základní",N208,0)</f>
        <v>0</v>
      </c>
      <c r="BF208" s="166" t="n">
        <f aca="false">IF(U208="snížená",N208,0)</f>
        <v>0</v>
      </c>
      <c r="BG208" s="166" t="n">
        <f aca="false">IF(U208="zákl. přenesená",N208,0)</f>
        <v>0</v>
      </c>
      <c r="BH208" s="166" t="n">
        <f aca="false">IF(U208="sníž. přenesená",N208,0)</f>
        <v>0</v>
      </c>
      <c r="BI208" s="166" t="n">
        <f aca="false">IF(U208="nulová",N208,0)</f>
        <v>0</v>
      </c>
      <c r="BJ208" s="10" t="s">
        <v>21</v>
      </c>
      <c r="BK208" s="166" t="n">
        <f aca="false">ROUND(L208*K208,2)</f>
        <v>0</v>
      </c>
      <c r="BL208" s="10" t="s">
        <v>130</v>
      </c>
      <c r="BM208" s="10" t="s">
        <v>388</v>
      </c>
    </row>
    <row r="209" customFormat="false" ht="31.5" hidden="true" customHeight="true" outlineLevel="0" collapsed="false">
      <c r="A209" s="28"/>
      <c r="B209" s="154"/>
      <c r="C209" s="155" t="n">
        <v>84</v>
      </c>
      <c r="D209" s="155" t="s">
        <v>126</v>
      </c>
      <c r="E209" s="156" t="s">
        <v>389</v>
      </c>
      <c r="F209" s="157" t="s">
        <v>390</v>
      </c>
      <c r="G209" s="157"/>
      <c r="H209" s="157"/>
      <c r="I209" s="157"/>
      <c r="J209" s="158" t="s">
        <v>167</v>
      </c>
      <c r="K209" s="159"/>
      <c r="L209" s="160"/>
      <c r="M209" s="160"/>
      <c r="N209" s="161" t="n">
        <f aca="false">ROUND(L209*K209,2)</f>
        <v>0</v>
      </c>
      <c r="O209" s="161"/>
      <c r="P209" s="161"/>
      <c r="Q209" s="161"/>
      <c r="R209" s="162"/>
      <c r="T209" s="163"/>
      <c r="U209" s="40" t="s">
        <v>41</v>
      </c>
      <c r="V209" s="164" t="n">
        <v>0</v>
      </c>
      <c r="W209" s="164" t="n">
        <f aca="false">V209*K209</f>
        <v>0</v>
      </c>
      <c r="X209" s="164" t="n">
        <v>0</v>
      </c>
      <c r="Y209" s="164" t="n">
        <f aca="false">X209*K209</f>
        <v>0</v>
      </c>
      <c r="Z209" s="164" t="n">
        <v>0</v>
      </c>
      <c r="AA209" s="165" t="n">
        <f aca="false">Z209*K209</f>
        <v>0</v>
      </c>
      <c r="AR209" s="10" t="s">
        <v>130</v>
      </c>
      <c r="AT209" s="10" t="s">
        <v>126</v>
      </c>
      <c r="AU209" s="10" t="s">
        <v>21</v>
      </c>
      <c r="AY209" s="10" t="s">
        <v>109</v>
      </c>
      <c r="BE209" s="166" t="n">
        <f aca="false">IF(U209="základní",N209,0)</f>
        <v>0</v>
      </c>
      <c r="BF209" s="166" t="n">
        <f aca="false">IF(U209="snížená",N209,0)</f>
        <v>0</v>
      </c>
      <c r="BG209" s="166" t="n">
        <f aca="false">IF(U209="zákl. přenesená",N209,0)</f>
        <v>0</v>
      </c>
      <c r="BH209" s="166" t="n">
        <f aca="false">IF(U209="sníž. přenesená",N209,0)</f>
        <v>0</v>
      </c>
      <c r="BI209" s="166" t="n">
        <f aca="false">IF(U209="nulová",N209,0)</f>
        <v>0</v>
      </c>
      <c r="BJ209" s="10" t="s">
        <v>21</v>
      </c>
      <c r="BK209" s="166" t="n">
        <f aca="false">ROUND(L209*K209,2)</f>
        <v>0</v>
      </c>
      <c r="BL209" s="10" t="s">
        <v>130</v>
      </c>
      <c r="BM209" s="10" t="s">
        <v>391</v>
      </c>
    </row>
    <row r="210" customFormat="false" ht="31.5" hidden="true" customHeight="true" outlineLevel="0" collapsed="false">
      <c r="A210" s="28"/>
      <c r="B210" s="154"/>
      <c r="C210" s="155" t="n">
        <v>85</v>
      </c>
      <c r="D210" s="155" t="s">
        <v>126</v>
      </c>
      <c r="E210" s="156" t="s">
        <v>392</v>
      </c>
      <c r="F210" s="157" t="s">
        <v>393</v>
      </c>
      <c r="G210" s="157"/>
      <c r="H210" s="157"/>
      <c r="I210" s="157"/>
      <c r="J210" s="158" t="s">
        <v>167</v>
      </c>
      <c r="K210" s="159"/>
      <c r="L210" s="160"/>
      <c r="M210" s="160"/>
      <c r="N210" s="161" t="n">
        <f aca="false">ROUND(L210*K210,2)</f>
        <v>0</v>
      </c>
      <c r="O210" s="161"/>
      <c r="P210" s="161"/>
      <c r="Q210" s="161"/>
      <c r="R210" s="162"/>
      <c r="T210" s="163"/>
      <c r="U210" s="40" t="s">
        <v>41</v>
      </c>
      <c r="V210" s="164" t="n">
        <v>0</v>
      </c>
      <c r="W210" s="164" t="n">
        <f aca="false">V210*K210</f>
        <v>0</v>
      </c>
      <c r="X210" s="164" t="n">
        <v>0</v>
      </c>
      <c r="Y210" s="164" t="n">
        <f aca="false">X210*K210</f>
        <v>0</v>
      </c>
      <c r="Z210" s="164" t="n">
        <v>0</v>
      </c>
      <c r="AA210" s="165" t="n">
        <f aca="false">Z210*K210</f>
        <v>0</v>
      </c>
      <c r="AR210" s="10" t="s">
        <v>130</v>
      </c>
      <c r="AT210" s="10" t="s">
        <v>126</v>
      </c>
      <c r="AU210" s="10" t="s">
        <v>21</v>
      </c>
      <c r="AY210" s="10" t="s">
        <v>109</v>
      </c>
      <c r="BE210" s="166" t="n">
        <f aca="false">IF(U210="základní",N210,0)</f>
        <v>0</v>
      </c>
      <c r="BF210" s="166" t="n">
        <f aca="false">IF(U210="snížená",N210,0)</f>
        <v>0</v>
      </c>
      <c r="BG210" s="166" t="n">
        <f aca="false">IF(U210="zákl. přenesená",N210,0)</f>
        <v>0</v>
      </c>
      <c r="BH210" s="166" t="n">
        <f aca="false">IF(U210="sníž. přenesená",N210,0)</f>
        <v>0</v>
      </c>
      <c r="BI210" s="166" t="n">
        <f aca="false">IF(U210="nulová",N210,0)</f>
        <v>0</v>
      </c>
      <c r="BJ210" s="10" t="s">
        <v>21</v>
      </c>
      <c r="BK210" s="166" t="n">
        <f aca="false">ROUND(L210*K210,2)</f>
        <v>0</v>
      </c>
      <c r="BL210" s="10" t="s">
        <v>130</v>
      </c>
      <c r="BM210" s="10" t="s">
        <v>394</v>
      </c>
    </row>
    <row r="211" customFormat="false" ht="31.5" hidden="true" customHeight="true" outlineLevel="0" collapsed="false">
      <c r="A211" s="28"/>
      <c r="B211" s="154"/>
      <c r="C211" s="155" t="n">
        <v>86</v>
      </c>
      <c r="D211" s="155" t="s">
        <v>126</v>
      </c>
      <c r="E211" s="156" t="s">
        <v>395</v>
      </c>
      <c r="F211" s="157" t="s">
        <v>396</v>
      </c>
      <c r="G211" s="157"/>
      <c r="H211" s="157"/>
      <c r="I211" s="157"/>
      <c r="J211" s="158" t="s">
        <v>167</v>
      </c>
      <c r="K211" s="159"/>
      <c r="L211" s="160"/>
      <c r="M211" s="160"/>
      <c r="N211" s="161" t="n">
        <f aca="false">ROUND(L211*K211,2)</f>
        <v>0</v>
      </c>
      <c r="O211" s="161"/>
      <c r="P211" s="161"/>
      <c r="Q211" s="161"/>
      <c r="R211" s="162"/>
      <c r="T211" s="163"/>
      <c r="U211" s="40" t="s">
        <v>41</v>
      </c>
      <c r="V211" s="164" t="n">
        <v>0</v>
      </c>
      <c r="W211" s="164" t="n">
        <f aca="false">V211*K211</f>
        <v>0</v>
      </c>
      <c r="X211" s="164" t="n">
        <v>0</v>
      </c>
      <c r="Y211" s="164" t="n">
        <f aca="false">X211*K211</f>
        <v>0</v>
      </c>
      <c r="Z211" s="164" t="n">
        <v>0</v>
      </c>
      <c r="AA211" s="165" t="n">
        <f aca="false">Z211*K211</f>
        <v>0</v>
      </c>
      <c r="AR211" s="10" t="s">
        <v>130</v>
      </c>
      <c r="AT211" s="10" t="s">
        <v>126</v>
      </c>
      <c r="AU211" s="10" t="s">
        <v>21</v>
      </c>
      <c r="AY211" s="10" t="s">
        <v>109</v>
      </c>
      <c r="BE211" s="166" t="n">
        <f aca="false">IF(U211="základní",N211,0)</f>
        <v>0</v>
      </c>
      <c r="BF211" s="166" t="n">
        <f aca="false">IF(U211="snížená",N211,0)</f>
        <v>0</v>
      </c>
      <c r="BG211" s="166" t="n">
        <f aca="false">IF(U211="zákl. přenesená",N211,0)</f>
        <v>0</v>
      </c>
      <c r="BH211" s="166" t="n">
        <f aca="false">IF(U211="sníž. přenesená",N211,0)</f>
        <v>0</v>
      </c>
      <c r="BI211" s="166" t="n">
        <f aca="false">IF(U211="nulová",N211,0)</f>
        <v>0</v>
      </c>
      <c r="BJ211" s="10" t="s">
        <v>21</v>
      </c>
      <c r="BK211" s="166" t="n">
        <f aca="false">ROUND(L211*K211,2)</f>
        <v>0</v>
      </c>
      <c r="BL211" s="10" t="s">
        <v>130</v>
      </c>
      <c r="BM211" s="10" t="s">
        <v>397</v>
      </c>
    </row>
    <row r="212" customFormat="false" ht="39" hidden="true" customHeight="true" outlineLevel="0" collapsed="false">
      <c r="A212" s="28"/>
      <c r="B212" s="154"/>
      <c r="C212" s="155" t="n">
        <v>87</v>
      </c>
      <c r="D212" s="155" t="s">
        <v>126</v>
      </c>
      <c r="E212" s="156" t="s">
        <v>398</v>
      </c>
      <c r="F212" s="157" t="s">
        <v>399</v>
      </c>
      <c r="G212" s="157"/>
      <c r="H212" s="157"/>
      <c r="I212" s="157"/>
      <c r="J212" s="158" t="s">
        <v>167</v>
      </c>
      <c r="K212" s="159"/>
      <c r="L212" s="160"/>
      <c r="M212" s="160"/>
      <c r="N212" s="161" t="n">
        <f aca="false">ROUND(L212*K212,2)</f>
        <v>0</v>
      </c>
      <c r="O212" s="161"/>
      <c r="P212" s="161"/>
      <c r="Q212" s="161"/>
      <c r="R212" s="162"/>
      <c r="T212" s="163"/>
      <c r="U212" s="40" t="s">
        <v>41</v>
      </c>
      <c r="V212" s="164" t="n">
        <v>0</v>
      </c>
      <c r="W212" s="164" t="n">
        <f aca="false">V212*K212</f>
        <v>0</v>
      </c>
      <c r="X212" s="164" t="n">
        <v>0</v>
      </c>
      <c r="Y212" s="164" t="n">
        <f aca="false">X212*K212</f>
        <v>0</v>
      </c>
      <c r="Z212" s="164" t="n">
        <v>0</v>
      </c>
      <c r="AA212" s="165" t="n">
        <f aca="false">Z212*K212</f>
        <v>0</v>
      </c>
      <c r="AR212" s="10" t="s">
        <v>130</v>
      </c>
      <c r="AT212" s="10" t="s">
        <v>126</v>
      </c>
      <c r="AU212" s="10" t="s">
        <v>21</v>
      </c>
      <c r="AY212" s="10" t="s">
        <v>109</v>
      </c>
      <c r="BE212" s="166" t="n">
        <f aca="false">IF(U212="základní",N212,0)</f>
        <v>0</v>
      </c>
      <c r="BF212" s="166" t="n">
        <f aca="false">IF(U212="snížená",N212,0)</f>
        <v>0</v>
      </c>
      <c r="BG212" s="166" t="n">
        <f aca="false">IF(U212="zákl. přenesená",N212,0)</f>
        <v>0</v>
      </c>
      <c r="BH212" s="166" t="n">
        <f aca="false">IF(U212="sníž. přenesená",N212,0)</f>
        <v>0</v>
      </c>
      <c r="BI212" s="166" t="n">
        <f aca="false">IF(U212="nulová",N212,0)</f>
        <v>0</v>
      </c>
      <c r="BJ212" s="10" t="s">
        <v>21</v>
      </c>
      <c r="BK212" s="166" t="n">
        <f aca="false">ROUND(L212*K212,2)</f>
        <v>0</v>
      </c>
      <c r="BL212" s="10" t="s">
        <v>130</v>
      </c>
      <c r="BM212" s="10" t="s">
        <v>400</v>
      </c>
    </row>
    <row r="213" customFormat="false" ht="34.5" hidden="true" customHeight="true" outlineLevel="0" collapsed="false">
      <c r="A213" s="28"/>
      <c r="B213" s="154"/>
      <c r="C213" s="155" t="n">
        <v>88</v>
      </c>
      <c r="D213" s="155" t="s">
        <v>126</v>
      </c>
      <c r="E213" s="156" t="s">
        <v>401</v>
      </c>
      <c r="F213" s="157" t="s">
        <v>402</v>
      </c>
      <c r="G213" s="157"/>
      <c r="H213" s="157"/>
      <c r="I213" s="157"/>
      <c r="J213" s="158" t="s">
        <v>167</v>
      </c>
      <c r="K213" s="159"/>
      <c r="L213" s="160"/>
      <c r="M213" s="160"/>
      <c r="N213" s="161" t="n">
        <f aca="false">ROUND(L213*K213,2)</f>
        <v>0</v>
      </c>
      <c r="O213" s="161"/>
      <c r="P213" s="161"/>
      <c r="Q213" s="161"/>
      <c r="R213" s="162"/>
      <c r="T213" s="163"/>
      <c r="U213" s="40" t="s">
        <v>41</v>
      </c>
      <c r="V213" s="164" t="n">
        <v>0</v>
      </c>
      <c r="W213" s="164" t="n">
        <f aca="false">V213*K213</f>
        <v>0</v>
      </c>
      <c r="X213" s="164" t="n">
        <v>0</v>
      </c>
      <c r="Y213" s="164" t="n">
        <f aca="false">X213*K213</f>
        <v>0</v>
      </c>
      <c r="Z213" s="164" t="n">
        <v>0</v>
      </c>
      <c r="AA213" s="165" t="n">
        <f aca="false">Z213*K213</f>
        <v>0</v>
      </c>
      <c r="AR213" s="10" t="s">
        <v>130</v>
      </c>
      <c r="AT213" s="10" t="s">
        <v>126</v>
      </c>
      <c r="AU213" s="10" t="s">
        <v>21</v>
      </c>
      <c r="AY213" s="10" t="s">
        <v>109</v>
      </c>
      <c r="BE213" s="166" t="n">
        <f aca="false">IF(U213="základní",N213,0)</f>
        <v>0</v>
      </c>
      <c r="BF213" s="166" t="n">
        <f aca="false">IF(U213="snížená",N213,0)</f>
        <v>0</v>
      </c>
      <c r="BG213" s="166" t="n">
        <f aca="false">IF(U213="zákl. přenesená",N213,0)</f>
        <v>0</v>
      </c>
      <c r="BH213" s="166" t="n">
        <f aca="false">IF(U213="sníž. přenesená",N213,0)</f>
        <v>0</v>
      </c>
      <c r="BI213" s="166" t="n">
        <f aca="false">IF(U213="nulová",N213,0)</f>
        <v>0</v>
      </c>
      <c r="BJ213" s="10" t="s">
        <v>21</v>
      </c>
      <c r="BK213" s="166" t="n">
        <f aca="false">ROUND(L213*K213,2)</f>
        <v>0</v>
      </c>
      <c r="BL213" s="10" t="s">
        <v>130</v>
      </c>
      <c r="BM213" s="10" t="s">
        <v>403</v>
      </c>
    </row>
    <row r="214" customFormat="false" ht="38.25" hidden="true" customHeight="true" outlineLevel="0" collapsed="false">
      <c r="A214" s="28"/>
      <c r="B214" s="154"/>
      <c r="C214" s="155" t="n">
        <v>89</v>
      </c>
      <c r="D214" s="155" t="s">
        <v>126</v>
      </c>
      <c r="E214" s="156" t="s">
        <v>404</v>
      </c>
      <c r="F214" s="157" t="s">
        <v>405</v>
      </c>
      <c r="G214" s="157"/>
      <c r="H214" s="157"/>
      <c r="I214" s="157"/>
      <c r="J214" s="158" t="s">
        <v>167</v>
      </c>
      <c r="K214" s="159"/>
      <c r="L214" s="160"/>
      <c r="M214" s="160"/>
      <c r="N214" s="161" t="n">
        <f aca="false">ROUND(L214*K214,2)</f>
        <v>0</v>
      </c>
      <c r="O214" s="161"/>
      <c r="P214" s="161"/>
      <c r="Q214" s="161"/>
      <c r="R214" s="162"/>
      <c r="T214" s="163"/>
      <c r="U214" s="40" t="s">
        <v>41</v>
      </c>
      <c r="V214" s="164" t="n">
        <v>0</v>
      </c>
      <c r="W214" s="164" t="n">
        <f aca="false">V214*K214</f>
        <v>0</v>
      </c>
      <c r="X214" s="164" t="n">
        <v>0</v>
      </c>
      <c r="Y214" s="164" t="n">
        <f aca="false">X214*K214</f>
        <v>0</v>
      </c>
      <c r="Z214" s="164" t="n">
        <v>0</v>
      </c>
      <c r="AA214" s="165" t="n">
        <f aca="false">Z214*K214</f>
        <v>0</v>
      </c>
      <c r="AR214" s="10" t="s">
        <v>130</v>
      </c>
      <c r="AT214" s="10" t="s">
        <v>126</v>
      </c>
      <c r="AU214" s="10" t="s">
        <v>21</v>
      </c>
      <c r="AY214" s="10" t="s">
        <v>109</v>
      </c>
      <c r="BE214" s="166" t="n">
        <f aca="false">IF(U214="základní",N214,0)</f>
        <v>0</v>
      </c>
      <c r="BF214" s="166" t="n">
        <f aca="false">IF(U214="snížená",N214,0)</f>
        <v>0</v>
      </c>
      <c r="BG214" s="166" t="n">
        <f aca="false">IF(U214="zákl. přenesená",N214,0)</f>
        <v>0</v>
      </c>
      <c r="BH214" s="166" t="n">
        <f aca="false">IF(U214="sníž. přenesená",N214,0)</f>
        <v>0</v>
      </c>
      <c r="BI214" s="166" t="n">
        <f aca="false">IF(U214="nulová",N214,0)</f>
        <v>0</v>
      </c>
      <c r="BJ214" s="10" t="s">
        <v>21</v>
      </c>
      <c r="BK214" s="166" t="n">
        <f aca="false">ROUND(L214*K214,2)</f>
        <v>0</v>
      </c>
      <c r="BL214" s="10" t="s">
        <v>130</v>
      </c>
      <c r="BM214" s="10" t="s">
        <v>406</v>
      </c>
    </row>
    <row r="215" customFormat="false" ht="31.5" hidden="true" customHeight="true" outlineLevel="0" collapsed="false">
      <c r="A215" s="28"/>
      <c r="B215" s="154"/>
      <c r="C215" s="155" t="n">
        <v>90</v>
      </c>
      <c r="D215" s="155" t="s">
        <v>126</v>
      </c>
      <c r="E215" s="156" t="s">
        <v>407</v>
      </c>
      <c r="F215" s="157" t="s">
        <v>194</v>
      </c>
      <c r="G215" s="157"/>
      <c r="H215" s="157"/>
      <c r="I215" s="157"/>
      <c r="J215" s="158" t="s">
        <v>129</v>
      </c>
      <c r="K215" s="159"/>
      <c r="L215" s="160"/>
      <c r="M215" s="160"/>
      <c r="N215" s="161" t="n">
        <f aca="false">ROUND(L215*K215,2)</f>
        <v>0</v>
      </c>
      <c r="O215" s="161"/>
      <c r="P215" s="161"/>
      <c r="Q215" s="161"/>
      <c r="R215" s="162"/>
      <c r="T215" s="163"/>
      <c r="U215" s="40" t="s">
        <v>41</v>
      </c>
      <c r="V215" s="164" t="n">
        <v>0</v>
      </c>
      <c r="W215" s="164" t="n">
        <f aca="false">V215*K215</f>
        <v>0</v>
      </c>
      <c r="X215" s="164" t="n">
        <v>0</v>
      </c>
      <c r="Y215" s="164" t="n">
        <f aca="false">X215*K215</f>
        <v>0</v>
      </c>
      <c r="Z215" s="164" t="n">
        <v>0</v>
      </c>
      <c r="AA215" s="165" t="n">
        <f aca="false">Z215*K215</f>
        <v>0</v>
      </c>
      <c r="AR215" s="10" t="s">
        <v>130</v>
      </c>
      <c r="AT215" s="10" t="s">
        <v>126</v>
      </c>
      <c r="AU215" s="10" t="s">
        <v>21</v>
      </c>
      <c r="AY215" s="10" t="s">
        <v>109</v>
      </c>
      <c r="BE215" s="166" t="n">
        <f aca="false">IF(U215="základní",N215,0)</f>
        <v>0</v>
      </c>
      <c r="BF215" s="166" t="n">
        <f aca="false">IF(U215="snížená",N215,0)</f>
        <v>0</v>
      </c>
      <c r="BG215" s="166" t="n">
        <f aca="false">IF(U215="zákl. přenesená",N215,0)</f>
        <v>0</v>
      </c>
      <c r="BH215" s="166" t="n">
        <f aca="false">IF(U215="sníž. přenesená",N215,0)</f>
        <v>0</v>
      </c>
      <c r="BI215" s="166" t="n">
        <f aca="false">IF(U215="nulová",N215,0)</f>
        <v>0</v>
      </c>
      <c r="BJ215" s="10" t="s">
        <v>21</v>
      </c>
      <c r="BK215" s="166" t="n">
        <f aca="false">ROUND(L215*K215,2)</f>
        <v>0</v>
      </c>
      <c r="BL215" s="10" t="s">
        <v>130</v>
      </c>
      <c r="BM215" s="10" t="s">
        <v>408</v>
      </c>
    </row>
    <row r="216" customFormat="false" ht="31.5" hidden="true" customHeight="true" outlineLevel="0" collapsed="false">
      <c r="A216" s="28"/>
      <c r="B216" s="154"/>
      <c r="C216" s="155" t="n">
        <v>91</v>
      </c>
      <c r="D216" s="155" t="s">
        <v>126</v>
      </c>
      <c r="E216" s="178" t="s">
        <v>409</v>
      </c>
      <c r="F216" s="157" t="s">
        <v>197</v>
      </c>
      <c r="G216" s="157"/>
      <c r="H216" s="157"/>
      <c r="I216" s="157"/>
      <c r="J216" s="158" t="s">
        <v>129</v>
      </c>
      <c r="K216" s="159"/>
      <c r="L216" s="160"/>
      <c r="M216" s="160"/>
      <c r="N216" s="161" t="n">
        <f aca="false">ROUND(L216*K216,2)</f>
        <v>0</v>
      </c>
      <c r="O216" s="161"/>
      <c r="P216" s="161"/>
      <c r="Q216" s="161"/>
      <c r="R216" s="162"/>
      <c r="T216" s="163"/>
      <c r="U216" s="40" t="s">
        <v>41</v>
      </c>
      <c r="V216" s="164" t="n">
        <v>0</v>
      </c>
      <c r="W216" s="164" t="n">
        <f aca="false">V216*K216</f>
        <v>0</v>
      </c>
      <c r="X216" s="164" t="n">
        <v>0</v>
      </c>
      <c r="Y216" s="164" t="n">
        <f aca="false">X216*K216</f>
        <v>0</v>
      </c>
      <c r="Z216" s="164" t="n">
        <v>0</v>
      </c>
      <c r="AA216" s="165" t="n">
        <f aca="false">Z216*K216</f>
        <v>0</v>
      </c>
      <c r="AR216" s="10" t="s">
        <v>130</v>
      </c>
      <c r="AT216" s="10" t="s">
        <v>126</v>
      </c>
      <c r="AU216" s="10" t="s">
        <v>21</v>
      </c>
      <c r="AY216" s="10" t="s">
        <v>109</v>
      </c>
      <c r="BE216" s="166" t="n">
        <f aca="false">IF(U216="základní",N216,0)</f>
        <v>0</v>
      </c>
      <c r="BF216" s="166" t="n">
        <f aca="false">IF(U216="snížená",N216,0)</f>
        <v>0</v>
      </c>
      <c r="BG216" s="166" t="n">
        <f aca="false">IF(U216="zákl. přenesená",N216,0)</f>
        <v>0</v>
      </c>
      <c r="BH216" s="166" t="n">
        <f aca="false">IF(U216="sníž. přenesená",N216,0)</f>
        <v>0</v>
      </c>
      <c r="BI216" s="166" t="n">
        <f aca="false">IF(U216="nulová",N216,0)</f>
        <v>0</v>
      </c>
      <c r="BJ216" s="10" t="s">
        <v>21</v>
      </c>
      <c r="BK216" s="166" t="n">
        <f aca="false">ROUND(L216*K216,2)</f>
        <v>0</v>
      </c>
      <c r="BL216" s="10" t="s">
        <v>130</v>
      </c>
      <c r="BM216" s="10" t="s">
        <v>410</v>
      </c>
    </row>
    <row r="217" customFormat="false" ht="31.5" hidden="true" customHeight="true" outlineLevel="0" collapsed="false">
      <c r="A217" s="28"/>
      <c r="B217" s="154"/>
      <c r="C217" s="155" t="n">
        <v>92</v>
      </c>
      <c r="D217" s="155" t="s">
        <v>126</v>
      </c>
      <c r="E217" s="156" t="s">
        <v>411</v>
      </c>
      <c r="F217" s="157" t="s">
        <v>248</v>
      </c>
      <c r="G217" s="157"/>
      <c r="H217" s="157"/>
      <c r="I217" s="157"/>
      <c r="J217" s="158" t="s">
        <v>129</v>
      </c>
      <c r="K217" s="159"/>
      <c r="L217" s="160"/>
      <c r="M217" s="160"/>
      <c r="N217" s="161" t="n">
        <f aca="false">ROUND(L217*K217,2)</f>
        <v>0</v>
      </c>
      <c r="O217" s="161"/>
      <c r="P217" s="161"/>
      <c r="Q217" s="161"/>
      <c r="R217" s="162"/>
      <c r="T217" s="163"/>
      <c r="U217" s="40" t="s">
        <v>41</v>
      </c>
      <c r="V217" s="164" t="n">
        <v>0</v>
      </c>
      <c r="W217" s="164" t="n">
        <f aca="false">V217*K217</f>
        <v>0</v>
      </c>
      <c r="X217" s="164" t="n">
        <v>0</v>
      </c>
      <c r="Y217" s="164" t="n">
        <f aca="false">X217*K217</f>
        <v>0</v>
      </c>
      <c r="Z217" s="164" t="n">
        <v>0</v>
      </c>
      <c r="AA217" s="165" t="n">
        <f aca="false">Z217*K217</f>
        <v>0</v>
      </c>
      <c r="AR217" s="10" t="s">
        <v>130</v>
      </c>
      <c r="AT217" s="10" t="s">
        <v>126</v>
      </c>
      <c r="AU217" s="10" t="s">
        <v>21</v>
      </c>
      <c r="AY217" s="10" t="s">
        <v>109</v>
      </c>
      <c r="BE217" s="166" t="n">
        <f aca="false">IF(U217="základní",N217,0)</f>
        <v>0</v>
      </c>
      <c r="BF217" s="166" t="n">
        <f aca="false">IF(U217="snížená",N217,0)</f>
        <v>0</v>
      </c>
      <c r="BG217" s="166" t="n">
        <f aca="false">IF(U217="zákl. přenesená",N217,0)</f>
        <v>0</v>
      </c>
      <c r="BH217" s="166" t="n">
        <f aca="false">IF(U217="sníž. přenesená",N217,0)</f>
        <v>0</v>
      </c>
      <c r="BI217" s="166" t="n">
        <f aca="false">IF(U217="nulová",N217,0)</f>
        <v>0</v>
      </c>
      <c r="BJ217" s="10" t="s">
        <v>21</v>
      </c>
      <c r="BK217" s="166" t="n">
        <f aca="false">ROUND(L217*K217,2)</f>
        <v>0</v>
      </c>
      <c r="BL217" s="10" t="s">
        <v>130</v>
      </c>
      <c r="BM217" s="10" t="s">
        <v>412</v>
      </c>
    </row>
    <row r="218" customFormat="false" ht="31.5" hidden="true" customHeight="true" outlineLevel="0" collapsed="false">
      <c r="A218" s="28"/>
      <c r="B218" s="154"/>
      <c r="C218" s="155" t="n">
        <v>93</v>
      </c>
      <c r="D218" s="155" t="s">
        <v>126</v>
      </c>
      <c r="E218" s="156" t="s">
        <v>413</v>
      </c>
      <c r="F218" s="157" t="s">
        <v>414</v>
      </c>
      <c r="G218" s="157"/>
      <c r="H218" s="157"/>
      <c r="I218" s="157"/>
      <c r="J218" s="158" t="s">
        <v>129</v>
      </c>
      <c r="K218" s="159"/>
      <c r="L218" s="160"/>
      <c r="M218" s="160"/>
      <c r="N218" s="161" t="n">
        <f aca="false">ROUND(L218*K218,2)</f>
        <v>0</v>
      </c>
      <c r="O218" s="161"/>
      <c r="P218" s="161"/>
      <c r="Q218" s="161"/>
      <c r="R218" s="162"/>
      <c r="T218" s="163"/>
      <c r="U218" s="40" t="s">
        <v>41</v>
      </c>
      <c r="V218" s="164" t="n">
        <v>0</v>
      </c>
      <c r="W218" s="164" t="n">
        <f aca="false">V218*K218</f>
        <v>0</v>
      </c>
      <c r="X218" s="164" t="n">
        <v>0</v>
      </c>
      <c r="Y218" s="164" t="n">
        <f aca="false">X218*K218</f>
        <v>0</v>
      </c>
      <c r="Z218" s="164" t="n">
        <v>0</v>
      </c>
      <c r="AA218" s="165" t="n">
        <f aca="false">Z218*K218</f>
        <v>0</v>
      </c>
      <c r="AR218" s="10" t="s">
        <v>130</v>
      </c>
      <c r="AT218" s="10" t="s">
        <v>126</v>
      </c>
      <c r="AU218" s="10" t="s">
        <v>21</v>
      </c>
      <c r="AY218" s="10" t="s">
        <v>109</v>
      </c>
      <c r="BE218" s="166" t="n">
        <f aca="false">IF(U218="základní",N218,0)</f>
        <v>0</v>
      </c>
      <c r="BF218" s="166" t="n">
        <f aca="false">IF(U218="snížená",N218,0)</f>
        <v>0</v>
      </c>
      <c r="BG218" s="166" t="n">
        <f aca="false">IF(U218="zákl. přenesená",N218,0)</f>
        <v>0</v>
      </c>
      <c r="BH218" s="166" t="n">
        <f aca="false">IF(U218="sníž. přenesená",N218,0)</f>
        <v>0</v>
      </c>
      <c r="BI218" s="166" t="n">
        <f aca="false">IF(U218="nulová",N218,0)</f>
        <v>0</v>
      </c>
      <c r="BJ218" s="10" t="s">
        <v>21</v>
      </c>
      <c r="BK218" s="166" t="n">
        <f aca="false">ROUND(L218*K218,2)</f>
        <v>0</v>
      </c>
      <c r="BL218" s="10" t="s">
        <v>130</v>
      </c>
      <c r="BM218" s="10" t="s">
        <v>415</v>
      </c>
    </row>
    <row r="219" customFormat="false" ht="31.5" hidden="true" customHeight="true" outlineLevel="0" collapsed="false">
      <c r="A219" s="28"/>
      <c r="B219" s="154"/>
      <c r="C219" s="155" t="n">
        <v>94</v>
      </c>
      <c r="D219" s="155" t="s">
        <v>126</v>
      </c>
      <c r="E219" s="156" t="s">
        <v>416</v>
      </c>
      <c r="F219" s="157" t="s">
        <v>245</v>
      </c>
      <c r="G219" s="157"/>
      <c r="H219" s="157"/>
      <c r="I219" s="157"/>
      <c r="J219" s="158" t="s">
        <v>129</v>
      </c>
      <c r="K219" s="159"/>
      <c r="L219" s="160"/>
      <c r="M219" s="160"/>
      <c r="N219" s="161" t="n">
        <f aca="false">ROUND(L219*K219,2)</f>
        <v>0</v>
      </c>
      <c r="O219" s="161"/>
      <c r="P219" s="161"/>
      <c r="Q219" s="161"/>
      <c r="R219" s="162"/>
      <c r="T219" s="163"/>
      <c r="U219" s="40" t="s">
        <v>41</v>
      </c>
      <c r="V219" s="164" t="n">
        <v>0</v>
      </c>
      <c r="W219" s="164" t="n">
        <f aca="false">V219*K219</f>
        <v>0</v>
      </c>
      <c r="X219" s="164" t="n">
        <v>0</v>
      </c>
      <c r="Y219" s="164" t="n">
        <f aca="false">X219*K219</f>
        <v>0</v>
      </c>
      <c r="Z219" s="164" t="n">
        <v>0</v>
      </c>
      <c r="AA219" s="165" t="n">
        <f aca="false">Z219*K219</f>
        <v>0</v>
      </c>
      <c r="AR219" s="10" t="s">
        <v>130</v>
      </c>
      <c r="AT219" s="10" t="s">
        <v>126</v>
      </c>
      <c r="AU219" s="10" t="s">
        <v>21</v>
      </c>
      <c r="AY219" s="10" t="s">
        <v>109</v>
      </c>
      <c r="BE219" s="166" t="n">
        <f aca="false">IF(U219="základní",N219,0)</f>
        <v>0</v>
      </c>
      <c r="BF219" s="166" t="n">
        <f aca="false">IF(U219="snížená",N219,0)</f>
        <v>0</v>
      </c>
      <c r="BG219" s="166" t="n">
        <f aca="false">IF(U219="zákl. přenesená",N219,0)</f>
        <v>0</v>
      </c>
      <c r="BH219" s="166" t="n">
        <f aca="false">IF(U219="sníž. přenesená",N219,0)</f>
        <v>0</v>
      </c>
      <c r="BI219" s="166" t="n">
        <f aca="false">IF(U219="nulová",N219,0)</f>
        <v>0</v>
      </c>
      <c r="BJ219" s="10" t="s">
        <v>21</v>
      </c>
      <c r="BK219" s="166" t="n">
        <f aca="false">ROUND(L219*K219,2)</f>
        <v>0</v>
      </c>
      <c r="BL219" s="10" t="s">
        <v>130</v>
      </c>
      <c r="BM219" s="10" t="s">
        <v>417</v>
      </c>
    </row>
    <row r="220" customFormat="false" ht="31.5" hidden="true" customHeight="true" outlineLevel="0" collapsed="false">
      <c r="A220" s="28"/>
      <c r="B220" s="154"/>
      <c r="C220" s="155" t="n">
        <v>95</v>
      </c>
      <c r="D220" s="155" t="s">
        <v>126</v>
      </c>
      <c r="E220" s="156" t="s">
        <v>418</v>
      </c>
      <c r="F220" s="157" t="s">
        <v>203</v>
      </c>
      <c r="G220" s="157"/>
      <c r="H220" s="157"/>
      <c r="I220" s="157"/>
      <c r="J220" s="158" t="s">
        <v>129</v>
      </c>
      <c r="K220" s="159"/>
      <c r="L220" s="160"/>
      <c r="M220" s="160"/>
      <c r="N220" s="161" t="n">
        <f aca="false">ROUND(L220*K220,2)</f>
        <v>0</v>
      </c>
      <c r="O220" s="161"/>
      <c r="P220" s="161"/>
      <c r="Q220" s="161"/>
      <c r="R220" s="162"/>
      <c r="T220" s="163"/>
      <c r="U220" s="40" t="s">
        <v>41</v>
      </c>
      <c r="V220" s="164" t="n">
        <v>0</v>
      </c>
      <c r="W220" s="164" t="n">
        <f aca="false">V220*K220</f>
        <v>0</v>
      </c>
      <c r="X220" s="164" t="n">
        <v>0</v>
      </c>
      <c r="Y220" s="164" t="n">
        <f aca="false">X220*K220</f>
        <v>0</v>
      </c>
      <c r="Z220" s="164" t="n">
        <v>0</v>
      </c>
      <c r="AA220" s="165" t="n">
        <f aca="false">Z220*K220</f>
        <v>0</v>
      </c>
      <c r="AR220" s="10" t="s">
        <v>130</v>
      </c>
      <c r="AT220" s="10" t="s">
        <v>126</v>
      </c>
      <c r="AU220" s="10" t="s">
        <v>21</v>
      </c>
      <c r="AY220" s="10" t="s">
        <v>109</v>
      </c>
      <c r="BE220" s="166" t="n">
        <f aca="false">IF(U220="základní",N220,0)</f>
        <v>0</v>
      </c>
      <c r="BF220" s="166" t="n">
        <f aca="false">IF(U220="snížená",N220,0)</f>
        <v>0</v>
      </c>
      <c r="BG220" s="166" t="n">
        <f aca="false">IF(U220="zákl. přenesená",N220,0)</f>
        <v>0</v>
      </c>
      <c r="BH220" s="166" t="n">
        <f aca="false">IF(U220="sníž. přenesená",N220,0)</f>
        <v>0</v>
      </c>
      <c r="BI220" s="166" t="n">
        <f aca="false">IF(U220="nulová",N220,0)</f>
        <v>0</v>
      </c>
      <c r="BJ220" s="10" t="s">
        <v>21</v>
      </c>
      <c r="BK220" s="166" t="n">
        <f aca="false">ROUND(L220*K220,2)</f>
        <v>0</v>
      </c>
      <c r="BL220" s="10" t="s">
        <v>130</v>
      </c>
      <c r="BM220" s="10" t="s">
        <v>419</v>
      </c>
    </row>
    <row r="221" customFormat="false" ht="31.5" hidden="true" customHeight="true" outlineLevel="0" collapsed="false">
      <c r="A221" s="28"/>
      <c r="B221" s="154"/>
      <c r="C221" s="155" t="n">
        <v>96</v>
      </c>
      <c r="D221" s="155" t="s">
        <v>126</v>
      </c>
      <c r="E221" s="156" t="s">
        <v>420</v>
      </c>
      <c r="F221" s="157" t="s">
        <v>421</v>
      </c>
      <c r="G221" s="157"/>
      <c r="H221" s="157"/>
      <c r="I221" s="157"/>
      <c r="J221" s="158" t="s">
        <v>129</v>
      </c>
      <c r="K221" s="159"/>
      <c r="L221" s="160"/>
      <c r="M221" s="160"/>
      <c r="N221" s="161" t="n">
        <f aca="false">ROUND(L221*K221,2)</f>
        <v>0</v>
      </c>
      <c r="O221" s="161"/>
      <c r="P221" s="161"/>
      <c r="Q221" s="161"/>
      <c r="R221" s="162"/>
      <c r="T221" s="163"/>
      <c r="U221" s="40" t="s">
        <v>41</v>
      </c>
      <c r="V221" s="164" t="n">
        <v>0</v>
      </c>
      <c r="W221" s="164" t="n">
        <f aca="false">V221*K221</f>
        <v>0</v>
      </c>
      <c r="X221" s="164" t="n">
        <v>0</v>
      </c>
      <c r="Y221" s="164" t="n">
        <f aca="false">X221*K221</f>
        <v>0</v>
      </c>
      <c r="Z221" s="164" t="n">
        <v>0</v>
      </c>
      <c r="AA221" s="165" t="n">
        <f aca="false">Z221*K221</f>
        <v>0</v>
      </c>
      <c r="AR221" s="10" t="s">
        <v>130</v>
      </c>
      <c r="AT221" s="10" t="s">
        <v>126</v>
      </c>
      <c r="AU221" s="10" t="s">
        <v>21</v>
      </c>
      <c r="AY221" s="10" t="s">
        <v>109</v>
      </c>
      <c r="BE221" s="166" t="n">
        <f aca="false">IF(U221="základní",N221,0)</f>
        <v>0</v>
      </c>
      <c r="BF221" s="166" t="n">
        <f aca="false">IF(U221="snížená",N221,0)</f>
        <v>0</v>
      </c>
      <c r="BG221" s="166" t="n">
        <f aca="false">IF(U221="zákl. přenesená",N221,0)</f>
        <v>0</v>
      </c>
      <c r="BH221" s="166" t="n">
        <f aca="false">IF(U221="sníž. přenesená",N221,0)</f>
        <v>0</v>
      </c>
      <c r="BI221" s="166" t="n">
        <f aca="false">IF(U221="nulová",N221,0)</f>
        <v>0</v>
      </c>
      <c r="BJ221" s="10" t="s">
        <v>21</v>
      </c>
      <c r="BK221" s="166" t="n">
        <f aca="false">ROUND(L221*K221,2)</f>
        <v>0</v>
      </c>
      <c r="BL221" s="10" t="s">
        <v>130</v>
      </c>
      <c r="BM221" s="10" t="s">
        <v>422</v>
      </c>
    </row>
    <row r="222" customFormat="false" ht="31.5" hidden="true" customHeight="true" outlineLevel="0" collapsed="false">
      <c r="A222" s="28"/>
      <c r="B222" s="154"/>
      <c r="C222" s="155" t="n">
        <v>97</v>
      </c>
      <c r="D222" s="155" t="s">
        <v>126</v>
      </c>
      <c r="E222" s="156" t="s">
        <v>423</v>
      </c>
      <c r="F222" s="157" t="s">
        <v>424</v>
      </c>
      <c r="G222" s="157"/>
      <c r="H222" s="157"/>
      <c r="I222" s="157"/>
      <c r="J222" s="158" t="s">
        <v>129</v>
      </c>
      <c r="K222" s="159"/>
      <c r="L222" s="160"/>
      <c r="M222" s="160"/>
      <c r="N222" s="161" t="n">
        <f aca="false">ROUND(L222*K222,2)</f>
        <v>0</v>
      </c>
      <c r="O222" s="161"/>
      <c r="P222" s="161"/>
      <c r="Q222" s="161"/>
      <c r="R222" s="162"/>
      <c r="T222" s="163"/>
      <c r="U222" s="40" t="s">
        <v>41</v>
      </c>
      <c r="V222" s="164" t="n">
        <v>0</v>
      </c>
      <c r="W222" s="164" t="n">
        <f aca="false">V222*K222</f>
        <v>0</v>
      </c>
      <c r="X222" s="164" t="n">
        <v>0</v>
      </c>
      <c r="Y222" s="164" t="n">
        <f aca="false">X222*K222</f>
        <v>0</v>
      </c>
      <c r="Z222" s="164" t="n">
        <v>0</v>
      </c>
      <c r="AA222" s="165" t="n">
        <f aca="false">Z222*K222</f>
        <v>0</v>
      </c>
      <c r="AR222" s="10" t="s">
        <v>130</v>
      </c>
      <c r="AT222" s="10" t="s">
        <v>126</v>
      </c>
      <c r="AU222" s="10" t="s">
        <v>21</v>
      </c>
      <c r="AY222" s="10" t="s">
        <v>109</v>
      </c>
      <c r="BE222" s="166" t="n">
        <f aca="false">IF(U222="základní",N222,0)</f>
        <v>0</v>
      </c>
      <c r="BF222" s="166" t="n">
        <f aca="false">IF(U222="snížená",N222,0)</f>
        <v>0</v>
      </c>
      <c r="BG222" s="166" t="n">
        <f aca="false">IF(U222="zákl. přenesená",N222,0)</f>
        <v>0</v>
      </c>
      <c r="BH222" s="166" t="n">
        <f aca="false">IF(U222="sníž. přenesená",N222,0)</f>
        <v>0</v>
      </c>
      <c r="BI222" s="166" t="n">
        <f aca="false">IF(U222="nulová",N222,0)</f>
        <v>0</v>
      </c>
      <c r="BJ222" s="10" t="s">
        <v>21</v>
      </c>
      <c r="BK222" s="166" t="n">
        <f aca="false">ROUND(L222*K222,2)</f>
        <v>0</v>
      </c>
      <c r="BL222" s="10" t="s">
        <v>130</v>
      </c>
      <c r="BM222" s="10" t="s">
        <v>425</v>
      </c>
    </row>
    <row r="223" customFormat="false" ht="31.5" hidden="true" customHeight="true" outlineLevel="0" collapsed="false">
      <c r="A223" s="28"/>
      <c r="B223" s="154"/>
      <c r="C223" s="155" t="n">
        <v>98</v>
      </c>
      <c r="D223" s="155" t="s">
        <v>126</v>
      </c>
      <c r="E223" s="156" t="s">
        <v>426</v>
      </c>
      <c r="F223" s="157" t="s">
        <v>427</v>
      </c>
      <c r="G223" s="157"/>
      <c r="H223" s="157"/>
      <c r="I223" s="157"/>
      <c r="J223" s="158" t="s">
        <v>129</v>
      </c>
      <c r="K223" s="159"/>
      <c r="L223" s="160"/>
      <c r="M223" s="160"/>
      <c r="N223" s="161" t="n">
        <f aca="false">ROUND(L223*K223,2)</f>
        <v>0</v>
      </c>
      <c r="O223" s="161"/>
      <c r="P223" s="161"/>
      <c r="Q223" s="161"/>
      <c r="R223" s="162"/>
      <c r="T223" s="163"/>
      <c r="U223" s="40" t="s">
        <v>41</v>
      </c>
      <c r="V223" s="164" t="n">
        <v>0</v>
      </c>
      <c r="W223" s="164" t="n">
        <f aca="false">V223*K223</f>
        <v>0</v>
      </c>
      <c r="X223" s="164" t="n">
        <v>0</v>
      </c>
      <c r="Y223" s="164" t="n">
        <f aca="false">X223*K223</f>
        <v>0</v>
      </c>
      <c r="Z223" s="164" t="n">
        <v>0</v>
      </c>
      <c r="AA223" s="165" t="n">
        <f aca="false">Z223*K223</f>
        <v>0</v>
      </c>
      <c r="AR223" s="10" t="s">
        <v>130</v>
      </c>
      <c r="AT223" s="10" t="s">
        <v>126</v>
      </c>
      <c r="AU223" s="10" t="s">
        <v>21</v>
      </c>
      <c r="AY223" s="10" t="s">
        <v>109</v>
      </c>
      <c r="BE223" s="166" t="n">
        <f aca="false">IF(U223="základní",N223,0)</f>
        <v>0</v>
      </c>
      <c r="BF223" s="166" t="n">
        <f aca="false">IF(U223="snížená",N223,0)</f>
        <v>0</v>
      </c>
      <c r="BG223" s="166" t="n">
        <f aca="false">IF(U223="zákl. přenesená",N223,0)</f>
        <v>0</v>
      </c>
      <c r="BH223" s="166" t="n">
        <f aca="false">IF(U223="sníž. přenesená",N223,0)</f>
        <v>0</v>
      </c>
      <c r="BI223" s="166" t="n">
        <f aca="false">IF(U223="nulová",N223,0)</f>
        <v>0</v>
      </c>
      <c r="BJ223" s="10" t="s">
        <v>21</v>
      </c>
      <c r="BK223" s="166" t="n">
        <f aca="false">ROUND(L223*K223,2)</f>
        <v>0</v>
      </c>
      <c r="BL223" s="10" t="s">
        <v>130</v>
      </c>
      <c r="BM223" s="10" t="s">
        <v>428</v>
      </c>
    </row>
    <row r="224" customFormat="false" ht="31.5" hidden="true" customHeight="true" outlineLevel="0" collapsed="false">
      <c r="A224" s="28"/>
      <c r="B224" s="154"/>
      <c r="C224" s="155" t="n">
        <v>99</v>
      </c>
      <c r="D224" s="155" t="s">
        <v>126</v>
      </c>
      <c r="E224" s="156" t="s">
        <v>429</v>
      </c>
      <c r="F224" s="157" t="s">
        <v>430</v>
      </c>
      <c r="G224" s="157"/>
      <c r="H224" s="157"/>
      <c r="I224" s="157"/>
      <c r="J224" s="158" t="s">
        <v>129</v>
      </c>
      <c r="K224" s="159"/>
      <c r="L224" s="160"/>
      <c r="M224" s="160"/>
      <c r="N224" s="161" t="n">
        <f aca="false">ROUND(L224*K224,2)</f>
        <v>0</v>
      </c>
      <c r="O224" s="161"/>
      <c r="P224" s="161"/>
      <c r="Q224" s="161"/>
      <c r="R224" s="162"/>
      <c r="T224" s="163"/>
      <c r="U224" s="40" t="s">
        <v>41</v>
      </c>
      <c r="V224" s="164" t="n">
        <v>0</v>
      </c>
      <c r="W224" s="164" t="n">
        <f aca="false">V224*K224</f>
        <v>0</v>
      </c>
      <c r="X224" s="164" t="n">
        <v>0</v>
      </c>
      <c r="Y224" s="164" t="n">
        <f aca="false">X224*K224</f>
        <v>0</v>
      </c>
      <c r="Z224" s="164" t="n">
        <v>0</v>
      </c>
      <c r="AA224" s="165" t="n">
        <f aca="false">Z224*K224</f>
        <v>0</v>
      </c>
      <c r="AR224" s="10" t="s">
        <v>130</v>
      </c>
      <c r="AT224" s="10" t="s">
        <v>126</v>
      </c>
      <c r="AU224" s="10" t="s">
        <v>21</v>
      </c>
      <c r="AY224" s="10" t="s">
        <v>109</v>
      </c>
      <c r="BE224" s="166" t="n">
        <f aca="false">IF(U224="základní",N224,0)</f>
        <v>0</v>
      </c>
      <c r="BF224" s="166" t="n">
        <f aca="false">IF(U224="snížená",N224,0)</f>
        <v>0</v>
      </c>
      <c r="BG224" s="166" t="n">
        <f aca="false">IF(U224="zákl. přenesená",N224,0)</f>
        <v>0</v>
      </c>
      <c r="BH224" s="166" t="n">
        <f aca="false">IF(U224="sníž. přenesená",N224,0)</f>
        <v>0</v>
      </c>
      <c r="BI224" s="166" t="n">
        <f aca="false">IF(U224="nulová",N224,0)</f>
        <v>0</v>
      </c>
      <c r="BJ224" s="10" t="s">
        <v>21</v>
      </c>
      <c r="BK224" s="166" t="n">
        <f aca="false">ROUND(L224*K224,2)</f>
        <v>0</v>
      </c>
      <c r="BL224" s="10" t="s">
        <v>130</v>
      </c>
      <c r="BM224" s="10" t="s">
        <v>431</v>
      </c>
    </row>
    <row r="225" customFormat="false" ht="31.5" hidden="true" customHeight="true" outlineLevel="0" collapsed="false">
      <c r="A225" s="28"/>
      <c r="B225" s="154"/>
      <c r="C225" s="155" t="n">
        <v>100</v>
      </c>
      <c r="D225" s="155" t="s">
        <v>126</v>
      </c>
      <c r="E225" s="156" t="s">
        <v>432</v>
      </c>
      <c r="F225" s="157" t="s">
        <v>433</v>
      </c>
      <c r="G225" s="157"/>
      <c r="H225" s="157"/>
      <c r="I225" s="157"/>
      <c r="J225" s="158" t="s">
        <v>129</v>
      </c>
      <c r="K225" s="159"/>
      <c r="L225" s="160"/>
      <c r="M225" s="160"/>
      <c r="N225" s="161" t="n">
        <f aca="false">ROUND(L225*K225,2)</f>
        <v>0</v>
      </c>
      <c r="O225" s="161"/>
      <c r="P225" s="161"/>
      <c r="Q225" s="161"/>
      <c r="R225" s="162"/>
      <c r="T225" s="163"/>
      <c r="U225" s="40" t="s">
        <v>41</v>
      </c>
      <c r="V225" s="164" t="n">
        <v>0</v>
      </c>
      <c r="W225" s="164" t="n">
        <f aca="false">V225*K225</f>
        <v>0</v>
      </c>
      <c r="X225" s="164" t="n">
        <v>0</v>
      </c>
      <c r="Y225" s="164" t="n">
        <f aca="false">X225*K225</f>
        <v>0</v>
      </c>
      <c r="Z225" s="164" t="n">
        <v>0</v>
      </c>
      <c r="AA225" s="165" t="n">
        <f aca="false">Z225*K225</f>
        <v>0</v>
      </c>
      <c r="AR225" s="10" t="s">
        <v>130</v>
      </c>
      <c r="AT225" s="10" t="s">
        <v>126</v>
      </c>
      <c r="AU225" s="10" t="s">
        <v>21</v>
      </c>
      <c r="AY225" s="10" t="s">
        <v>109</v>
      </c>
      <c r="BE225" s="166" t="n">
        <f aca="false">IF(U225="základní",N225,0)</f>
        <v>0</v>
      </c>
      <c r="BF225" s="166" t="n">
        <f aca="false">IF(U225="snížená",N225,0)</f>
        <v>0</v>
      </c>
      <c r="BG225" s="166" t="n">
        <f aca="false">IF(U225="zákl. přenesená",N225,0)</f>
        <v>0</v>
      </c>
      <c r="BH225" s="166" t="n">
        <f aca="false">IF(U225="sníž. přenesená",N225,0)</f>
        <v>0</v>
      </c>
      <c r="BI225" s="166" t="n">
        <f aca="false">IF(U225="nulová",N225,0)</f>
        <v>0</v>
      </c>
      <c r="BJ225" s="10" t="s">
        <v>21</v>
      </c>
      <c r="BK225" s="166" t="n">
        <f aca="false">ROUND(L225*K225,2)</f>
        <v>0</v>
      </c>
      <c r="BL225" s="10" t="s">
        <v>130</v>
      </c>
      <c r="BM225" s="10" t="s">
        <v>434</v>
      </c>
    </row>
    <row r="226" customFormat="false" ht="31.5" hidden="true" customHeight="true" outlineLevel="0" collapsed="false">
      <c r="A226" s="28"/>
      <c r="B226" s="154"/>
      <c r="C226" s="155" t="n">
        <v>101</v>
      </c>
      <c r="D226" s="155" t="s">
        <v>126</v>
      </c>
      <c r="E226" s="156" t="s">
        <v>435</v>
      </c>
      <c r="F226" s="157" t="s">
        <v>436</v>
      </c>
      <c r="G226" s="157"/>
      <c r="H226" s="157"/>
      <c r="I226" s="157"/>
      <c r="J226" s="158" t="s">
        <v>129</v>
      </c>
      <c r="K226" s="159"/>
      <c r="L226" s="160"/>
      <c r="M226" s="160"/>
      <c r="N226" s="161" t="n">
        <f aca="false">ROUND(L226*K226,2)</f>
        <v>0</v>
      </c>
      <c r="O226" s="161"/>
      <c r="P226" s="161"/>
      <c r="Q226" s="161"/>
      <c r="R226" s="162"/>
      <c r="T226" s="163"/>
      <c r="U226" s="40" t="s">
        <v>41</v>
      </c>
      <c r="V226" s="164" t="n">
        <v>0</v>
      </c>
      <c r="W226" s="164" t="n">
        <f aca="false">V226*K226</f>
        <v>0</v>
      </c>
      <c r="X226" s="164" t="n">
        <v>0</v>
      </c>
      <c r="Y226" s="164" t="n">
        <f aca="false">X226*K226</f>
        <v>0</v>
      </c>
      <c r="Z226" s="164" t="n">
        <v>0</v>
      </c>
      <c r="AA226" s="165" t="n">
        <f aca="false">Z226*K226</f>
        <v>0</v>
      </c>
      <c r="AR226" s="10" t="s">
        <v>130</v>
      </c>
      <c r="AT226" s="10" t="s">
        <v>126</v>
      </c>
      <c r="AU226" s="10" t="s">
        <v>21</v>
      </c>
      <c r="AY226" s="10" t="s">
        <v>109</v>
      </c>
      <c r="BE226" s="166" t="n">
        <f aca="false">IF(U226="základní",N226,0)</f>
        <v>0</v>
      </c>
      <c r="BF226" s="166" t="n">
        <f aca="false">IF(U226="snížená",N226,0)</f>
        <v>0</v>
      </c>
      <c r="BG226" s="166" t="n">
        <f aca="false">IF(U226="zákl. přenesená",N226,0)</f>
        <v>0</v>
      </c>
      <c r="BH226" s="166" t="n">
        <f aca="false">IF(U226="sníž. přenesená",N226,0)</f>
        <v>0</v>
      </c>
      <c r="BI226" s="166" t="n">
        <f aca="false">IF(U226="nulová",N226,0)</f>
        <v>0</v>
      </c>
      <c r="BJ226" s="10" t="s">
        <v>21</v>
      </c>
      <c r="BK226" s="166" t="n">
        <f aca="false">ROUND(L226*K226,2)</f>
        <v>0</v>
      </c>
      <c r="BL226" s="10" t="s">
        <v>130</v>
      </c>
      <c r="BM226" s="10" t="s">
        <v>437</v>
      </c>
    </row>
    <row r="227" customFormat="false" ht="31.5" hidden="true" customHeight="true" outlineLevel="0" collapsed="false">
      <c r="A227" s="28"/>
      <c r="B227" s="154"/>
      <c r="C227" s="155" t="n">
        <v>102</v>
      </c>
      <c r="D227" s="155" t="s">
        <v>126</v>
      </c>
      <c r="E227" s="156" t="s">
        <v>438</v>
      </c>
      <c r="F227" s="157" t="s">
        <v>439</v>
      </c>
      <c r="G227" s="157"/>
      <c r="H227" s="157"/>
      <c r="I227" s="157"/>
      <c r="J227" s="158" t="s">
        <v>129</v>
      </c>
      <c r="K227" s="159"/>
      <c r="L227" s="160"/>
      <c r="M227" s="160"/>
      <c r="N227" s="161" t="n">
        <f aca="false">ROUND(L227*K227,2)</f>
        <v>0</v>
      </c>
      <c r="O227" s="161"/>
      <c r="P227" s="161"/>
      <c r="Q227" s="161"/>
      <c r="R227" s="162"/>
      <c r="T227" s="163"/>
      <c r="U227" s="40" t="s">
        <v>41</v>
      </c>
      <c r="V227" s="164" t="n">
        <v>0</v>
      </c>
      <c r="W227" s="164" t="n">
        <f aca="false">V227*K227</f>
        <v>0</v>
      </c>
      <c r="X227" s="164" t="n">
        <v>0</v>
      </c>
      <c r="Y227" s="164" t="n">
        <f aca="false">X227*K227</f>
        <v>0</v>
      </c>
      <c r="Z227" s="164" t="n">
        <v>0</v>
      </c>
      <c r="AA227" s="165" t="n">
        <f aca="false">Z227*K227</f>
        <v>0</v>
      </c>
      <c r="AR227" s="10" t="s">
        <v>130</v>
      </c>
      <c r="AT227" s="10" t="s">
        <v>126</v>
      </c>
      <c r="AU227" s="10" t="s">
        <v>21</v>
      </c>
      <c r="AY227" s="10" t="s">
        <v>109</v>
      </c>
      <c r="BE227" s="166" t="n">
        <f aca="false">IF(U227="základní",N227,0)</f>
        <v>0</v>
      </c>
      <c r="BF227" s="166" t="n">
        <f aca="false">IF(U227="snížená",N227,0)</f>
        <v>0</v>
      </c>
      <c r="BG227" s="166" t="n">
        <f aca="false">IF(U227="zákl. přenesená",N227,0)</f>
        <v>0</v>
      </c>
      <c r="BH227" s="166" t="n">
        <f aca="false">IF(U227="sníž. přenesená",N227,0)</f>
        <v>0</v>
      </c>
      <c r="BI227" s="166" t="n">
        <f aca="false">IF(U227="nulová",N227,0)</f>
        <v>0</v>
      </c>
      <c r="BJ227" s="10" t="s">
        <v>21</v>
      </c>
      <c r="BK227" s="166" t="n">
        <f aca="false">ROUND(L227*K227,2)</f>
        <v>0</v>
      </c>
      <c r="BL227" s="10" t="s">
        <v>130</v>
      </c>
      <c r="BM227" s="10" t="s">
        <v>440</v>
      </c>
    </row>
    <row r="228" customFormat="false" ht="31.5" hidden="true" customHeight="true" outlineLevel="0" collapsed="false">
      <c r="A228" s="28"/>
      <c r="B228" s="154"/>
      <c r="C228" s="155" t="n">
        <v>103</v>
      </c>
      <c r="D228" s="155" t="s">
        <v>126</v>
      </c>
      <c r="E228" s="156" t="s">
        <v>441</v>
      </c>
      <c r="F228" s="157" t="s">
        <v>442</v>
      </c>
      <c r="G228" s="157"/>
      <c r="H228" s="157"/>
      <c r="I228" s="157"/>
      <c r="J228" s="158" t="s">
        <v>129</v>
      </c>
      <c r="K228" s="159"/>
      <c r="L228" s="160"/>
      <c r="M228" s="160"/>
      <c r="N228" s="161" t="n">
        <f aca="false">ROUND(L228*K228,2)</f>
        <v>0</v>
      </c>
      <c r="O228" s="161"/>
      <c r="P228" s="161"/>
      <c r="Q228" s="161"/>
      <c r="R228" s="162"/>
      <c r="T228" s="163"/>
      <c r="U228" s="40" t="s">
        <v>41</v>
      </c>
      <c r="V228" s="164" t="n">
        <v>0</v>
      </c>
      <c r="W228" s="164" t="n">
        <f aca="false">V228*K228</f>
        <v>0</v>
      </c>
      <c r="X228" s="164" t="n">
        <v>0</v>
      </c>
      <c r="Y228" s="164" t="n">
        <f aca="false">X228*K228</f>
        <v>0</v>
      </c>
      <c r="Z228" s="164" t="n">
        <v>0</v>
      </c>
      <c r="AA228" s="165" t="n">
        <f aca="false">Z228*K228</f>
        <v>0</v>
      </c>
      <c r="AR228" s="10" t="s">
        <v>130</v>
      </c>
      <c r="AT228" s="10" t="s">
        <v>126</v>
      </c>
      <c r="AU228" s="10" t="s">
        <v>21</v>
      </c>
      <c r="AY228" s="10" t="s">
        <v>109</v>
      </c>
      <c r="BE228" s="166" t="n">
        <f aca="false">IF(U228="základní",N228,0)</f>
        <v>0</v>
      </c>
      <c r="BF228" s="166" t="n">
        <f aca="false">IF(U228="snížená",N228,0)</f>
        <v>0</v>
      </c>
      <c r="BG228" s="166" t="n">
        <f aca="false">IF(U228="zákl. přenesená",N228,0)</f>
        <v>0</v>
      </c>
      <c r="BH228" s="166" t="n">
        <f aca="false">IF(U228="sníž. přenesená",N228,0)</f>
        <v>0</v>
      </c>
      <c r="BI228" s="166" t="n">
        <f aca="false">IF(U228="nulová",N228,0)</f>
        <v>0</v>
      </c>
      <c r="BJ228" s="10" t="s">
        <v>21</v>
      </c>
      <c r="BK228" s="166" t="n">
        <f aca="false">ROUND(L228*K228,2)</f>
        <v>0</v>
      </c>
      <c r="BL228" s="10" t="s">
        <v>130</v>
      </c>
      <c r="BM228" s="10" t="s">
        <v>443</v>
      </c>
    </row>
    <row r="229" customFormat="false" ht="31.5" hidden="true" customHeight="true" outlineLevel="0" collapsed="false">
      <c r="A229" s="28"/>
      <c r="B229" s="154"/>
      <c r="C229" s="155" t="n">
        <v>104</v>
      </c>
      <c r="D229" s="155" t="s">
        <v>126</v>
      </c>
      <c r="E229" s="156" t="s">
        <v>444</v>
      </c>
      <c r="F229" s="157" t="s">
        <v>236</v>
      </c>
      <c r="G229" s="157"/>
      <c r="H229" s="157"/>
      <c r="I229" s="157"/>
      <c r="J229" s="158" t="s">
        <v>129</v>
      </c>
      <c r="K229" s="159"/>
      <c r="L229" s="160"/>
      <c r="M229" s="160"/>
      <c r="N229" s="161" t="n">
        <f aca="false">ROUND(L229*K229,2)</f>
        <v>0</v>
      </c>
      <c r="O229" s="161"/>
      <c r="P229" s="161"/>
      <c r="Q229" s="161"/>
      <c r="R229" s="162"/>
      <c r="T229" s="163"/>
      <c r="U229" s="40" t="s">
        <v>41</v>
      </c>
      <c r="V229" s="164" t="n">
        <v>0</v>
      </c>
      <c r="W229" s="164" t="n">
        <f aca="false">V229*K229</f>
        <v>0</v>
      </c>
      <c r="X229" s="164" t="n">
        <v>0</v>
      </c>
      <c r="Y229" s="164" t="n">
        <f aca="false">X229*K229</f>
        <v>0</v>
      </c>
      <c r="Z229" s="164" t="n">
        <v>0</v>
      </c>
      <c r="AA229" s="165" t="n">
        <f aca="false">Z229*K229</f>
        <v>0</v>
      </c>
      <c r="AR229" s="10" t="s">
        <v>130</v>
      </c>
      <c r="AT229" s="10" t="s">
        <v>126</v>
      </c>
      <c r="AU229" s="10" t="s">
        <v>21</v>
      </c>
      <c r="AY229" s="10" t="s">
        <v>109</v>
      </c>
      <c r="BE229" s="166" t="n">
        <f aca="false">IF(U229="základní",N229,0)</f>
        <v>0</v>
      </c>
      <c r="BF229" s="166" t="n">
        <f aca="false">IF(U229="snížená",N229,0)</f>
        <v>0</v>
      </c>
      <c r="BG229" s="166" t="n">
        <f aca="false">IF(U229="zákl. přenesená",N229,0)</f>
        <v>0</v>
      </c>
      <c r="BH229" s="166" t="n">
        <f aca="false">IF(U229="sníž. přenesená",N229,0)</f>
        <v>0</v>
      </c>
      <c r="BI229" s="166" t="n">
        <f aca="false">IF(U229="nulová",N229,0)</f>
        <v>0</v>
      </c>
      <c r="BJ229" s="10" t="s">
        <v>21</v>
      </c>
      <c r="BK229" s="166" t="n">
        <f aca="false">ROUND(L229*K229,2)</f>
        <v>0</v>
      </c>
      <c r="BL229" s="10" t="s">
        <v>130</v>
      </c>
      <c r="BM229" s="10" t="s">
        <v>445</v>
      </c>
    </row>
    <row r="230" customFormat="false" ht="31.5" hidden="true" customHeight="true" outlineLevel="0" collapsed="false">
      <c r="A230" s="28"/>
      <c r="B230" s="154"/>
      <c r="C230" s="155" t="n">
        <v>105</v>
      </c>
      <c r="D230" s="155" t="s">
        <v>126</v>
      </c>
      <c r="E230" s="156" t="s">
        <v>446</v>
      </c>
      <c r="F230" s="157" t="s">
        <v>447</v>
      </c>
      <c r="G230" s="157"/>
      <c r="H230" s="157"/>
      <c r="I230" s="157"/>
      <c r="J230" s="158" t="s">
        <v>129</v>
      </c>
      <c r="K230" s="159"/>
      <c r="L230" s="167"/>
      <c r="M230" s="167"/>
      <c r="N230" s="161" t="n">
        <f aca="false">ROUND(L230*K230,2)</f>
        <v>0</v>
      </c>
      <c r="O230" s="161"/>
      <c r="P230" s="161"/>
      <c r="Q230" s="161"/>
      <c r="R230" s="162"/>
      <c r="T230" s="163"/>
      <c r="U230" s="40" t="s">
        <v>41</v>
      </c>
      <c r="V230" s="164" t="n">
        <v>0</v>
      </c>
      <c r="W230" s="164" t="n">
        <f aca="false">V230*K230</f>
        <v>0</v>
      </c>
      <c r="X230" s="164" t="n">
        <v>0</v>
      </c>
      <c r="Y230" s="164" t="n">
        <f aca="false">X230*K230</f>
        <v>0</v>
      </c>
      <c r="Z230" s="164" t="n">
        <v>0</v>
      </c>
      <c r="AA230" s="165" t="n">
        <f aca="false">Z230*K230</f>
        <v>0</v>
      </c>
      <c r="AR230" s="10" t="s">
        <v>130</v>
      </c>
      <c r="AT230" s="10" t="s">
        <v>126</v>
      </c>
      <c r="AU230" s="10" t="s">
        <v>21</v>
      </c>
      <c r="AY230" s="10" t="s">
        <v>109</v>
      </c>
      <c r="BE230" s="166" t="n">
        <f aca="false">IF(U230="základní",N230,0)</f>
        <v>0</v>
      </c>
      <c r="BF230" s="166" t="n">
        <f aca="false">IF(U230="snížená",N230,0)</f>
        <v>0</v>
      </c>
      <c r="BG230" s="166" t="n">
        <f aca="false">IF(U230="zákl. přenesená",N230,0)</f>
        <v>0</v>
      </c>
      <c r="BH230" s="166" t="n">
        <f aca="false">IF(U230="sníž. přenesená",N230,0)</f>
        <v>0</v>
      </c>
      <c r="BI230" s="166" t="n">
        <f aca="false">IF(U230="nulová",N230,0)</f>
        <v>0</v>
      </c>
      <c r="BJ230" s="10" t="s">
        <v>21</v>
      </c>
      <c r="BK230" s="166" t="n">
        <f aca="false">ROUND(L230*K230,2)</f>
        <v>0</v>
      </c>
      <c r="BL230" s="10" t="s">
        <v>130</v>
      </c>
      <c r="BM230" s="10" t="s">
        <v>448</v>
      </c>
    </row>
    <row r="231" customFormat="false" ht="31.5" hidden="true" customHeight="true" outlineLevel="0" collapsed="false">
      <c r="A231" s="28"/>
      <c r="B231" s="154"/>
      <c r="C231" s="155" t="n">
        <v>106</v>
      </c>
      <c r="D231" s="155" t="s">
        <v>126</v>
      </c>
      <c r="E231" s="156" t="s">
        <v>449</v>
      </c>
      <c r="F231" s="157" t="s">
        <v>450</v>
      </c>
      <c r="G231" s="157"/>
      <c r="H231" s="157"/>
      <c r="I231" s="157"/>
      <c r="J231" s="158" t="s">
        <v>129</v>
      </c>
      <c r="K231" s="159"/>
      <c r="L231" s="160"/>
      <c r="M231" s="160"/>
      <c r="N231" s="161" t="n">
        <f aca="false">ROUND(L231*K231,2)</f>
        <v>0</v>
      </c>
      <c r="O231" s="161"/>
      <c r="P231" s="161"/>
      <c r="Q231" s="161"/>
      <c r="R231" s="162"/>
      <c r="T231" s="163"/>
      <c r="U231" s="40" t="s">
        <v>41</v>
      </c>
      <c r="V231" s="164" t="n">
        <v>0</v>
      </c>
      <c r="W231" s="164" t="n">
        <f aca="false">V231*K231</f>
        <v>0</v>
      </c>
      <c r="X231" s="164" t="n">
        <v>0</v>
      </c>
      <c r="Y231" s="164" t="n">
        <f aca="false">X231*K231</f>
        <v>0</v>
      </c>
      <c r="Z231" s="164" t="n">
        <v>0</v>
      </c>
      <c r="AA231" s="165" t="n">
        <f aca="false">Z231*K231</f>
        <v>0</v>
      </c>
      <c r="AR231" s="10" t="s">
        <v>130</v>
      </c>
      <c r="AT231" s="10" t="s">
        <v>126</v>
      </c>
      <c r="AU231" s="10" t="s">
        <v>21</v>
      </c>
      <c r="AY231" s="10" t="s">
        <v>109</v>
      </c>
      <c r="BE231" s="166" t="n">
        <f aca="false">IF(U231="základní",N231,0)</f>
        <v>0</v>
      </c>
      <c r="BF231" s="166" t="n">
        <f aca="false">IF(U231="snížená",N231,0)</f>
        <v>0</v>
      </c>
      <c r="BG231" s="166" t="n">
        <f aca="false">IF(U231="zákl. přenesená",N231,0)</f>
        <v>0</v>
      </c>
      <c r="BH231" s="166" t="n">
        <f aca="false">IF(U231="sníž. přenesená",N231,0)</f>
        <v>0</v>
      </c>
      <c r="BI231" s="166" t="n">
        <f aca="false">IF(U231="nulová",N231,0)</f>
        <v>0</v>
      </c>
      <c r="BJ231" s="10" t="s">
        <v>21</v>
      </c>
      <c r="BK231" s="166" t="n">
        <f aca="false">ROUND(L231*K231,2)</f>
        <v>0</v>
      </c>
      <c r="BL231" s="10" t="s">
        <v>130</v>
      </c>
      <c r="BM231" s="10" t="s">
        <v>451</v>
      </c>
    </row>
    <row r="232" customFormat="false" ht="31.5" hidden="true" customHeight="true" outlineLevel="0" collapsed="false">
      <c r="A232" s="28"/>
      <c r="B232" s="154"/>
      <c r="C232" s="155" t="n">
        <v>107</v>
      </c>
      <c r="D232" s="155" t="s">
        <v>126</v>
      </c>
      <c r="E232" s="156" t="s">
        <v>452</v>
      </c>
      <c r="F232" s="157" t="s">
        <v>453</v>
      </c>
      <c r="G232" s="157"/>
      <c r="H232" s="157"/>
      <c r="I232" s="157"/>
      <c r="J232" s="158" t="s">
        <v>129</v>
      </c>
      <c r="K232" s="159"/>
      <c r="L232" s="160"/>
      <c r="M232" s="160"/>
      <c r="N232" s="161" t="n">
        <f aca="false">ROUND(L232*K232,2)</f>
        <v>0</v>
      </c>
      <c r="O232" s="161"/>
      <c r="P232" s="161"/>
      <c r="Q232" s="161"/>
      <c r="R232" s="162"/>
      <c r="T232" s="163"/>
      <c r="U232" s="40" t="s">
        <v>41</v>
      </c>
      <c r="V232" s="164" t="n">
        <v>0</v>
      </c>
      <c r="W232" s="164" t="n">
        <f aca="false">V232*K232</f>
        <v>0</v>
      </c>
      <c r="X232" s="164" t="n">
        <v>0</v>
      </c>
      <c r="Y232" s="164" t="n">
        <f aca="false">X232*K232</f>
        <v>0</v>
      </c>
      <c r="Z232" s="164" t="n">
        <v>0</v>
      </c>
      <c r="AA232" s="165" t="n">
        <f aca="false">Z232*K232</f>
        <v>0</v>
      </c>
      <c r="AR232" s="10" t="s">
        <v>130</v>
      </c>
      <c r="AT232" s="10" t="s">
        <v>126</v>
      </c>
      <c r="AU232" s="10" t="s">
        <v>21</v>
      </c>
      <c r="AY232" s="10" t="s">
        <v>109</v>
      </c>
      <c r="BE232" s="166" t="n">
        <f aca="false">IF(U232="základní",N232,0)</f>
        <v>0</v>
      </c>
      <c r="BF232" s="166" t="n">
        <f aca="false">IF(U232="snížená",N232,0)</f>
        <v>0</v>
      </c>
      <c r="BG232" s="166" t="n">
        <f aca="false">IF(U232="zákl. přenesená",N232,0)</f>
        <v>0</v>
      </c>
      <c r="BH232" s="166" t="n">
        <f aca="false">IF(U232="sníž. přenesená",N232,0)</f>
        <v>0</v>
      </c>
      <c r="BI232" s="166" t="n">
        <f aca="false">IF(U232="nulová",N232,0)</f>
        <v>0</v>
      </c>
      <c r="BJ232" s="10" t="s">
        <v>21</v>
      </c>
      <c r="BK232" s="166" t="n">
        <f aca="false">ROUND(L232*K232,2)</f>
        <v>0</v>
      </c>
      <c r="BL232" s="10" t="s">
        <v>130</v>
      </c>
      <c r="BM232" s="10" t="s">
        <v>454</v>
      </c>
    </row>
    <row r="233" customFormat="false" ht="31.5" hidden="true" customHeight="true" outlineLevel="0" collapsed="false">
      <c r="A233" s="28"/>
      <c r="B233" s="154"/>
      <c r="C233" s="155" t="n">
        <v>108</v>
      </c>
      <c r="D233" s="155" t="s">
        <v>126</v>
      </c>
      <c r="E233" s="156" t="s">
        <v>455</v>
      </c>
      <c r="F233" s="157" t="s">
        <v>251</v>
      </c>
      <c r="G233" s="157"/>
      <c r="H233" s="157"/>
      <c r="I233" s="157"/>
      <c r="J233" s="158" t="s">
        <v>129</v>
      </c>
      <c r="K233" s="159"/>
      <c r="L233" s="160"/>
      <c r="M233" s="160"/>
      <c r="N233" s="161" t="n">
        <f aca="false">ROUND(L233*K233,2)</f>
        <v>0</v>
      </c>
      <c r="O233" s="161"/>
      <c r="P233" s="161"/>
      <c r="Q233" s="161"/>
      <c r="R233" s="162"/>
      <c r="T233" s="163"/>
      <c r="U233" s="40" t="s">
        <v>41</v>
      </c>
      <c r="V233" s="164" t="n">
        <v>0</v>
      </c>
      <c r="W233" s="164" t="n">
        <f aca="false">V233*K233</f>
        <v>0</v>
      </c>
      <c r="X233" s="164" t="n">
        <v>0</v>
      </c>
      <c r="Y233" s="164" t="n">
        <f aca="false">X233*K233</f>
        <v>0</v>
      </c>
      <c r="Z233" s="164" t="n">
        <v>0</v>
      </c>
      <c r="AA233" s="165" t="n">
        <f aca="false">Z233*K233</f>
        <v>0</v>
      </c>
      <c r="AR233" s="10" t="s">
        <v>130</v>
      </c>
      <c r="AT233" s="10" t="s">
        <v>126</v>
      </c>
      <c r="AU233" s="10" t="s">
        <v>21</v>
      </c>
      <c r="AY233" s="10" t="s">
        <v>109</v>
      </c>
      <c r="BE233" s="166" t="n">
        <f aca="false">IF(U233="základní",N233,0)</f>
        <v>0</v>
      </c>
      <c r="BF233" s="166" t="n">
        <f aca="false">IF(U233="snížená",N233,0)</f>
        <v>0</v>
      </c>
      <c r="BG233" s="166" t="n">
        <f aca="false">IF(U233="zákl. přenesená",N233,0)</f>
        <v>0</v>
      </c>
      <c r="BH233" s="166" t="n">
        <f aca="false">IF(U233="sníž. přenesená",N233,0)</f>
        <v>0</v>
      </c>
      <c r="BI233" s="166" t="n">
        <f aca="false">IF(U233="nulová",N233,0)</f>
        <v>0</v>
      </c>
      <c r="BJ233" s="10" t="s">
        <v>21</v>
      </c>
      <c r="BK233" s="166" t="n">
        <f aca="false">ROUND(L233*K233,2)</f>
        <v>0</v>
      </c>
      <c r="BL233" s="10" t="s">
        <v>130</v>
      </c>
      <c r="BM233" s="10" t="s">
        <v>456</v>
      </c>
    </row>
    <row r="234" customFormat="false" ht="44.25" hidden="true" customHeight="true" outlineLevel="0" collapsed="false">
      <c r="A234" s="28"/>
      <c r="B234" s="154"/>
      <c r="C234" s="155" t="n">
        <v>109</v>
      </c>
      <c r="D234" s="155" t="s">
        <v>126</v>
      </c>
      <c r="E234" s="156" t="s">
        <v>457</v>
      </c>
      <c r="F234" s="157" t="s">
        <v>458</v>
      </c>
      <c r="G234" s="157"/>
      <c r="H234" s="157"/>
      <c r="I234" s="157"/>
      <c r="J234" s="158" t="s">
        <v>129</v>
      </c>
      <c r="K234" s="159"/>
      <c r="L234" s="160"/>
      <c r="M234" s="160"/>
      <c r="N234" s="161" t="n">
        <f aca="false">ROUND(L234*K234,2)</f>
        <v>0</v>
      </c>
      <c r="O234" s="161"/>
      <c r="P234" s="161"/>
      <c r="Q234" s="161"/>
      <c r="R234" s="162"/>
      <c r="T234" s="163"/>
      <c r="U234" s="40" t="s">
        <v>41</v>
      </c>
      <c r="V234" s="164" t="n">
        <v>0</v>
      </c>
      <c r="W234" s="164" t="n">
        <f aca="false">V234*K234</f>
        <v>0</v>
      </c>
      <c r="X234" s="164" t="n">
        <v>0</v>
      </c>
      <c r="Y234" s="164" t="n">
        <f aca="false">X234*K234</f>
        <v>0</v>
      </c>
      <c r="Z234" s="164" t="n">
        <v>0</v>
      </c>
      <c r="AA234" s="165" t="n">
        <f aca="false">Z234*K234</f>
        <v>0</v>
      </c>
      <c r="AR234" s="10" t="s">
        <v>130</v>
      </c>
      <c r="AT234" s="10" t="s">
        <v>126</v>
      </c>
      <c r="AU234" s="10" t="s">
        <v>21</v>
      </c>
      <c r="AY234" s="10" t="s">
        <v>109</v>
      </c>
      <c r="BE234" s="166" t="n">
        <f aca="false">IF(U234="základní",N234,0)</f>
        <v>0</v>
      </c>
      <c r="BF234" s="166" t="n">
        <f aca="false">IF(U234="snížená",N234,0)</f>
        <v>0</v>
      </c>
      <c r="BG234" s="166" t="n">
        <f aca="false">IF(U234="zákl. přenesená",N234,0)</f>
        <v>0</v>
      </c>
      <c r="BH234" s="166" t="n">
        <f aca="false">IF(U234="sníž. přenesená",N234,0)</f>
        <v>0</v>
      </c>
      <c r="BI234" s="166" t="n">
        <f aca="false">IF(U234="nulová",N234,0)</f>
        <v>0</v>
      </c>
      <c r="BJ234" s="10" t="s">
        <v>21</v>
      </c>
      <c r="BK234" s="166" t="n">
        <f aca="false">ROUND(L234*K234,2)</f>
        <v>0</v>
      </c>
      <c r="BL234" s="10" t="s">
        <v>130</v>
      </c>
      <c r="BM234" s="10" t="s">
        <v>459</v>
      </c>
    </row>
    <row r="235" customFormat="false" ht="44.25" hidden="true" customHeight="true" outlineLevel="0" collapsed="false">
      <c r="A235" s="28"/>
      <c r="B235" s="154"/>
      <c r="C235" s="155" t="n">
        <v>110</v>
      </c>
      <c r="D235" s="155" t="s">
        <v>126</v>
      </c>
      <c r="E235" s="156" t="s">
        <v>460</v>
      </c>
      <c r="F235" s="157" t="s">
        <v>461</v>
      </c>
      <c r="G235" s="157"/>
      <c r="H235" s="157"/>
      <c r="I235" s="157"/>
      <c r="J235" s="158" t="s">
        <v>129</v>
      </c>
      <c r="K235" s="159"/>
      <c r="L235" s="160"/>
      <c r="M235" s="160"/>
      <c r="N235" s="161" t="n">
        <f aca="false">ROUND(L235*K235,2)</f>
        <v>0</v>
      </c>
      <c r="O235" s="161"/>
      <c r="P235" s="161"/>
      <c r="Q235" s="161"/>
      <c r="R235" s="162"/>
      <c r="T235" s="168"/>
      <c r="U235" s="40"/>
      <c r="V235" s="164"/>
      <c r="W235" s="164"/>
      <c r="X235" s="164"/>
      <c r="Y235" s="164"/>
      <c r="Z235" s="164"/>
      <c r="AA235" s="165"/>
      <c r="AR235" s="10"/>
      <c r="AT235" s="10"/>
      <c r="AU235" s="10"/>
      <c r="AY235" s="10"/>
      <c r="BE235" s="166"/>
      <c r="BF235" s="166"/>
      <c r="BG235" s="166"/>
      <c r="BH235" s="166"/>
      <c r="BI235" s="166"/>
      <c r="BJ235" s="10"/>
      <c r="BK235" s="166"/>
      <c r="BL235" s="10"/>
      <c r="BM235" s="10"/>
    </row>
    <row r="236" customFormat="false" ht="44.25" hidden="true" customHeight="true" outlineLevel="0" collapsed="false">
      <c r="A236" s="28"/>
      <c r="B236" s="154"/>
      <c r="C236" s="155" t="n">
        <v>111</v>
      </c>
      <c r="D236" s="155" t="s">
        <v>126</v>
      </c>
      <c r="E236" s="156" t="s">
        <v>462</v>
      </c>
      <c r="F236" s="157" t="s">
        <v>254</v>
      </c>
      <c r="G236" s="157"/>
      <c r="H236" s="157"/>
      <c r="I236" s="157"/>
      <c r="J236" s="158" t="s">
        <v>129</v>
      </c>
      <c r="K236" s="159"/>
      <c r="L236" s="160"/>
      <c r="M236" s="160"/>
      <c r="N236" s="161" t="n">
        <f aca="false">ROUND(L236*K236,2)</f>
        <v>0</v>
      </c>
      <c r="O236" s="161"/>
      <c r="P236" s="161"/>
      <c r="Q236" s="161"/>
      <c r="R236" s="162"/>
      <c r="T236" s="168"/>
      <c r="U236" s="40"/>
      <c r="V236" s="164"/>
      <c r="W236" s="164"/>
      <c r="X236" s="164"/>
      <c r="Y236" s="164"/>
      <c r="Z236" s="164"/>
      <c r="AA236" s="165"/>
      <c r="AR236" s="10"/>
      <c r="AT236" s="10"/>
      <c r="AU236" s="10"/>
      <c r="AY236" s="10"/>
      <c r="BE236" s="166"/>
      <c r="BF236" s="166"/>
      <c r="BG236" s="166"/>
      <c r="BH236" s="166"/>
      <c r="BI236" s="166"/>
      <c r="BJ236" s="10"/>
      <c r="BK236" s="166"/>
      <c r="BL236" s="10"/>
      <c r="BM236" s="10"/>
    </row>
    <row r="237" customFormat="false" ht="44.25" hidden="true" customHeight="true" outlineLevel="0" collapsed="false">
      <c r="A237" s="28"/>
      <c r="B237" s="154"/>
      <c r="C237" s="155" t="n">
        <v>112</v>
      </c>
      <c r="D237" s="155" t="s">
        <v>126</v>
      </c>
      <c r="E237" s="156" t="s">
        <v>463</v>
      </c>
      <c r="F237" s="157" t="s">
        <v>464</v>
      </c>
      <c r="G237" s="157"/>
      <c r="H237" s="157"/>
      <c r="I237" s="157"/>
      <c r="J237" s="158" t="s">
        <v>129</v>
      </c>
      <c r="K237" s="159"/>
      <c r="L237" s="160"/>
      <c r="M237" s="160"/>
      <c r="N237" s="161" t="n">
        <f aca="false">ROUND(L237*K237,2)</f>
        <v>0</v>
      </c>
      <c r="O237" s="161"/>
      <c r="P237" s="161"/>
      <c r="Q237" s="161"/>
      <c r="R237" s="162"/>
      <c r="T237" s="168"/>
      <c r="U237" s="40"/>
      <c r="V237" s="164"/>
      <c r="W237" s="164"/>
      <c r="X237" s="164"/>
      <c r="Y237" s="164"/>
      <c r="Z237" s="164"/>
      <c r="AA237" s="165"/>
      <c r="AR237" s="10"/>
      <c r="AT237" s="10"/>
      <c r="AU237" s="10"/>
      <c r="AY237" s="10"/>
      <c r="BE237" s="166"/>
      <c r="BF237" s="166"/>
      <c r="BG237" s="166"/>
      <c r="BH237" s="166"/>
      <c r="BI237" s="166"/>
      <c r="BJ237" s="10"/>
      <c r="BK237" s="166"/>
      <c r="BL237" s="10"/>
      <c r="BM237" s="10"/>
    </row>
    <row r="238" customFormat="false" ht="44.25" hidden="true" customHeight="true" outlineLevel="0" collapsed="false">
      <c r="A238" s="28"/>
      <c r="B238" s="154"/>
      <c r="C238" s="155" t="n">
        <v>113</v>
      </c>
      <c r="D238" s="155" t="s">
        <v>126</v>
      </c>
      <c r="E238" s="156" t="s">
        <v>465</v>
      </c>
      <c r="F238" s="157" t="s">
        <v>466</v>
      </c>
      <c r="G238" s="157"/>
      <c r="H238" s="157"/>
      <c r="I238" s="157"/>
      <c r="J238" s="158" t="s">
        <v>129</v>
      </c>
      <c r="K238" s="159"/>
      <c r="L238" s="160"/>
      <c r="M238" s="160"/>
      <c r="N238" s="161" t="n">
        <f aca="false">ROUND(L238*K238,2)</f>
        <v>0</v>
      </c>
      <c r="O238" s="161"/>
      <c r="P238" s="161"/>
      <c r="Q238" s="161"/>
      <c r="R238" s="162"/>
      <c r="T238" s="168"/>
      <c r="U238" s="40"/>
      <c r="V238" s="164"/>
      <c r="W238" s="164"/>
      <c r="X238" s="164"/>
      <c r="Y238" s="164"/>
      <c r="Z238" s="164"/>
      <c r="AA238" s="165"/>
      <c r="AR238" s="10"/>
      <c r="AT238" s="10"/>
      <c r="AU238" s="10"/>
      <c r="AY238" s="10"/>
      <c r="BE238" s="166"/>
      <c r="BF238" s="166"/>
      <c r="BG238" s="166"/>
      <c r="BH238" s="166"/>
      <c r="BI238" s="166"/>
      <c r="BJ238" s="10"/>
      <c r="BK238" s="166"/>
      <c r="BL238" s="10"/>
      <c r="BM238" s="10"/>
    </row>
    <row r="239" customFormat="false" ht="44.25" hidden="true" customHeight="true" outlineLevel="0" collapsed="false">
      <c r="A239" s="28"/>
      <c r="B239" s="154"/>
      <c r="C239" s="155" t="n">
        <v>114</v>
      </c>
      <c r="D239" s="155" t="s">
        <v>126</v>
      </c>
      <c r="E239" s="156" t="s">
        <v>467</v>
      </c>
      <c r="F239" s="157" t="s">
        <v>468</v>
      </c>
      <c r="G239" s="157"/>
      <c r="H239" s="157"/>
      <c r="I239" s="157"/>
      <c r="J239" s="158" t="s">
        <v>129</v>
      </c>
      <c r="K239" s="159"/>
      <c r="L239" s="160"/>
      <c r="M239" s="160"/>
      <c r="N239" s="161" t="n">
        <f aca="false">ROUND(L239*K239,2)</f>
        <v>0</v>
      </c>
      <c r="O239" s="161"/>
      <c r="P239" s="161"/>
      <c r="Q239" s="161"/>
      <c r="R239" s="162"/>
      <c r="T239" s="168"/>
      <c r="U239" s="40"/>
      <c r="V239" s="164"/>
      <c r="W239" s="164"/>
      <c r="X239" s="164"/>
      <c r="Y239" s="164"/>
      <c r="Z239" s="164"/>
      <c r="AA239" s="165"/>
      <c r="AR239" s="10"/>
      <c r="AT239" s="10"/>
      <c r="AU239" s="10"/>
      <c r="AY239" s="10"/>
      <c r="BE239" s="166"/>
      <c r="BF239" s="166"/>
      <c r="BG239" s="166"/>
      <c r="BH239" s="166"/>
      <c r="BI239" s="166"/>
      <c r="BJ239" s="10"/>
      <c r="BK239" s="166"/>
      <c r="BL239" s="10"/>
      <c r="BM239" s="10"/>
    </row>
    <row r="240" customFormat="false" ht="44.25" hidden="true" customHeight="true" outlineLevel="0" collapsed="false">
      <c r="A240" s="28"/>
      <c r="B240" s="154"/>
      <c r="C240" s="155" t="n">
        <v>115</v>
      </c>
      <c r="D240" s="155" t="s">
        <v>126</v>
      </c>
      <c r="E240" s="156" t="s">
        <v>469</v>
      </c>
      <c r="F240" s="157" t="s">
        <v>470</v>
      </c>
      <c r="G240" s="157"/>
      <c r="H240" s="157"/>
      <c r="I240" s="157"/>
      <c r="J240" s="158" t="s">
        <v>129</v>
      </c>
      <c r="K240" s="159"/>
      <c r="L240" s="160"/>
      <c r="M240" s="160"/>
      <c r="N240" s="161" t="n">
        <f aca="false">ROUND(L240*K240,2)</f>
        <v>0</v>
      </c>
      <c r="O240" s="161"/>
      <c r="P240" s="161"/>
      <c r="Q240" s="161"/>
      <c r="R240" s="162"/>
      <c r="T240" s="168"/>
      <c r="U240" s="40"/>
      <c r="V240" s="164"/>
      <c r="W240" s="164"/>
      <c r="X240" s="164"/>
      <c r="Y240" s="164"/>
      <c r="Z240" s="164"/>
      <c r="AA240" s="165"/>
      <c r="AR240" s="10"/>
      <c r="AT240" s="10"/>
      <c r="AU240" s="10"/>
      <c r="AY240" s="10"/>
      <c r="BE240" s="166"/>
      <c r="BF240" s="166"/>
      <c r="BG240" s="166"/>
      <c r="BH240" s="166"/>
      <c r="BI240" s="166"/>
      <c r="BJ240" s="10"/>
      <c r="BK240" s="166"/>
      <c r="BL240" s="10"/>
      <c r="BM240" s="10"/>
    </row>
    <row r="241" customFormat="false" ht="44.25" hidden="true" customHeight="true" outlineLevel="0" collapsed="false">
      <c r="A241" s="28"/>
      <c r="B241" s="154"/>
      <c r="C241" s="155" t="n">
        <v>116</v>
      </c>
      <c r="D241" s="155" t="s">
        <v>126</v>
      </c>
      <c r="E241" s="156" t="s">
        <v>471</v>
      </c>
      <c r="F241" s="157" t="s">
        <v>472</v>
      </c>
      <c r="G241" s="157"/>
      <c r="H241" s="157"/>
      <c r="I241" s="157"/>
      <c r="J241" s="158" t="s">
        <v>129</v>
      </c>
      <c r="K241" s="159"/>
      <c r="L241" s="160"/>
      <c r="M241" s="160"/>
      <c r="N241" s="161" t="n">
        <f aca="false">ROUND(L241*K241,2)</f>
        <v>0</v>
      </c>
      <c r="O241" s="161"/>
      <c r="P241" s="161"/>
      <c r="Q241" s="161"/>
      <c r="R241" s="162"/>
      <c r="T241" s="168"/>
      <c r="U241" s="40"/>
      <c r="V241" s="164"/>
      <c r="W241" s="164"/>
      <c r="X241" s="164"/>
      <c r="Y241" s="164"/>
      <c r="Z241" s="164"/>
      <c r="AA241" s="165"/>
      <c r="AR241" s="10"/>
      <c r="AT241" s="10"/>
      <c r="AU241" s="10"/>
      <c r="AY241" s="10"/>
      <c r="BE241" s="166"/>
      <c r="BF241" s="166"/>
      <c r="BG241" s="166"/>
      <c r="BH241" s="166"/>
      <c r="BI241" s="166"/>
      <c r="BJ241" s="10"/>
      <c r="BK241" s="166"/>
      <c r="BL241" s="10"/>
      <c r="BM241" s="10"/>
    </row>
    <row r="242" customFormat="false" ht="44.25" hidden="true" customHeight="true" outlineLevel="0" collapsed="false">
      <c r="A242" s="28"/>
      <c r="B242" s="154"/>
      <c r="C242" s="155" t="n">
        <v>117</v>
      </c>
      <c r="D242" s="155" t="s">
        <v>126</v>
      </c>
      <c r="E242" s="156" t="s">
        <v>473</v>
      </c>
      <c r="F242" s="157" t="s">
        <v>474</v>
      </c>
      <c r="G242" s="157"/>
      <c r="H242" s="157"/>
      <c r="I242" s="157"/>
      <c r="J242" s="158" t="s">
        <v>129</v>
      </c>
      <c r="K242" s="159"/>
      <c r="L242" s="160"/>
      <c r="M242" s="160"/>
      <c r="N242" s="161" t="n">
        <f aca="false">ROUND(L242*K242,2)</f>
        <v>0</v>
      </c>
      <c r="O242" s="161"/>
      <c r="P242" s="161"/>
      <c r="Q242" s="161"/>
      <c r="R242" s="162"/>
      <c r="T242" s="168"/>
      <c r="U242" s="40"/>
      <c r="V242" s="164"/>
      <c r="W242" s="164"/>
      <c r="X242" s="164"/>
      <c r="Y242" s="164"/>
      <c r="Z242" s="164"/>
      <c r="AA242" s="165"/>
      <c r="AR242" s="10"/>
      <c r="AT242" s="10"/>
      <c r="AU242" s="10"/>
      <c r="AY242" s="10"/>
      <c r="BE242" s="166"/>
      <c r="BF242" s="166"/>
      <c r="BG242" s="166"/>
      <c r="BH242" s="166"/>
      <c r="BI242" s="166"/>
      <c r="BJ242" s="10"/>
      <c r="BK242" s="166"/>
      <c r="BL242" s="10"/>
      <c r="BM242" s="10"/>
    </row>
    <row r="243" customFormat="false" ht="44.25" hidden="true" customHeight="true" outlineLevel="0" collapsed="false">
      <c r="A243" s="28"/>
      <c r="B243" s="154"/>
      <c r="C243" s="155" t="n">
        <v>118</v>
      </c>
      <c r="D243" s="155" t="s">
        <v>126</v>
      </c>
      <c r="E243" s="156" t="s">
        <v>475</v>
      </c>
      <c r="F243" s="157" t="s">
        <v>476</v>
      </c>
      <c r="G243" s="157"/>
      <c r="H243" s="157"/>
      <c r="I243" s="157"/>
      <c r="J243" s="158" t="s">
        <v>129</v>
      </c>
      <c r="K243" s="159"/>
      <c r="L243" s="160"/>
      <c r="M243" s="160"/>
      <c r="N243" s="161" t="n">
        <f aca="false">ROUND(L243*K243,2)</f>
        <v>0</v>
      </c>
      <c r="O243" s="161"/>
      <c r="P243" s="161"/>
      <c r="Q243" s="161"/>
      <c r="R243" s="162"/>
      <c r="T243" s="168"/>
      <c r="U243" s="40"/>
      <c r="V243" s="164"/>
      <c r="W243" s="164"/>
      <c r="X243" s="164"/>
      <c r="Y243" s="164"/>
      <c r="Z243" s="164"/>
      <c r="AA243" s="165"/>
      <c r="AR243" s="10"/>
      <c r="AT243" s="10"/>
      <c r="AU243" s="10"/>
      <c r="AY243" s="10"/>
      <c r="BE243" s="166"/>
      <c r="BF243" s="166"/>
      <c r="BG243" s="166"/>
      <c r="BH243" s="166"/>
      <c r="BI243" s="166"/>
      <c r="BJ243" s="10"/>
      <c r="BK243" s="166"/>
      <c r="BL243" s="10"/>
      <c r="BM243" s="10"/>
    </row>
    <row r="244" customFormat="false" ht="44.25" hidden="true" customHeight="true" outlineLevel="0" collapsed="false">
      <c r="A244" s="28"/>
      <c r="B244" s="154"/>
      <c r="C244" s="155" t="n">
        <v>119</v>
      </c>
      <c r="D244" s="155" t="s">
        <v>126</v>
      </c>
      <c r="E244" s="156" t="s">
        <v>477</v>
      </c>
      <c r="F244" s="157" t="s">
        <v>478</v>
      </c>
      <c r="G244" s="157"/>
      <c r="H244" s="157"/>
      <c r="I244" s="157"/>
      <c r="J244" s="158" t="s">
        <v>129</v>
      </c>
      <c r="K244" s="159"/>
      <c r="L244" s="160"/>
      <c r="M244" s="160"/>
      <c r="N244" s="161" t="n">
        <f aca="false">ROUND(L244*K244,2)</f>
        <v>0</v>
      </c>
      <c r="O244" s="161"/>
      <c r="P244" s="161"/>
      <c r="Q244" s="161"/>
      <c r="R244" s="162"/>
      <c r="T244" s="168"/>
      <c r="U244" s="40"/>
      <c r="V244" s="164"/>
      <c r="W244" s="164"/>
      <c r="X244" s="164"/>
      <c r="Y244" s="164"/>
      <c r="Z244" s="164"/>
      <c r="AA244" s="165"/>
      <c r="AR244" s="10"/>
      <c r="AT244" s="10"/>
      <c r="AU244" s="10"/>
      <c r="AY244" s="10"/>
      <c r="BE244" s="166"/>
      <c r="BF244" s="166"/>
      <c r="BG244" s="166"/>
      <c r="BH244" s="166"/>
      <c r="BI244" s="166"/>
      <c r="BJ244" s="10"/>
      <c r="BK244" s="166"/>
      <c r="BL244" s="10"/>
      <c r="BM244" s="10"/>
    </row>
    <row r="245" customFormat="false" ht="44.25" hidden="true" customHeight="true" outlineLevel="0" collapsed="false">
      <c r="A245" s="28"/>
      <c r="B245" s="154"/>
      <c r="C245" s="155" t="n">
        <v>120</v>
      </c>
      <c r="D245" s="155" t="s">
        <v>126</v>
      </c>
      <c r="E245" s="156" t="s">
        <v>479</v>
      </c>
      <c r="F245" s="157" t="s">
        <v>480</v>
      </c>
      <c r="G245" s="157"/>
      <c r="H245" s="157"/>
      <c r="I245" s="157"/>
      <c r="J245" s="158" t="s">
        <v>129</v>
      </c>
      <c r="K245" s="159"/>
      <c r="L245" s="160"/>
      <c r="M245" s="160"/>
      <c r="N245" s="161" t="n">
        <f aca="false">ROUND(L245*K245,2)</f>
        <v>0</v>
      </c>
      <c r="O245" s="161"/>
      <c r="P245" s="161"/>
      <c r="Q245" s="161"/>
      <c r="R245" s="162"/>
      <c r="T245" s="168"/>
      <c r="U245" s="40"/>
      <c r="V245" s="164"/>
      <c r="W245" s="164"/>
      <c r="X245" s="164"/>
      <c r="Y245" s="164"/>
      <c r="Z245" s="164"/>
      <c r="AA245" s="165"/>
      <c r="AR245" s="10"/>
      <c r="AT245" s="10"/>
      <c r="AU245" s="10"/>
      <c r="AY245" s="10"/>
      <c r="BE245" s="166"/>
      <c r="BF245" s="166"/>
      <c r="BG245" s="166"/>
      <c r="BH245" s="166"/>
      <c r="BI245" s="166"/>
      <c r="BJ245" s="10"/>
      <c r="BK245" s="166"/>
      <c r="BL245" s="10"/>
      <c r="BM245" s="10"/>
    </row>
    <row r="246" customFormat="false" ht="44.25" hidden="true" customHeight="true" outlineLevel="0" collapsed="false">
      <c r="A246" s="28"/>
      <c r="B246" s="154"/>
      <c r="C246" s="155" t="n">
        <v>121</v>
      </c>
      <c r="D246" s="155" t="s">
        <v>126</v>
      </c>
      <c r="E246" s="156" t="s">
        <v>481</v>
      </c>
      <c r="F246" s="157" t="s">
        <v>476</v>
      </c>
      <c r="G246" s="157"/>
      <c r="H246" s="157"/>
      <c r="I246" s="157"/>
      <c r="J246" s="158" t="s">
        <v>129</v>
      </c>
      <c r="K246" s="159"/>
      <c r="L246" s="160"/>
      <c r="M246" s="160"/>
      <c r="N246" s="161" t="n">
        <f aca="false">ROUND(L246*K246,2)</f>
        <v>0</v>
      </c>
      <c r="O246" s="161"/>
      <c r="P246" s="161"/>
      <c r="Q246" s="161"/>
      <c r="R246" s="162"/>
      <c r="T246" s="168"/>
      <c r="U246" s="40"/>
      <c r="V246" s="164"/>
      <c r="W246" s="164"/>
      <c r="X246" s="164"/>
      <c r="Y246" s="164"/>
      <c r="Z246" s="164"/>
      <c r="AA246" s="165"/>
      <c r="AR246" s="10"/>
      <c r="AT246" s="10"/>
      <c r="AU246" s="10"/>
      <c r="AY246" s="10"/>
      <c r="BE246" s="166"/>
      <c r="BF246" s="166"/>
      <c r="BG246" s="166"/>
      <c r="BH246" s="166"/>
      <c r="BI246" s="166"/>
      <c r="BJ246" s="10"/>
      <c r="BK246" s="166"/>
      <c r="BL246" s="10"/>
      <c r="BM246" s="10"/>
    </row>
    <row r="247" customFormat="false" ht="44.25" hidden="true" customHeight="true" outlineLevel="0" collapsed="false">
      <c r="A247" s="28"/>
      <c r="B247" s="154"/>
      <c r="C247" s="155" t="n">
        <v>122</v>
      </c>
      <c r="D247" s="155" t="s">
        <v>126</v>
      </c>
      <c r="E247" s="156" t="s">
        <v>482</v>
      </c>
      <c r="F247" s="157" t="s">
        <v>483</v>
      </c>
      <c r="G247" s="157"/>
      <c r="H247" s="157"/>
      <c r="I247" s="157"/>
      <c r="J247" s="158" t="s">
        <v>129</v>
      </c>
      <c r="K247" s="159"/>
      <c r="L247" s="160"/>
      <c r="M247" s="160"/>
      <c r="N247" s="161" t="n">
        <f aca="false">ROUND(L247*K247,2)</f>
        <v>0</v>
      </c>
      <c r="O247" s="161"/>
      <c r="P247" s="161"/>
      <c r="Q247" s="161"/>
      <c r="R247" s="162"/>
      <c r="T247" s="168"/>
      <c r="U247" s="40"/>
      <c r="V247" s="164"/>
      <c r="W247" s="164"/>
      <c r="X247" s="164"/>
      <c r="Y247" s="164"/>
      <c r="Z247" s="164"/>
      <c r="AA247" s="165"/>
      <c r="AR247" s="10"/>
      <c r="AT247" s="10"/>
      <c r="AU247" s="10"/>
      <c r="AY247" s="10"/>
      <c r="BE247" s="166"/>
      <c r="BF247" s="166"/>
      <c r="BG247" s="166"/>
      <c r="BH247" s="166"/>
      <c r="BI247" s="166"/>
      <c r="BJ247" s="10"/>
      <c r="BK247" s="166"/>
      <c r="BL247" s="10"/>
      <c r="BM247" s="10"/>
    </row>
    <row r="248" customFormat="false" ht="44.25" hidden="true" customHeight="true" outlineLevel="0" collapsed="false">
      <c r="A248" s="28"/>
      <c r="B248" s="154"/>
      <c r="C248" s="155" t="n">
        <v>123</v>
      </c>
      <c r="D248" s="155" t="s">
        <v>126</v>
      </c>
      <c r="E248" s="156" t="s">
        <v>484</v>
      </c>
      <c r="F248" s="157" t="s">
        <v>485</v>
      </c>
      <c r="G248" s="157"/>
      <c r="H248" s="157"/>
      <c r="I248" s="157"/>
      <c r="J248" s="158" t="s">
        <v>129</v>
      </c>
      <c r="K248" s="159"/>
      <c r="L248" s="160"/>
      <c r="M248" s="160"/>
      <c r="N248" s="161" t="n">
        <f aca="false">ROUND(L248*K248,2)</f>
        <v>0</v>
      </c>
      <c r="O248" s="161"/>
      <c r="P248" s="161"/>
      <c r="Q248" s="161"/>
      <c r="R248" s="162"/>
      <c r="T248" s="168"/>
      <c r="U248" s="40"/>
      <c r="V248" s="164"/>
      <c r="W248" s="164"/>
      <c r="X248" s="164"/>
      <c r="Y248" s="164"/>
      <c r="Z248" s="164"/>
      <c r="AA248" s="165"/>
      <c r="AR248" s="10"/>
      <c r="AT248" s="10"/>
      <c r="AU248" s="10"/>
      <c r="AY248" s="10"/>
      <c r="BE248" s="166"/>
      <c r="BF248" s="166"/>
      <c r="BG248" s="166"/>
      <c r="BH248" s="166"/>
      <c r="BI248" s="166"/>
      <c r="BJ248" s="10"/>
      <c r="BK248" s="166"/>
      <c r="BL248" s="10"/>
      <c r="BM248" s="10"/>
    </row>
    <row r="249" customFormat="false" ht="44.25" hidden="true" customHeight="true" outlineLevel="0" collapsed="false">
      <c r="A249" s="28"/>
      <c r="B249" s="154"/>
      <c r="C249" s="155" t="n">
        <v>124</v>
      </c>
      <c r="D249" s="155" t="s">
        <v>126</v>
      </c>
      <c r="E249" s="156" t="s">
        <v>486</v>
      </c>
      <c r="F249" s="157" t="s">
        <v>487</v>
      </c>
      <c r="G249" s="157"/>
      <c r="H249" s="157"/>
      <c r="I249" s="157"/>
      <c r="J249" s="158" t="s">
        <v>129</v>
      </c>
      <c r="K249" s="159"/>
      <c r="L249" s="167"/>
      <c r="M249" s="167"/>
      <c r="N249" s="161" t="n">
        <f aca="false">ROUND(L249*K249,2)</f>
        <v>0</v>
      </c>
      <c r="O249" s="161"/>
      <c r="P249" s="161"/>
      <c r="Q249" s="161"/>
      <c r="R249" s="162"/>
      <c r="T249" s="168"/>
      <c r="U249" s="40"/>
      <c r="V249" s="164"/>
      <c r="W249" s="164"/>
      <c r="X249" s="164"/>
      <c r="Y249" s="164"/>
      <c r="Z249" s="164"/>
      <c r="AA249" s="165"/>
      <c r="AR249" s="10"/>
      <c r="AT249" s="10"/>
      <c r="AU249" s="10"/>
      <c r="AY249" s="10"/>
      <c r="BE249" s="166"/>
      <c r="BF249" s="166"/>
      <c r="BG249" s="166"/>
      <c r="BH249" s="166"/>
      <c r="BI249" s="166"/>
      <c r="BJ249" s="10"/>
      <c r="BK249" s="166"/>
      <c r="BL249" s="10"/>
      <c r="BM249" s="10"/>
    </row>
    <row r="250" customFormat="false" ht="44.25" hidden="true" customHeight="true" outlineLevel="0" collapsed="false">
      <c r="A250" s="28"/>
      <c r="B250" s="154"/>
      <c r="C250" s="155" t="n">
        <v>125</v>
      </c>
      <c r="D250" s="155" t="s">
        <v>126</v>
      </c>
      <c r="E250" s="156" t="s">
        <v>488</v>
      </c>
      <c r="F250" s="157" t="s">
        <v>489</v>
      </c>
      <c r="G250" s="157"/>
      <c r="H250" s="157"/>
      <c r="I250" s="157"/>
      <c r="J250" s="158" t="s">
        <v>129</v>
      </c>
      <c r="K250" s="159"/>
      <c r="L250" s="160"/>
      <c r="M250" s="160"/>
      <c r="N250" s="161" t="n">
        <f aca="false">ROUND(L250*K250,2)</f>
        <v>0</v>
      </c>
      <c r="O250" s="161"/>
      <c r="P250" s="161"/>
      <c r="Q250" s="161"/>
      <c r="R250" s="162"/>
      <c r="T250" s="168"/>
      <c r="U250" s="40"/>
      <c r="V250" s="164"/>
      <c r="W250" s="164"/>
      <c r="X250" s="164"/>
      <c r="Y250" s="164"/>
      <c r="Z250" s="164"/>
      <c r="AA250" s="165"/>
      <c r="AR250" s="10"/>
      <c r="AT250" s="10"/>
      <c r="AU250" s="10"/>
      <c r="AY250" s="10"/>
      <c r="BE250" s="166"/>
      <c r="BF250" s="166"/>
      <c r="BG250" s="166"/>
      <c r="BH250" s="166"/>
      <c r="BI250" s="166"/>
      <c r="BJ250" s="10"/>
      <c r="BK250" s="166"/>
      <c r="BL250" s="10"/>
      <c r="BM250" s="10"/>
    </row>
    <row r="251" customFormat="false" ht="44.25" hidden="true" customHeight="true" outlineLevel="0" collapsed="false">
      <c r="A251" s="28"/>
      <c r="B251" s="154"/>
      <c r="C251" s="155" t="n">
        <v>126</v>
      </c>
      <c r="D251" s="155" t="s">
        <v>126</v>
      </c>
      <c r="E251" s="156" t="s">
        <v>490</v>
      </c>
      <c r="F251" s="157" t="s">
        <v>491</v>
      </c>
      <c r="G251" s="157"/>
      <c r="H251" s="157"/>
      <c r="I251" s="157"/>
      <c r="J251" s="158" t="s">
        <v>129</v>
      </c>
      <c r="K251" s="159"/>
      <c r="L251" s="160"/>
      <c r="M251" s="160"/>
      <c r="N251" s="161" t="n">
        <f aca="false">ROUND(L251*K251,2)</f>
        <v>0</v>
      </c>
      <c r="O251" s="161"/>
      <c r="P251" s="161"/>
      <c r="Q251" s="161"/>
      <c r="R251" s="162"/>
      <c r="T251" s="168"/>
      <c r="U251" s="40"/>
      <c r="V251" s="164"/>
      <c r="W251" s="164"/>
      <c r="X251" s="164"/>
      <c r="Y251" s="164"/>
      <c r="Z251" s="164"/>
      <c r="AA251" s="165"/>
      <c r="AR251" s="10"/>
      <c r="AT251" s="10"/>
      <c r="AU251" s="10"/>
      <c r="AY251" s="10"/>
      <c r="BE251" s="166"/>
      <c r="BF251" s="166"/>
      <c r="BG251" s="166"/>
      <c r="BH251" s="166"/>
      <c r="BI251" s="166"/>
      <c r="BJ251" s="10"/>
      <c r="BK251" s="166"/>
      <c r="BL251" s="10"/>
      <c r="BM251" s="10"/>
    </row>
    <row r="252" customFormat="false" ht="44.25" hidden="true" customHeight="true" outlineLevel="0" collapsed="false">
      <c r="A252" s="28"/>
      <c r="B252" s="154"/>
      <c r="C252" s="155" t="n">
        <v>127</v>
      </c>
      <c r="D252" s="155" t="s">
        <v>126</v>
      </c>
      <c r="E252" s="156" t="s">
        <v>492</v>
      </c>
      <c r="F252" s="157" t="s">
        <v>493</v>
      </c>
      <c r="G252" s="157"/>
      <c r="H252" s="157"/>
      <c r="I252" s="157"/>
      <c r="J252" s="158" t="s">
        <v>129</v>
      </c>
      <c r="K252" s="159"/>
      <c r="L252" s="160"/>
      <c r="M252" s="160"/>
      <c r="N252" s="161" t="n">
        <f aca="false">ROUND(L252*K252,2)</f>
        <v>0</v>
      </c>
      <c r="O252" s="161"/>
      <c r="P252" s="161"/>
      <c r="Q252" s="161"/>
      <c r="R252" s="162"/>
      <c r="T252" s="168"/>
      <c r="U252" s="40"/>
      <c r="V252" s="164"/>
      <c r="W252" s="164"/>
      <c r="X252" s="164"/>
      <c r="Y252" s="164"/>
      <c r="Z252" s="164"/>
      <c r="AA252" s="165"/>
      <c r="AR252" s="10"/>
      <c r="AT252" s="10"/>
      <c r="AU252" s="10"/>
      <c r="AY252" s="10"/>
      <c r="BE252" s="166"/>
      <c r="BF252" s="166"/>
      <c r="BG252" s="166"/>
      <c r="BH252" s="166"/>
      <c r="BI252" s="166"/>
      <c r="BJ252" s="10"/>
      <c r="BK252" s="166"/>
      <c r="BL252" s="10"/>
      <c r="BM252" s="10"/>
    </row>
    <row r="253" customFormat="false" ht="44.25" hidden="true" customHeight="true" outlineLevel="0" collapsed="false">
      <c r="A253" s="28"/>
      <c r="B253" s="154"/>
      <c r="C253" s="155" t="n">
        <v>128</v>
      </c>
      <c r="D253" s="155" t="s">
        <v>126</v>
      </c>
      <c r="E253" s="156" t="s">
        <v>494</v>
      </c>
      <c r="F253" s="157" t="s">
        <v>495</v>
      </c>
      <c r="G253" s="157"/>
      <c r="H253" s="157"/>
      <c r="I253" s="157"/>
      <c r="J253" s="158" t="s">
        <v>129</v>
      </c>
      <c r="K253" s="159"/>
      <c r="L253" s="160"/>
      <c r="M253" s="160"/>
      <c r="N253" s="161" t="n">
        <f aca="false">ROUND(L253*K253,2)</f>
        <v>0</v>
      </c>
      <c r="O253" s="161"/>
      <c r="P253" s="161"/>
      <c r="Q253" s="161"/>
      <c r="R253" s="162"/>
      <c r="T253" s="168"/>
      <c r="U253" s="40"/>
      <c r="V253" s="164"/>
      <c r="W253" s="164"/>
      <c r="X253" s="164"/>
      <c r="Y253" s="164"/>
      <c r="Z253" s="164"/>
      <c r="AA253" s="165"/>
      <c r="AR253" s="10"/>
      <c r="AT253" s="10"/>
      <c r="AU253" s="10"/>
      <c r="AY253" s="10"/>
      <c r="BE253" s="166"/>
      <c r="BF253" s="166"/>
      <c r="BG253" s="166"/>
      <c r="BH253" s="166"/>
      <c r="BI253" s="166"/>
      <c r="BJ253" s="10"/>
      <c r="BK253" s="166"/>
      <c r="BL253" s="10"/>
      <c r="BM253" s="10"/>
    </row>
    <row r="254" customFormat="false" ht="44.25" hidden="true" customHeight="true" outlineLevel="0" collapsed="false">
      <c r="A254" s="28"/>
      <c r="B254" s="154"/>
      <c r="C254" s="155" t="n">
        <v>129</v>
      </c>
      <c r="D254" s="155" t="s">
        <v>126</v>
      </c>
      <c r="E254" s="156" t="s">
        <v>496</v>
      </c>
      <c r="F254" s="157" t="s">
        <v>497</v>
      </c>
      <c r="G254" s="157"/>
      <c r="H254" s="157"/>
      <c r="I254" s="157"/>
      <c r="J254" s="158" t="s">
        <v>129</v>
      </c>
      <c r="K254" s="159"/>
      <c r="L254" s="160"/>
      <c r="M254" s="160"/>
      <c r="N254" s="161" t="n">
        <f aca="false">ROUND(L254*K254,2)</f>
        <v>0</v>
      </c>
      <c r="O254" s="161"/>
      <c r="P254" s="161"/>
      <c r="Q254" s="161"/>
      <c r="R254" s="162"/>
      <c r="T254" s="168"/>
      <c r="U254" s="40"/>
      <c r="V254" s="164"/>
      <c r="W254" s="164"/>
      <c r="X254" s="164"/>
      <c r="Y254" s="164"/>
      <c r="Z254" s="164"/>
      <c r="AA254" s="165"/>
      <c r="AR254" s="10"/>
      <c r="AT254" s="10"/>
      <c r="AU254" s="10"/>
      <c r="AY254" s="10"/>
      <c r="BE254" s="166"/>
      <c r="BF254" s="166"/>
      <c r="BG254" s="166"/>
      <c r="BH254" s="166"/>
      <c r="BI254" s="166"/>
      <c r="BJ254" s="10"/>
      <c r="BK254" s="166"/>
      <c r="BL254" s="10"/>
      <c r="BM254" s="10"/>
    </row>
    <row r="255" customFormat="false" ht="44.25" hidden="true" customHeight="true" outlineLevel="0" collapsed="false">
      <c r="A255" s="28"/>
      <c r="B255" s="154"/>
      <c r="C255" s="155" t="n">
        <v>130</v>
      </c>
      <c r="D255" s="155" t="s">
        <v>126</v>
      </c>
      <c r="E255" s="156" t="s">
        <v>498</v>
      </c>
      <c r="F255" s="157" t="s">
        <v>499</v>
      </c>
      <c r="G255" s="157"/>
      <c r="H255" s="157"/>
      <c r="I255" s="157"/>
      <c r="J255" s="158" t="s">
        <v>129</v>
      </c>
      <c r="K255" s="159"/>
      <c r="L255" s="160"/>
      <c r="M255" s="160"/>
      <c r="N255" s="161" t="n">
        <f aca="false">ROUND(L255*K255,2)</f>
        <v>0</v>
      </c>
      <c r="O255" s="161"/>
      <c r="P255" s="161"/>
      <c r="Q255" s="161"/>
      <c r="R255" s="162"/>
      <c r="T255" s="168"/>
      <c r="U255" s="40"/>
      <c r="V255" s="164"/>
      <c r="W255" s="164"/>
      <c r="X255" s="164"/>
      <c r="Y255" s="164"/>
      <c r="Z255" s="164"/>
      <c r="AA255" s="165"/>
      <c r="AR255" s="10"/>
      <c r="AT255" s="10"/>
      <c r="AU255" s="10"/>
      <c r="AY255" s="10"/>
      <c r="BE255" s="166"/>
      <c r="BF255" s="166"/>
      <c r="BG255" s="166"/>
      <c r="BH255" s="166"/>
      <c r="BI255" s="166"/>
      <c r="BJ255" s="10"/>
      <c r="BK255" s="166"/>
      <c r="BL255" s="10"/>
      <c r="BM255" s="10"/>
    </row>
    <row r="256" customFormat="false" ht="44.25" hidden="true" customHeight="true" outlineLevel="0" collapsed="false">
      <c r="A256" s="28"/>
      <c r="B256" s="154"/>
      <c r="C256" s="155" t="n">
        <v>131</v>
      </c>
      <c r="D256" s="155" t="s">
        <v>126</v>
      </c>
      <c r="E256" s="156" t="s">
        <v>500</v>
      </c>
      <c r="F256" s="157" t="s">
        <v>501</v>
      </c>
      <c r="G256" s="157"/>
      <c r="H256" s="157"/>
      <c r="I256" s="157"/>
      <c r="J256" s="158" t="s">
        <v>167</v>
      </c>
      <c r="K256" s="159"/>
      <c r="L256" s="160"/>
      <c r="M256" s="160"/>
      <c r="N256" s="161" t="n">
        <f aca="false">ROUND(L256*K256,2)</f>
        <v>0</v>
      </c>
      <c r="O256" s="161"/>
      <c r="P256" s="161"/>
      <c r="Q256" s="161"/>
      <c r="R256" s="162"/>
      <c r="T256" s="168"/>
      <c r="U256" s="40"/>
      <c r="V256" s="164"/>
      <c r="W256" s="164"/>
      <c r="X256" s="164"/>
      <c r="Y256" s="164"/>
      <c r="Z256" s="164"/>
      <c r="AA256" s="165"/>
      <c r="AR256" s="10"/>
      <c r="AT256" s="10"/>
      <c r="AU256" s="10"/>
      <c r="AY256" s="10"/>
      <c r="BE256" s="166"/>
      <c r="BF256" s="166"/>
      <c r="BG256" s="166"/>
      <c r="BH256" s="166"/>
      <c r="BI256" s="166"/>
      <c r="BJ256" s="10"/>
      <c r="BK256" s="166"/>
      <c r="BL256" s="10"/>
      <c r="BM256" s="10"/>
    </row>
    <row r="257" customFormat="false" ht="44.25" hidden="true" customHeight="true" outlineLevel="0" collapsed="false">
      <c r="A257" s="28"/>
      <c r="B257" s="154"/>
      <c r="C257" s="155" t="n">
        <v>132</v>
      </c>
      <c r="D257" s="155" t="s">
        <v>126</v>
      </c>
      <c r="E257" s="156" t="s">
        <v>502</v>
      </c>
      <c r="F257" s="157" t="s">
        <v>299</v>
      </c>
      <c r="G257" s="157"/>
      <c r="H257" s="157"/>
      <c r="I257" s="157"/>
      <c r="J257" s="158" t="s">
        <v>167</v>
      </c>
      <c r="K257" s="159"/>
      <c r="L257" s="160"/>
      <c r="M257" s="160"/>
      <c r="N257" s="161" t="n">
        <f aca="false">ROUND(L257*K257,2)</f>
        <v>0</v>
      </c>
      <c r="O257" s="161"/>
      <c r="P257" s="161"/>
      <c r="Q257" s="161"/>
      <c r="R257" s="162"/>
      <c r="T257" s="168"/>
      <c r="U257" s="40"/>
      <c r="V257" s="164"/>
      <c r="W257" s="164"/>
      <c r="X257" s="164"/>
      <c r="Y257" s="164"/>
      <c r="Z257" s="164"/>
      <c r="AA257" s="165"/>
      <c r="AR257" s="10"/>
      <c r="AT257" s="10"/>
      <c r="AU257" s="10"/>
      <c r="AY257" s="10"/>
      <c r="BE257" s="166"/>
      <c r="BF257" s="166"/>
      <c r="BG257" s="166"/>
      <c r="BH257" s="166"/>
      <c r="BI257" s="166"/>
      <c r="BJ257" s="10"/>
      <c r="BK257" s="166"/>
      <c r="BL257" s="10"/>
      <c r="BM257" s="10"/>
    </row>
    <row r="258" customFormat="false" ht="44.25" hidden="true" customHeight="true" outlineLevel="0" collapsed="false">
      <c r="A258" s="28"/>
      <c r="B258" s="154"/>
      <c r="C258" s="155" t="n">
        <v>133</v>
      </c>
      <c r="D258" s="155" t="s">
        <v>126</v>
      </c>
      <c r="E258" s="156" t="s">
        <v>503</v>
      </c>
      <c r="F258" s="157" t="s">
        <v>302</v>
      </c>
      <c r="G258" s="157"/>
      <c r="H258" s="157"/>
      <c r="I258" s="157"/>
      <c r="J258" s="158" t="s">
        <v>167</v>
      </c>
      <c r="K258" s="159"/>
      <c r="L258" s="160"/>
      <c r="M258" s="160"/>
      <c r="N258" s="161" t="n">
        <f aca="false">ROUND(L258*K258,2)</f>
        <v>0</v>
      </c>
      <c r="O258" s="161"/>
      <c r="P258" s="161"/>
      <c r="Q258" s="161"/>
      <c r="R258" s="162"/>
      <c r="T258" s="168"/>
      <c r="U258" s="40"/>
      <c r="V258" s="164"/>
      <c r="W258" s="164"/>
      <c r="X258" s="164"/>
      <c r="Y258" s="164"/>
      <c r="Z258" s="164"/>
      <c r="AA258" s="165"/>
      <c r="AR258" s="10"/>
      <c r="AT258" s="10"/>
      <c r="AU258" s="10"/>
      <c r="AY258" s="10"/>
      <c r="BE258" s="166"/>
      <c r="BF258" s="166"/>
      <c r="BG258" s="166"/>
      <c r="BH258" s="166"/>
      <c r="BI258" s="166"/>
      <c r="BJ258" s="10"/>
      <c r="BK258" s="166"/>
      <c r="BL258" s="10"/>
      <c r="BM258" s="10"/>
    </row>
    <row r="259" customFormat="false" ht="44.25" hidden="true" customHeight="true" outlineLevel="0" collapsed="false">
      <c r="A259" s="28"/>
      <c r="B259" s="154"/>
      <c r="C259" s="155" t="n">
        <v>134</v>
      </c>
      <c r="D259" s="155" t="s">
        <v>126</v>
      </c>
      <c r="E259" s="156" t="s">
        <v>504</v>
      </c>
      <c r="F259" s="157" t="s">
        <v>505</v>
      </c>
      <c r="G259" s="157"/>
      <c r="H259" s="157"/>
      <c r="I259" s="157"/>
      <c r="J259" s="158" t="s">
        <v>129</v>
      </c>
      <c r="K259" s="159"/>
      <c r="L259" s="160"/>
      <c r="M259" s="160"/>
      <c r="N259" s="161" t="n">
        <f aca="false">ROUND(L259*K259,2)</f>
        <v>0</v>
      </c>
      <c r="O259" s="161"/>
      <c r="P259" s="161"/>
      <c r="Q259" s="161"/>
      <c r="R259" s="162"/>
      <c r="T259" s="168"/>
      <c r="U259" s="40"/>
      <c r="V259" s="164"/>
      <c r="W259" s="164"/>
      <c r="X259" s="164"/>
      <c r="Y259" s="164"/>
      <c r="Z259" s="164"/>
      <c r="AA259" s="165"/>
      <c r="AR259" s="10"/>
      <c r="AT259" s="10"/>
      <c r="AU259" s="10"/>
      <c r="AY259" s="10"/>
      <c r="BE259" s="166"/>
      <c r="BF259" s="166"/>
      <c r="BG259" s="166"/>
      <c r="BH259" s="166"/>
      <c r="BI259" s="166"/>
      <c r="BJ259" s="10"/>
      <c r="BK259" s="166"/>
      <c r="BL259" s="10"/>
      <c r="BM259" s="10"/>
    </row>
    <row r="260" customFormat="false" ht="44.25" hidden="true" customHeight="true" outlineLevel="0" collapsed="false">
      <c r="A260" s="28"/>
      <c r="B260" s="154"/>
      <c r="C260" s="155" t="n">
        <v>135</v>
      </c>
      <c r="D260" s="155" t="s">
        <v>126</v>
      </c>
      <c r="E260" s="156" t="s">
        <v>506</v>
      </c>
      <c r="F260" s="157" t="s">
        <v>507</v>
      </c>
      <c r="G260" s="157"/>
      <c r="H260" s="157"/>
      <c r="I260" s="157"/>
      <c r="J260" s="158" t="s">
        <v>129</v>
      </c>
      <c r="K260" s="159"/>
      <c r="L260" s="160"/>
      <c r="M260" s="160"/>
      <c r="N260" s="161" t="n">
        <f aca="false">ROUND(L260*K260,2)</f>
        <v>0</v>
      </c>
      <c r="O260" s="161"/>
      <c r="P260" s="161"/>
      <c r="Q260" s="161"/>
      <c r="R260" s="162"/>
      <c r="T260" s="168"/>
      <c r="U260" s="40"/>
      <c r="V260" s="164"/>
      <c r="W260" s="164"/>
      <c r="X260" s="164"/>
      <c r="Y260" s="164"/>
      <c r="Z260" s="164"/>
      <c r="AA260" s="165"/>
      <c r="AR260" s="10"/>
      <c r="AT260" s="10"/>
      <c r="AU260" s="10"/>
      <c r="AY260" s="10"/>
      <c r="BE260" s="166"/>
      <c r="BF260" s="166"/>
      <c r="BG260" s="166"/>
      <c r="BH260" s="166"/>
      <c r="BI260" s="166"/>
      <c r="BJ260" s="10"/>
      <c r="BK260" s="166"/>
      <c r="BL260" s="10"/>
      <c r="BM260" s="10"/>
    </row>
    <row r="261" customFormat="false" ht="44.25" hidden="true" customHeight="true" outlineLevel="0" collapsed="false">
      <c r="A261" s="28"/>
      <c r="B261" s="154"/>
      <c r="C261" s="155" t="n">
        <v>136</v>
      </c>
      <c r="D261" s="155" t="s">
        <v>126</v>
      </c>
      <c r="E261" s="156" t="s">
        <v>508</v>
      </c>
      <c r="F261" s="157" t="s">
        <v>509</v>
      </c>
      <c r="G261" s="157"/>
      <c r="H261" s="157"/>
      <c r="I261" s="157"/>
      <c r="J261" s="158" t="s">
        <v>129</v>
      </c>
      <c r="K261" s="159"/>
      <c r="L261" s="167"/>
      <c r="M261" s="167"/>
      <c r="N261" s="161" t="n">
        <f aca="false">ROUND(L261*K261,2)</f>
        <v>0</v>
      </c>
      <c r="O261" s="161"/>
      <c r="P261" s="161"/>
      <c r="Q261" s="161"/>
      <c r="R261" s="162"/>
      <c r="T261" s="168"/>
      <c r="U261" s="40"/>
      <c r="V261" s="164"/>
      <c r="W261" s="164"/>
      <c r="X261" s="164"/>
      <c r="Y261" s="164"/>
      <c r="Z261" s="164"/>
      <c r="AA261" s="165"/>
      <c r="AR261" s="10"/>
      <c r="AT261" s="10"/>
      <c r="AU261" s="10"/>
      <c r="AY261" s="10"/>
      <c r="BE261" s="166"/>
      <c r="BF261" s="166"/>
      <c r="BG261" s="166"/>
      <c r="BH261" s="166"/>
      <c r="BI261" s="166"/>
      <c r="BJ261" s="10"/>
      <c r="BK261" s="166"/>
      <c r="BL261" s="10"/>
      <c r="BM261" s="10"/>
    </row>
    <row r="262" customFormat="false" ht="44.25" hidden="true" customHeight="true" outlineLevel="0" collapsed="false">
      <c r="A262" s="28"/>
      <c r="B262" s="154"/>
      <c r="C262" s="155"/>
      <c r="D262" s="155" t="s">
        <v>126</v>
      </c>
      <c r="E262" s="156" t="s">
        <v>510</v>
      </c>
      <c r="F262" s="157" t="s">
        <v>511</v>
      </c>
      <c r="G262" s="157"/>
      <c r="H262" s="157"/>
      <c r="I262" s="157"/>
      <c r="J262" s="158" t="s">
        <v>129</v>
      </c>
      <c r="K262" s="159"/>
      <c r="L262" s="167"/>
      <c r="M262" s="167"/>
      <c r="N262" s="161" t="n">
        <f aca="false">ROUND(L262*K262,2)</f>
        <v>0</v>
      </c>
      <c r="O262" s="161"/>
      <c r="P262" s="161"/>
      <c r="Q262" s="161"/>
      <c r="R262" s="162"/>
      <c r="T262" s="168"/>
      <c r="U262" s="40"/>
      <c r="V262" s="164"/>
      <c r="W262" s="164"/>
      <c r="X262" s="164"/>
      <c r="Y262" s="164"/>
      <c r="Z262" s="164"/>
      <c r="AA262" s="165"/>
      <c r="AR262" s="10"/>
      <c r="AT262" s="10"/>
      <c r="AU262" s="10"/>
      <c r="AY262" s="10"/>
      <c r="BE262" s="166"/>
      <c r="BF262" s="166"/>
      <c r="BG262" s="166"/>
      <c r="BH262" s="166"/>
      <c r="BI262" s="166"/>
      <c r="BJ262" s="10"/>
      <c r="BK262" s="166"/>
      <c r="BL262" s="10"/>
      <c r="BM262" s="10"/>
    </row>
    <row r="263" customFormat="false" ht="44.25" hidden="true" customHeight="true" outlineLevel="0" collapsed="false">
      <c r="A263" s="28"/>
      <c r="B263" s="154"/>
      <c r="C263" s="155"/>
      <c r="D263" s="155" t="s">
        <v>126</v>
      </c>
      <c r="E263" s="156" t="s">
        <v>512</v>
      </c>
      <c r="F263" s="157" t="s">
        <v>513</v>
      </c>
      <c r="G263" s="157"/>
      <c r="H263" s="157"/>
      <c r="I263" s="157"/>
      <c r="J263" s="158" t="s">
        <v>129</v>
      </c>
      <c r="K263" s="159"/>
      <c r="L263" s="167"/>
      <c r="M263" s="167"/>
      <c r="N263" s="161" t="n">
        <f aca="false">ROUND(L263*K263,2)</f>
        <v>0</v>
      </c>
      <c r="O263" s="161"/>
      <c r="P263" s="161"/>
      <c r="Q263" s="161"/>
      <c r="R263" s="162"/>
      <c r="T263" s="168"/>
      <c r="U263" s="40"/>
      <c r="V263" s="164"/>
      <c r="W263" s="164"/>
      <c r="X263" s="164"/>
      <c r="Y263" s="164"/>
      <c r="Z263" s="164"/>
      <c r="AA263" s="165"/>
      <c r="AR263" s="10"/>
      <c r="AT263" s="10"/>
      <c r="AU263" s="10"/>
      <c r="AY263" s="10"/>
      <c r="BE263" s="166"/>
      <c r="BF263" s="166"/>
      <c r="BG263" s="166"/>
      <c r="BH263" s="166"/>
      <c r="BI263" s="166"/>
      <c r="BJ263" s="10"/>
      <c r="BK263" s="166"/>
      <c r="BL263" s="10"/>
      <c r="BM263" s="10"/>
    </row>
    <row r="264" customFormat="false" ht="44.25" hidden="true" customHeight="true" outlineLevel="0" collapsed="false">
      <c r="A264" s="28"/>
      <c r="B264" s="154"/>
      <c r="C264" s="155"/>
      <c r="D264" s="155" t="s">
        <v>126</v>
      </c>
      <c r="E264" s="156" t="s">
        <v>514</v>
      </c>
      <c r="F264" s="157" t="s">
        <v>515</v>
      </c>
      <c r="G264" s="157"/>
      <c r="H264" s="157"/>
      <c r="I264" s="157"/>
      <c r="J264" s="158" t="s">
        <v>129</v>
      </c>
      <c r="K264" s="159"/>
      <c r="L264" s="167"/>
      <c r="M264" s="167"/>
      <c r="N264" s="161" t="n">
        <f aca="false">ROUND(L264*K264,2)</f>
        <v>0</v>
      </c>
      <c r="O264" s="161"/>
      <c r="P264" s="161"/>
      <c r="Q264" s="161"/>
      <c r="R264" s="162"/>
      <c r="T264" s="168"/>
      <c r="U264" s="40"/>
      <c r="V264" s="164"/>
      <c r="W264" s="164"/>
      <c r="X264" s="164"/>
      <c r="Y264" s="164"/>
      <c r="Z264" s="164"/>
      <c r="AA264" s="165"/>
      <c r="AR264" s="10"/>
      <c r="AT264" s="10"/>
      <c r="AU264" s="10"/>
      <c r="AY264" s="10"/>
      <c r="BE264" s="166"/>
      <c r="BF264" s="166"/>
      <c r="BG264" s="166"/>
      <c r="BH264" s="166"/>
      <c r="BI264" s="166"/>
      <c r="BJ264" s="10"/>
      <c r="BK264" s="166"/>
      <c r="BL264" s="10"/>
      <c r="BM264" s="10"/>
    </row>
    <row r="265" customFormat="false" ht="44.25" hidden="true" customHeight="true" outlineLevel="0" collapsed="false">
      <c r="A265" s="28"/>
      <c r="B265" s="154"/>
      <c r="C265" s="155"/>
      <c r="D265" s="155" t="s">
        <v>126</v>
      </c>
      <c r="E265" s="156" t="s">
        <v>516</v>
      </c>
      <c r="F265" s="157" t="s">
        <v>517</v>
      </c>
      <c r="G265" s="157"/>
      <c r="H265" s="157"/>
      <c r="I265" s="157"/>
      <c r="J265" s="158" t="s">
        <v>129</v>
      </c>
      <c r="K265" s="159"/>
      <c r="L265" s="167"/>
      <c r="M265" s="167"/>
      <c r="N265" s="161" t="n">
        <f aca="false">ROUND(L265*K265,2)</f>
        <v>0</v>
      </c>
      <c r="O265" s="161"/>
      <c r="P265" s="161"/>
      <c r="Q265" s="161"/>
      <c r="R265" s="162"/>
      <c r="T265" s="168"/>
      <c r="U265" s="40"/>
      <c r="V265" s="164"/>
      <c r="W265" s="164"/>
      <c r="X265" s="164"/>
      <c r="Y265" s="164"/>
      <c r="Z265" s="164"/>
      <c r="AA265" s="165"/>
      <c r="AR265" s="10"/>
      <c r="AT265" s="10"/>
      <c r="AU265" s="10"/>
      <c r="AY265" s="10"/>
      <c r="BE265" s="166"/>
      <c r="BF265" s="166"/>
      <c r="BG265" s="166"/>
      <c r="BH265" s="166"/>
      <c r="BI265" s="166"/>
      <c r="BJ265" s="10"/>
      <c r="BK265" s="166"/>
      <c r="BL265" s="10"/>
      <c r="BM265" s="10"/>
    </row>
    <row r="266" customFormat="false" ht="44.25" hidden="true" customHeight="true" outlineLevel="0" collapsed="false">
      <c r="A266" s="28"/>
      <c r="B266" s="154"/>
      <c r="C266" s="155"/>
      <c r="D266" s="155" t="s">
        <v>126</v>
      </c>
      <c r="E266" s="156" t="s">
        <v>518</v>
      </c>
      <c r="F266" s="157" t="s">
        <v>519</v>
      </c>
      <c r="G266" s="157"/>
      <c r="H266" s="157"/>
      <c r="I266" s="157"/>
      <c r="J266" s="158" t="s">
        <v>129</v>
      </c>
      <c r="K266" s="159"/>
      <c r="L266" s="167"/>
      <c r="M266" s="167"/>
      <c r="N266" s="161" t="n">
        <f aca="false">ROUND(L266*K266,2)</f>
        <v>0</v>
      </c>
      <c r="O266" s="161"/>
      <c r="P266" s="161"/>
      <c r="Q266" s="161"/>
      <c r="R266" s="162"/>
      <c r="T266" s="168"/>
      <c r="U266" s="40"/>
      <c r="V266" s="164"/>
      <c r="W266" s="164"/>
      <c r="X266" s="164"/>
      <c r="Y266" s="164"/>
      <c r="Z266" s="164"/>
      <c r="AA266" s="165"/>
      <c r="AR266" s="10"/>
      <c r="AT266" s="10"/>
      <c r="AU266" s="10"/>
      <c r="AY266" s="10"/>
      <c r="BE266" s="166"/>
      <c r="BF266" s="166"/>
      <c r="BG266" s="166"/>
      <c r="BH266" s="166"/>
      <c r="BI266" s="166"/>
      <c r="BJ266" s="10"/>
      <c r="BK266" s="166"/>
      <c r="BL266" s="10"/>
      <c r="BM266" s="10"/>
    </row>
    <row r="267" customFormat="false" ht="24.75" hidden="true" customHeight="true" outlineLevel="0" collapsed="false">
      <c r="A267" s="28"/>
      <c r="B267" s="154"/>
      <c r="C267" s="155"/>
      <c r="D267" s="155" t="s">
        <v>126</v>
      </c>
      <c r="E267" s="156" t="s">
        <v>520</v>
      </c>
      <c r="F267" s="157" t="s">
        <v>521</v>
      </c>
      <c r="G267" s="157"/>
      <c r="H267" s="157"/>
      <c r="I267" s="157"/>
      <c r="J267" s="158" t="s">
        <v>129</v>
      </c>
      <c r="K267" s="159"/>
      <c r="L267" s="167"/>
      <c r="M267" s="167"/>
      <c r="N267" s="161" t="n">
        <f aca="false">ROUND(L267*K267,2)</f>
        <v>0</v>
      </c>
      <c r="O267" s="161"/>
      <c r="P267" s="161"/>
      <c r="Q267" s="161"/>
      <c r="R267" s="162"/>
      <c r="T267" s="168"/>
      <c r="U267" s="40"/>
      <c r="V267" s="164"/>
      <c r="W267" s="164"/>
      <c r="X267" s="164"/>
      <c r="Y267" s="164"/>
      <c r="Z267" s="164"/>
      <c r="AA267" s="165"/>
      <c r="AR267" s="10"/>
      <c r="AT267" s="10"/>
      <c r="AU267" s="10"/>
      <c r="AY267" s="10"/>
      <c r="BE267" s="166"/>
      <c r="BF267" s="166"/>
      <c r="BG267" s="166"/>
      <c r="BH267" s="166"/>
      <c r="BI267" s="166"/>
      <c r="BJ267" s="10"/>
      <c r="BK267" s="166"/>
      <c r="BL267" s="10"/>
      <c r="BM267" s="10"/>
    </row>
    <row r="268" customFormat="false" ht="27" hidden="true" customHeight="true" outlineLevel="0" collapsed="false">
      <c r="A268" s="28"/>
      <c r="B268" s="154"/>
      <c r="C268" s="155"/>
      <c r="D268" s="155" t="s">
        <v>126</v>
      </c>
      <c r="E268" s="156" t="s">
        <v>522</v>
      </c>
      <c r="F268" s="157" t="s">
        <v>523</v>
      </c>
      <c r="G268" s="157"/>
      <c r="H268" s="157"/>
      <c r="I268" s="157"/>
      <c r="J268" s="158" t="s">
        <v>129</v>
      </c>
      <c r="K268" s="159"/>
      <c r="L268" s="167"/>
      <c r="M268" s="167"/>
      <c r="N268" s="161" t="n">
        <f aca="false">ROUND(L268*K268,2)</f>
        <v>0</v>
      </c>
      <c r="O268" s="161"/>
      <c r="P268" s="161"/>
      <c r="Q268" s="161"/>
      <c r="R268" s="162"/>
      <c r="T268" s="168"/>
      <c r="U268" s="40"/>
      <c r="V268" s="164"/>
      <c r="W268" s="164"/>
      <c r="X268" s="164"/>
      <c r="Y268" s="164"/>
      <c r="Z268" s="164"/>
      <c r="AA268" s="165"/>
      <c r="AR268" s="10"/>
      <c r="AT268" s="10"/>
      <c r="AU268" s="10"/>
      <c r="AY268" s="10"/>
      <c r="BE268" s="166"/>
      <c r="BF268" s="166"/>
      <c r="BG268" s="166"/>
      <c r="BH268" s="166"/>
      <c r="BI268" s="166"/>
      <c r="BJ268" s="10"/>
      <c r="BK268" s="166"/>
      <c r="BL268" s="10"/>
      <c r="BM268" s="10"/>
    </row>
    <row r="269" customFormat="false" ht="27" hidden="true" customHeight="true" outlineLevel="0" collapsed="false">
      <c r="A269" s="28"/>
      <c r="B269" s="154"/>
      <c r="C269" s="155"/>
      <c r="D269" s="155" t="s">
        <v>126</v>
      </c>
      <c r="E269" s="156" t="s">
        <v>524</v>
      </c>
      <c r="F269" s="157" t="s">
        <v>525</v>
      </c>
      <c r="G269" s="157"/>
      <c r="H269" s="157"/>
      <c r="I269" s="157"/>
      <c r="J269" s="158" t="s">
        <v>129</v>
      </c>
      <c r="K269" s="159"/>
      <c r="L269" s="167"/>
      <c r="M269" s="167"/>
      <c r="N269" s="161" t="n">
        <f aca="false">ROUND(L269*K269,2)</f>
        <v>0</v>
      </c>
      <c r="O269" s="161"/>
      <c r="P269" s="161"/>
      <c r="Q269" s="161"/>
      <c r="R269" s="162"/>
      <c r="T269" s="168"/>
      <c r="U269" s="40"/>
      <c r="V269" s="164"/>
      <c r="W269" s="164"/>
      <c r="X269" s="164"/>
      <c r="Y269" s="164"/>
      <c r="Z269" s="164"/>
      <c r="AA269" s="165"/>
      <c r="AR269" s="10"/>
      <c r="AT269" s="10"/>
      <c r="AU269" s="10"/>
      <c r="AY269" s="10"/>
      <c r="BE269" s="166"/>
      <c r="BF269" s="166"/>
      <c r="BG269" s="166"/>
      <c r="BH269" s="166"/>
      <c r="BI269" s="166"/>
      <c r="BJ269" s="10"/>
      <c r="BK269" s="166"/>
      <c r="BL269" s="10"/>
      <c r="BM269" s="10"/>
    </row>
    <row r="270" customFormat="false" ht="44.25" hidden="true" customHeight="true" outlineLevel="0" collapsed="false">
      <c r="A270" s="28"/>
      <c r="B270" s="154"/>
      <c r="C270" s="155"/>
      <c r="D270" s="155" t="s">
        <v>126</v>
      </c>
      <c r="E270" s="156" t="s">
        <v>526</v>
      </c>
      <c r="F270" s="157" t="s">
        <v>527</v>
      </c>
      <c r="G270" s="157"/>
      <c r="H270" s="157"/>
      <c r="I270" s="157"/>
      <c r="J270" s="158" t="s">
        <v>129</v>
      </c>
      <c r="K270" s="159"/>
      <c r="L270" s="167"/>
      <c r="M270" s="167"/>
      <c r="N270" s="161" t="n">
        <f aca="false">ROUND(L270*K270,2)</f>
        <v>0</v>
      </c>
      <c r="O270" s="161"/>
      <c r="P270" s="161"/>
      <c r="Q270" s="161"/>
      <c r="R270" s="162"/>
      <c r="T270" s="168"/>
      <c r="U270" s="40"/>
      <c r="V270" s="164"/>
      <c r="W270" s="164"/>
      <c r="X270" s="164"/>
      <c r="Y270" s="164"/>
      <c r="Z270" s="164"/>
      <c r="AA270" s="165"/>
      <c r="AR270" s="10"/>
      <c r="AT270" s="10"/>
      <c r="AU270" s="10"/>
      <c r="AY270" s="10"/>
      <c r="BE270" s="166"/>
      <c r="BF270" s="166"/>
      <c r="BG270" s="166"/>
      <c r="BH270" s="166"/>
      <c r="BI270" s="166"/>
      <c r="BJ270" s="10"/>
      <c r="BK270" s="166"/>
      <c r="BL270" s="10"/>
      <c r="BM270" s="10"/>
    </row>
    <row r="271" customFormat="false" ht="28.5" hidden="true" customHeight="true" outlineLevel="0" collapsed="false">
      <c r="A271" s="28"/>
      <c r="B271" s="154"/>
      <c r="C271" s="155"/>
      <c r="D271" s="155" t="s">
        <v>126</v>
      </c>
      <c r="E271" s="156" t="s">
        <v>327</v>
      </c>
      <c r="F271" s="157" t="s">
        <v>528</v>
      </c>
      <c r="G271" s="157"/>
      <c r="H271" s="157"/>
      <c r="I271" s="157"/>
      <c r="J271" s="158" t="s">
        <v>335</v>
      </c>
      <c r="K271" s="159"/>
      <c r="L271" s="167"/>
      <c r="M271" s="167"/>
      <c r="N271" s="161" t="n">
        <f aca="false">ROUND(L271*K271,2)</f>
        <v>0</v>
      </c>
      <c r="O271" s="161"/>
      <c r="P271" s="161"/>
      <c r="Q271" s="161"/>
      <c r="R271" s="162"/>
      <c r="T271" s="168"/>
      <c r="U271" s="40"/>
      <c r="V271" s="164"/>
      <c r="W271" s="164"/>
      <c r="X271" s="164"/>
      <c r="Y271" s="164"/>
      <c r="Z271" s="164"/>
      <c r="AA271" s="165"/>
      <c r="AR271" s="10"/>
      <c r="AT271" s="10"/>
      <c r="AU271" s="10"/>
      <c r="AY271" s="10"/>
      <c r="BE271" s="166"/>
      <c r="BF271" s="166"/>
      <c r="BG271" s="166"/>
      <c r="BH271" s="166"/>
      <c r="BI271" s="166"/>
      <c r="BJ271" s="10"/>
      <c r="BK271" s="166"/>
      <c r="BL271" s="10"/>
      <c r="BM271" s="10"/>
    </row>
    <row r="272" customFormat="false" ht="44.25" hidden="true" customHeight="true" outlineLevel="0" collapsed="false">
      <c r="A272" s="28"/>
      <c r="B272" s="154"/>
      <c r="C272" s="155"/>
      <c r="D272" s="155" t="s">
        <v>126</v>
      </c>
      <c r="E272" s="156" t="s">
        <v>327</v>
      </c>
      <c r="F272" s="157" t="s">
        <v>529</v>
      </c>
      <c r="G272" s="157"/>
      <c r="H272" s="157"/>
      <c r="I272" s="157"/>
      <c r="J272" s="158" t="s">
        <v>129</v>
      </c>
      <c r="K272" s="159"/>
      <c r="L272" s="167"/>
      <c r="M272" s="167"/>
      <c r="N272" s="161" t="n">
        <f aca="false">ROUND(L272*K272,2)</f>
        <v>0</v>
      </c>
      <c r="O272" s="161"/>
      <c r="P272" s="161"/>
      <c r="Q272" s="161"/>
      <c r="R272" s="162"/>
      <c r="T272" s="168"/>
      <c r="U272" s="40"/>
      <c r="V272" s="164"/>
      <c r="W272" s="164"/>
      <c r="X272" s="164"/>
      <c r="Y272" s="164"/>
      <c r="Z272" s="164"/>
      <c r="AA272" s="165"/>
      <c r="AR272" s="10"/>
      <c r="AT272" s="10"/>
      <c r="AU272" s="10"/>
      <c r="AY272" s="10"/>
      <c r="BE272" s="166"/>
      <c r="BF272" s="166"/>
      <c r="BG272" s="166"/>
      <c r="BH272" s="166"/>
      <c r="BI272" s="166"/>
      <c r="BJ272" s="10"/>
      <c r="BK272" s="166"/>
      <c r="BL272" s="10"/>
      <c r="BM272" s="10"/>
    </row>
    <row r="273" customFormat="false" ht="25.5" hidden="true" customHeight="true" outlineLevel="0" collapsed="false">
      <c r="A273" s="28"/>
      <c r="B273" s="154"/>
      <c r="C273" s="155"/>
      <c r="D273" s="155" t="s">
        <v>126</v>
      </c>
      <c r="E273" s="156" t="s">
        <v>327</v>
      </c>
      <c r="F273" s="157" t="s">
        <v>530</v>
      </c>
      <c r="G273" s="157"/>
      <c r="H273" s="157"/>
      <c r="I273" s="157"/>
      <c r="J273" s="158" t="s">
        <v>129</v>
      </c>
      <c r="K273" s="159"/>
      <c r="L273" s="167"/>
      <c r="M273" s="167"/>
      <c r="N273" s="161" t="n">
        <f aca="false">ROUND(L273*K273,2)</f>
        <v>0</v>
      </c>
      <c r="O273" s="161"/>
      <c r="P273" s="161"/>
      <c r="Q273" s="161"/>
      <c r="R273" s="162"/>
      <c r="T273" s="168"/>
      <c r="U273" s="40"/>
      <c r="V273" s="164"/>
      <c r="W273" s="164"/>
      <c r="X273" s="164"/>
      <c r="Y273" s="164"/>
      <c r="Z273" s="164"/>
      <c r="AA273" s="165"/>
      <c r="AR273" s="10"/>
      <c r="AT273" s="10"/>
      <c r="AU273" s="10"/>
      <c r="AY273" s="10"/>
      <c r="BE273" s="166"/>
      <c r="BF273" s="166"/>
      <c r="BG273" s="166"/>
      <c r="BH273" s="166"/>
      <c r="BI273" s="166"/>
      <c r="BJ273" s="10"/>
      <c r="BK273" s="166"/>
      <c r="BL273" s="10"/>
      <c r="BM273" s="10"/>
    </row>
    <row r="274" customFormat="false" ht="44.25" hidden="true" customHeight="true" outlineLevel="0" collapsed="false">
      <c r="A274" s="28"/>
      <c r="B274" s="154"/>
      <c r="C274" s="155"/>
      <c r="D274" s="155" t="s">
        <v>126</v>
      </c>
      <c r="E274" s="156" t="s">
        <v>327</v>
      </c>
      <c r="F274" s="157" t="s">
        <v>531</v>
      </c>
      <c r="G274" s="157"/>
      <c r="H274" s="157"/>
      <c r="I274" s="157"/>
      <c r="J274" s="158" t="s">
        <v>532</v>
      </c>
      <c r="K274" s="159"/>
      <c r="L274" s="167"/>
      <c r="M274" s="167"/>
      <c r="N274" s="161" t="n">
        <f aca="false">ROUND(L274*K274,2)</f>
        <v>0</v>
      </c>
      <c r="O274" s="161"/>
      <c r="P274" s="161"/>
      <c r="Q274" s="161"/>
      <c r="R274" s="162"/>
      <c r="T274" s="168"/>
      <c r="U274" s="40"/>
      <c r="V274" s="164"/>
      <c r="W274" s="164"/>
      <c r="X274" s="164"/>
      <c r="Y274" s="164"/>
      <c r="Z274" s="164"/>
      <c r="AA274" s="165"/>
      <c r="AR274" s="10"/>
      <c r="AT274" s="10"/>
      <c r="AU274" s="10"/>
      <c r="AY274" s="10"/>
      <c r="BE274" s="166"/>
      <c r="BF274" s="166"/>
      <c r="BG274" s="166"/>
      <c r="BH274" s="166"/>
      <c r="BI274" s="166"/>
      <c r="BJ274" s="10"/>
      <c r="BK274" s="166"/>
      <c r="BL274" s="10"/>
      <c r="BM274" s="10"/>
    </row>
    <row r="275" customFormat="false" ht="23.25" hidden="true" customHeight="true" outlineLevel="0" collapsed="false">
      <c r="A275" s="28"/>
      <c r="B275" s="154"/>
      <c r="C275" s="155"/>
      <c r="D275" s="155" t="s">
        <v>126</v>
      </c>
      <c r="E275" s="156" t="s">
        <v>327</v>
      </c>
      <c r="F275" s="157" t="s">
        <v>533</v>
      </c>
      <c r="G275" s="157"/>
      <c r="H275" s="157"/>
      <c r="I275" s="157"/>
      <c r="J275" s="158" t="s">
        <v>532</v>
      </c>
      <c r="K275" s="159"/>
      <c r="L275" s="167"/>
      <c r="M275" s="167"/>
      <c r="N275" s="161" t="n">
        <f aca="false">ROUND(L275*K275,2)</f>
        <v>0</v>
      </c>
      <c r="O275" s="161"/>
      <c r="P275" s="161"/>
      <c r="Q275" s="161"/>
      <c r="R275" s="162"/>
      <c r="T275" s="168"/>
      <c r="U275" s="40"/>
      <c r="V275" s="164"/>
      <c r="W275" s="164"/>
      <c r="X275" s="164"/>
      <c r="Y275" s="164"/>
      <c r="Z275" s="164"/>
      <c r="AA275" s="165"/>
      <c r="AR275" s="10"/>
      <c r="AT275" s="10"/>
      <c r="AU275" s="10"/>
      <c r="AY275" s="10"/>
      <c r="BE275" s="166"/>
      <c r="BF275" s="166"/>
      <c r="BG275" s="166"/>
      <c r="BH275" s="166"/>
      <c r="BI275" s="166"/>
      <c r="BJ275" s="10"/>
      <c r="BK275" s="166"/>
      <c r="BL275" s="10"/>
      <c r="BM275" s="10"/>
    </row>
    <row r="276" customFormat="false" ht="23.25" hidden="true" customHeight="true" outlineLevel="0" collapsed="false">
      <c r="A276" s="28"/>
      <c r="B276" s="154"/>
      <c r="C276" s="155"/>
      <c r="D276" s="155" t="s">
        <v>126</v>
      </c>
      <c r="E276" s="156" t="s">
        <v>327</v>
      </c>
      <c r="F276" s="157" t="s">
        <v>534</v>
      </c>
      <c r="G276" s="157"/>
      <c r="H276" s="157"/>
      <c r="I276" s="157"/>
      <c r="J276" s="158" t="s">
        <v>329</v>
      </c>
      <c r="K276" s="159"/>
      <c r="L276" s="167"/>
      <c r="M276" s="167"/>
      <c r="N276" s="161" t="n">
        <f aca="false">ROUND(L276*K276,2)</f>
        <v>0</v>
      </c>
      <c r="O276" s="161"/>
      <c r="P276" s="161"/>
      <c r="Q276" s="161"/>
      <c r="R276" s="162"/>
      <c r="T276" s="168"/>
      <c r="U276" s="40"/>
      <c r="V276" s="164"/>
      <c r="W276" s="164"/>
      <c r="X276" s="164"/>
      <c r="Y276" s="164"/>
      <c r="Z276" s="164"/>
      <c r="AA276" s="165"/>
      <c r="AR276" s="10"/>
      <c r="AT276" s="10"/>
      <c r="AU276" s="10"/>
      <c r="AY276" s="10"/>
      <c r="BE276" s="166"/>
      <c r="BF276" s="166"/>
      <c r="BG276" s="166"/>
      <c r="BH276" s="166"/>
      <c r="BI276" s="166"/>
      <c r="BJ276" s="10"/>
      <c r="BK276" s="166"/>
      <c r="BL276" s="10"/>
      <c r="BM276" s="10"/>
    </row>
    <row r="277" customFormat="false" ht="23.25" hidden="true" customHeight="true" outlineLevel="0" collapsed="false">
      <c r="A277" s="28"/>
      <c r="B277" s="154"/>
      <c r="C277" s="155"/>
      <c r="D277" s="155" t="s">
        <v>126</v>
      </c>
      <c r="E277" s="156" t="s">
        <v>327</v>
      </c>
      <c r="F277" s="157" t="s">
        <v>535</v>
      </c>
      <c r="G277" s="157"/>
      <c r="H277" s="157"/>
      <c r="I277" s="157"/>
      <c r="J277" s="158" t="s">
        <v>536</v>
      </c>
      <c r="K277" s="159"/>
      <c r="L277" s="167"/>
      <c r="M277" s="167"/>
      <c r="N277" s="161" t="n">
        <f aca="false">ROUND(L277*K277,2)</f>
        <v>0</v>
      </c>
      <c r="O277" s="161"/>
      <c r="P277" s="161"/>
      <c r="Q277" s="161"/>
      <c r="R277" s="162"/>
      <c r="T277" s="168"/>
      <c r="U277" s="40"/>
      <c r="V277" s="164"/>
      <c r="W277" s="164"/>
      <c r="X277" s="164"/>
      <c r="Y277" s="164"/>
      <c r="Z277" s="164"/>
      <c r="AA277" s="165"/>
      <c r="AR277" s="10"/>
      <c r="AT277" s="10"/>
      <c r="AU277" s="10"/>
      <c r="AY277" s="10"/>
      <c r="BE277" s="166"/>
      <c r="BF277" s="166"/>
      <c r="BG277" s="166"/>
      <c r="BH277" s="166"/>
      <c r="BI277" s="166"/>
      <c r="BJ277" s="10"/>
      <c r="BK277" s="166"/>
      <c r="BL277" s="10"/>
      <c r="BM277" s="10"/>
    </row>
    <row r="278" customFormat="false" ht="23.25" hidden="true" customHeight="true" outlineLevel="0" collapsed="false">
      <c r="A278" s="28"/>
      <c r="B278" s="154"/>
      <c r="C278" s="155"/>
      <c r="D278" s="155" t="s">
        <v>126</v>
      </c>
      <c r="E278" s="156" t="s">
        <v>327</v>
      </c>
      <c r="F278" s="157" t="s">
        <v>537</v>
      </c>
      <c r="G278" s="157"/>
      <c r="H278" s="157"/>
      <c r="I278" s="157"/>
      <c r="J278" s="158" t="s">
        <v>536</v>
      </c>
      <c r="K278" s="159"/>
      <c r="L278" s="167"/>
      <c r="M278" s="167"/>
      <c r="N278" s="161" t="n">
        <f aca="false">ROUND(L278*K278,2)</f>
        <v>0</v>
      </c>
      <c r="O278" s="161"/>
      <c r="P278" s="161"/>
      <c r="Q278" s="161"/>
      <c r="R278" s="162"/>
      <c r="T278" s="168"/>
      <c r="U278" s="40"/>
      <c r="V278" s="164"/>
      <c r="W278" s="164"/>
      <c r="X278" s="164"/>
      <c r="Y278" s="164"/>
      <c r="Z278" s="164"/>
      <c r="AA278" s="165"/>
      <c r="AR278" s="10"/>
      <c r="AT278" s="10"/>
      <c r="AU278" s="10"/>
      <c r="AY278" s="10"/>
      <c r="BE278" s="166"/>
      <c r="BF278" s="166"/>
      <c r="BG278" s="166"/>
      <c r="BH278" s="166"/>
      <c r="BI278" s="166"/>
      <c r="BJ278" s="10"/>
      <c r="BK278" s="166"/>
      <c r="BL278" s="10"/>
      <c r="BM278" s="10"/>
    </row>
    <row r="279" s="127" customFormat="true" ht="37.35" hidden="true" customHeight="true" outlineLevel="0" collapsed="false">
      <c r="B279" s="128"/>
      <c r="C279" s="129"/>
      <c r="D279" s="130" t="s">
        <v>538</v>
      </c>
      <c r="E279" s="130"/>
      <c r="F279" s="130"/>
      <c r="G279" s="130"/>
      <c r="H279" s="130"/>
      <c r="I279" s="130"/>
      <c r="J279" s="130"/>
      <c r="K279" s="130"/>
      <c r="L279" s="131"/>
      <c r="M279" s="131"/>
      <c r="N279" s="132" t="n">
        <f aca="false">SUM(N280:Q289)</f>
        <v>0</v>
      </c>
      <c r="O279" s="132"/>
      <c r="P279" s="132"/>
      <c r="Q279" s="132"/>
      <c r="R279" s="133"/>
      <c r="T279" s="134"/>
      <c r="U279" s="129"/>
      <c r="V279" s="129"/>
      <c r="W279" s="135" t="n">
        <f aca="false">SUM(W280:W319)</f>
        <v>0</v>
      </c>
      <c r="X279" s="129"/>
      <c r="Y279" s="135" t="n">
        <f aca="false">SUM(Y280:Y319)</f>
        <v>0</v>
      </c>
      <c r="Z279" s="129"/>
      <c r="AA279" s="136" t="n">
        <f aca="false">SUM(AA280:AA319)</f>
        <v>0</v>
      </c>
      <c r="AR279" s="137" t="s">
        <v>108</v>
      </c>
      <c r="AT279" s="138" t="s">
        <v>75</v>
      </c>
      <c r="AU279" s="138" t="s">
        <v>76</v>
      </c>
      <c r="AY279" s="137" t="s">
        <v>109</v>
      </c>
      <c r="BK279" s="139" t="n">
        <f aca="false">SUM(BK280:BK319)</f>
        <v>0</v>
      </c>
    </row>
    <row r="280" s="28" customFormat="true" ht="12" hidden="true" customHeight="true" outlineLevel="0" collapsed="false">
      <c r="B280" s="154"/>
      <c r="C280" s="155"/>
      <c r="D280" s="155" t="s">
        <v>126</v>
      </c>
      <c r="E280" s="156" t="s">
        <v>327</v>
      </c>
      <c r="F280" s="157" t="s">
        <v>328</v>
      </c>
      <c r="G280" s="157"/>
      <c r="H280" s="157"/>
      <c r="I280" s="157"/>
      <c r="J280" s="158" t="s">
        <v>329</v>
      </c>
      <c r="K280" s="159"/>
      <c r="L280" s="167"/>
      <c r="M280" s="167"/>
      <c r="N280" s="161" t="n">
        <f aca="false">K280*L280</f>
        <v>0</v>
      </c>
      <c r="O280" s="161"/>
      <c r="P280" s="161"/>
      <c r="Q280" s="161"/>
      <c r="R280" s="162"/>
      <c r="T280" s="168"/>
      <c r="U280" s="40"/>
      <c r="V280" s="164"/>
      <c r="W280" s="164"/>
      <c r="X280" s="164"/>
      <c r="Y280" s="164"/>
      <c r="Z280" s="164"/>
      <c r="AA280" s="165"/>
      <c r="AR280" s="10"/>
      <c r="AT280" s="10"/>
      <c r="AU280" s="10"/>
      <c r="AY280" s="10"/>
      <c r="BE280" s="166"/>
      <c r="BF280" s="166"/>
      <c r="BG280" s="166"/>
      <c r="BH280" s="166"/>
      <c r="BI280" s="166"/>
      <c r="BJ280" s="10"/>
      <c r="BK280" s="166"/>
      <c r="BL280" s="10"/>
      <c r="BM280" s="10"/>
    </row>
    <row r="281" customFormat="false" ht="12" hidden="true" customHeight="true" outlineLevel="0" collapsed="false">
      <c r="A281" s="28"/>
      <c r="B281" s="154"/>
      <c r="C281" s="155"/>
      <c r="D281" s="155" t="s">
        <v>126</v>
      </c>
      <c r="E281" s="156" t="s">
        <v>327</v>
      </c>
      <c r="F281" s="157" t="s">
        <v>330</v>
      </c>
      <c r="G281" s="157"/>
      <c r="H281" s="157"/>
      <c r="I281" s="157"/>
      <c r="J281" s="158" t="s">
        <v>129</v>
      </c>
      <c r="K281" s="159"/>
      <c r="L281" s="169"/>
      <c r="M281" s="170"/>
      <c r="N281" s="161" t="n">
        <f aca="false">K281*L281</f>
        <v>0</v>
      </c>
      <c r="O281" s="161"/>
      <c r="P281" s="161"/>
      <c r="Q281" s="161"/>
      <c r="R281" s="162"/>
      <c r="T281" s="168"/>
      <c r="U281" s="40"/>
      <c r="V281" s="164"/>
      <c r="W281" s="164"/>
      <c r="X281" s="164"/>
      <c r="Y281" s="164"/>
      <c r="Z281" s="164"/>
      <c r="AA281" s="165"/>
      <c r="AR281" s="10"/>
      <c r="AT281" s="10"/>
      <c r="AU281" s="10"/>
      <c r="AY281" s="10"/>
      <c r="BE281" s="166"/>
      <c r="BF281" s="166"/>
      <c r="BG281" s="166"/>
      <c r="BH281" s="166"/>
      <c r="BI281" s="166"/>
      <c r="BJ281" s="10"/>
      <c r="BK281" s="166"/>
      <c r="BL281" s="10"/>
      <c r="BM281" s="10"/>
    </row>
    <row r="282" customFormat="false" ht="12" hidden="true" customHeight="true" outlineLevel="0" collapsed="false">
      <c r="A282" s="28"/>
      <c r="B282" s="154"/>
      <c r="C282" s="155"/>
      <c r="D282" s="155" t="s">
        <v>126</v>
      </c>
      <c r="E282" s="156" t="s">
        <v>327</v>
      </c>
      <c r="F282" s="157" t="s">
        <v>331</v>
      </c>
      <c r="G282" s="157"/>
      <c r="H282" s="157"/>
      <c r="I282" s="157"/>
      <c r="J282" s="158" t="s">
        <v>329</v>
      </c>
      <c r="K282" s="159"/>
      <c r="L282" s="169"/>
      <c r="M282" s="170"/>
      <c r="N282" s="161" t="n">
        <f aca="false">K282*L282</f>
        <v>0</v>
      </c>
      <c r="O282" s="161"/>
      <c r="P282" s="161"/>
      <c r="Q282" s="161"/>
      <c r="R282" s="162"/>
      <c r="T282" s="168"/>
      <c r="U282" s="40"/>
      <c r="V282" s="164"/>
      <c r="W282" s="164"/>
      <c r="X282" s="164"/>
      <c r="Y282" s="164"/>
      <c r="Z282" s="164"/>
      <c r="AA282" s="165"/>
      <c r="AR282" s="10"/>
      <c r="AT282" s="10"/>
      <c r="AU282" s="10"/>
      <c r="AY282" s="10"/>
      <c r="BE282" s="166"/>
      <c r="BF282" s="166"/>
      <c r="BG282" s="166"/>
      <c r="BH282" s="166"/>
      <c r="BI282" s="166"/>
      <c r="BJ282" s="10"/>
      <c r="BK282" s="166"/>
      <c r="BL282" s="10"/>
      <c r="BM282" s="10"/>
    </row>
    <row r="283" customFormat="false" ht="13.5" hidden="true" customHeight="true" outlineLevel="0" collapsed="false">
      <c r="A283" s="28"/>
      <c r="B283" s="154"/>
      <c r="C283" s="155"/>
      <c r="D283" s="155" t="s">
        <v>126</v>
      </c>
      <c r="E283" s="156" t="s">
        <v>327</v>
      </c>
      <c r="F283" s="157" t="s">
        <v>332</v>
      </c>
      <c r="G283" s="157"/>
      <c r="H283" s="157"/>
      <c r="I283" s="157"/>
      <c r="J283" s="158" t="s">
        <v>129</v>
      </c>
      <c r="K283" s="159"/>
      <c r="L283" s="169"/>
      <c r="M283" s="170"/>
      <c r="N283" s="161" t="n">
        <f aca="false">K283*L283</f>
        <v>0</v>
      </c>
      <c r="O283" s="161"/>
      <c r="P283" s="161"/>
      <c r="Q283" s="161"/>
      <c r="R283" s="162"/>
      <c r="T283" s="168"/>
      <c r="U283" s="40"/>
      <c r="V283" s="164"/>
      <c r="W283" s="164"/>
      <c r="X283" s="164"/>
      <c r="Y283" s="164"/>
      <c r="Z283" s="164"/>
      <c r="AA283" s="165"/>
      <c r="AR283" s="10"/>
      <c r="AT283" s="10"/>
      <c r="AU283" s="10"/>
      <c r="AY283" s="10"/>
      <c r="BE283" s="166"/>
      <c r="BF283" s="166"/>
      <c r="BG283" s="166"/>
      <c r="BH283" s="166"/>
      <c r="BI283" s="166"/>
      <c r="BJ283" s="10"/>
      <c r="BK283" s="166"/>
      <c r="BL283" s="10"/>
      <c r="BM283" s="10"/>
    </row>
    <row r="284" customFormat="false" ht="12" hidden="true" customHeight="true" outlineLevel="0" collapsed="false">
      <c r="A284" s="28"/>
      <c r="B284" s="154"/>
      <c r="C284" s="155"/>
      <c r="D284" s="155" t="s">
        <v>126</v>
      </c>
      <c r="E284" s="156" t="s">
        <v>327</v>
      </c>
      <c r="F284" s="157" t="s">
        <v>539</v>
      </c>
      <c r="G284" s="157"/>
      <c r="H284" s="157"/>
      <c r="I284" s="157"/>
      <c r="J284" s="158" t="s">
        <v>167</v>
      </c>
      <c r="K284" s="159"/>
      <c r="L284" s="169"/>
      <c r="M284" s="170"/>
      <c r="N284" s="161" t="n">
        <f aca="false">K284*L284</f>
        <v>0</v>
      </c>
      <c r="O284" s="161"/>
      <c r="P284" s="161"/>
      <c r="Q284" s="161"/>
      <c r="R284" s="162"/>
      <c r="T284" s="168"/>
      <c r="U284" s="40"/>
      <c r="V284" s="164"/>
      <c r="W284" s="164"/>
      <c r="X284" s="164"/>
      <c r="Y284" s="164"/>
      <c r="Z284" s="164"/>
      <c r="AA284" s="165"/>
      <c r="AR284" s="10"/>
      <c r="AT284" s="10"/>
      <c r="AU284" s="10"/>
      <c r="AY284" s="10"/>
      <c r="BE284" s="166"/>
      <c r="BF284" s="166"/>
      <c r="BG284" s="166"/>
      <c r="BH284" s="166"/>
      <c r="BI284" s="166"/>
      <c r="BJ284" s="10"/>
      <c r="BK284" s="166"/>
      <c r="BL284" s="10"/>
      <c r="BM284" s="10"/>
    </row>
    <row r="285" customFormat="false" ht="12" hidden="true" customHeight="true" outlineLevel="0" collapsed="false">
      <c r="A285" s="28"/>
      <c r="B285" s="154"/>
      <c r="C285" s="155"/>
      <c r="D285" s="155" t="s">
        <v>126</v>
      </c>
      <c r="E285" s="156" t="s">
        <v>327</v>
      </c>
      <c r="F285" s="157" t="s">
        <v>540</v>
      </c>
      <c r="G285" s="157"/>
      <c r="H285" s="157"/>
      <c r="I285" s="157"/>
      <c r="J285" s="158" t="s">
        <v>335</v>
      </c>
      <c r="K285" s="159"/>
      <c r="L285" s="169"/>
      <c r="M285" s="170"/>
      <c r="N285" s="161" t="n">
        <f aca="false">K285*L285</f>
        <v>0</v>
      </c>
      <c r="O285" s="161"/>
      <c r="P285" s="161"/>
      <c r="Q285" s="161"/>
      <c r="R285" s="162"/>
      <c r="T285" s="168"/>
      <c r="U285" s="40"/>
      <c r="V285" s="164"/>
      <c r="W285" s="164"/>
      <c r="X285" s="164"/>
      <c r="Y285" s="164"/>
      <c r="Z285" s="164"/>
      <c r="AA285" s="165"/>
      <c r="AR285" s="10"/>
      <c r="AT285" s="10"/>
      <c r="AU285" s="10"/>
      <c r="AY285" s="10"/>
      <c r="BE285" s="166"/>
      <c r="BF285" s="166"/>
      <c r="BG285" s="166"/>
      <c r="BH285" s="166"/>
      <c r="BI285" s="166"/>
      <c r="BJ285" s="10"/>
      <c r="BK285" s="166"/>
      <c r="BL285" s="10"/>
      <c r="BM285" s="10"/>
    </row>
    <row r="286" customFormat="false" ht="12" hidden="true" customHeight="true" outlineLevel="0" collapsed="false">
      <c r="A286" s="28"/>
      <c r="B286" s="154"/>
      <c r="C286" s="155"/>
      <c r="D286" s="155" t="s">
        <v>126</v>
      </c>
      <c r="E286" s="156" t="s">
        <v>327</v>
      </c>
      <c r="F286" s="157" t="s">
        <v>334</v>
      </c>
      <c r="G286" s="157"/>
      <c r="H286" s="157"/>
      <c r="I286" s="157"/>
      <c r="J286" s="158" t="s">
        <v>335</v>
      </c>
      <c r="K286" s="159"/>
      <c r="L286" s="169"/>
      <c r="M286" s="170"/>
      <c r="N286" s="161" t="n">
        <f aca="false">K286*L286</f>
        <v>0</v>
      </c>
      <c r="O286" s="161"/>
      <c r="P286" s="161"/>
      <c r="Q286" s="161"/>
      <c r="R286" s="162"/>
      <c r="T286" s="168"/>
      <c r="U286" s="40"/>
      <c r="V286" s="164"/>
      <c r="W286" s="164"/>
      <c r="X286" s="164"/>
      <c r="Y286" s="164"/>
      <c r="Z286" s="164"/>
      <c r="AA286" s="165"/>
      <c r="AR286" s="10"/>
      <c r="AT286" s="10"/>
      <c r="AU286" s="10"/>
      <c r="AY286" s="10"/>
      <c r="BE286" s="166"/>
      <c r="BF286" s="166"/>
      <c r="BG286" s="166"/>
      <c r="BH286" s="166"/>
      <c r="BI286" s="166"/>
      <c r="BJ286" s="10"/>
      <c r="BK286" s="166"/>
      <c r="BL286" s="10"/>
      <c r="BM286" s="10"/>
    </row>
    <row r="287" customFormat="false" ht="12" hidden="true" customHeight="true" outlineLevel="0" collapsed="false">
      <c r="A287" s="28"/>
      <c r="B287" s="154"/>
      <c r="C287" s="155"/>
      <c r="D287" s="155" t="s">
        <v>126</v>
      </c>
      <c r="E287" s="156" t="s">
        <v>327</v>
      </c>
      <c r="F287" s="157" t="s">
        <v>336</v>
      </c>
      <c r="G287" s="157"/>
      <c r="H287" s="157"/>
      <c r="I287" s="157"/>
      <c r="J287" s="158" t="s">
        <v>129</v>
      </c>
      <c r="K287" s="159"/>
      <c r="L287" s="169"/>
      <c r="M287" s="170"/>
      <c r="N287" s="161" t="n">
        <f aca="false">K287*L287</f>
        <v>0</v>
      </c>
      <c r="O287" s="161"/>
      <c r="P287" s="161"/>
      <c r="Q287" s="161"/>
      <c r="R287" s="162"/>
      <c r="T287" s="168"/>
      <c r="U287" s="40"/>
      <c r="V287" s="164"/>
      <c r="W287" s="164"/>
      <c r="X287" s="164"/>
      <c r="Y287" s="164"/>
      <c r="Z287" s="164"/>
      <c r="AA287" s="165"/>
      <c r="AR287" s="10"/>
      <c r="AT287" s="10"/>
      <c r="AU287" s="10"/>
      <c r="AY287" s="10"/>
      <c r="BE287" s="166"/>
      <c r="BF287" s="166"/>
      <c r="BG287" s="166"/>
      <c r="BH287" s="166"/>
      <c r="BI287" s="166"/>
      <c r="BJ287" s="10"/>
      <c r="BK287" s="166"/>
      <c r="BL287" s="10"/>
      <c r="BM287" s="10"/>
    </row>
    <row r="288" customFormat="false" ht="12" hidden="true" customHeight="true" outlineLevel="0" collapsed="false">
      <c r="A288" s="28"/>
      <c r="B288" s="154"/>
      <c r="C288" s="155"/>
      <c r="D288" s="155" t="s">
        <v>126</v>
      </c>
      <c r="E288" s="156" t="s">
        <v>327</v>
      </c>
      <c r="F288" s="157" t="s">
        <v>541</v>
      </c>
      <c r="G288" s="157"/>
      <c r="H288" s="157"/>
      <c r="I288" s="157"/>
      <c r="J288" s="158" t="s">
        <v>129</v>
      </c>
      <c r="K288" s="159"/>
      <c r="L288" s="169"/>
      <c r="M288" s="170"/>
      <c r="N288" s="161" t="n">
        <f aca="false">K288*L288</f>
        <v>0</v>
      </c>
      <c r="O288" s="161"/>
      <c r="P288" s="161"/>
      <c r="Q288" s="161"/>
      <c r="R288" s="162"/>
      <c r="T288" s="168"/>
      <c r="U288" s="40"/>
      <c r="V288" s="164"/>
      <c r="W288" s="164"/>
      <c r="X288" s="164"/>
      <c r="Y288" s="164"/>
      <c r="Z288" s="164"/>
      <c r="AA288" s="165"/>
      <c r="AR288" s="10"/>
      <c r="AT288" s="10"/>
      <c r="AU288" s="10"/>
      <c r="AY288" s="10"/>
      <c r="BE288" s="166"/>
      <c r="BF288" s="166"/>
      <c r="BG288" s="166"/>
      <c r="BH288" s="166"/>
      <c r="BI288" s="166"/>
      <c r="BJ288" s="10"/>
      <c r="BK288" s="166"/>
      <c r="BL288" s="10"/>
      <c r="BM288" s="10"/>
    </row>
    <row r="289" customFormat="false" ht="12" hidden="true" customHeight="true" outlineLevel="0" collapsed="false">
      <c r="A289" s="28"/>
      <c r="B289" s="154"/>
      <c r="C289" s="155"/>
      <c r="D289" s="155" t="s">
        <v>126</v>
      </c>
      <c r="E289" s="156" t="s">
        <v>327</v>
      </c>
      <c r="F289" s="157" t="s">
        <v>337</v>
      </c>
      <c r="G289" s="157"/>
      <c r="H289" s="157"/>
      <c r="I289" s="157"/>
      <c r="J289" s="158" t="s">
        <v>129</v>
      </c>
      <c r="K289" s="159"/>
      <c r="L289" s="169"/>
      <c r="M289" s="170"/>
      <c r="N289" s="161" t="n">
        <f aca="false">K289*L289</f>
        <v>0</v>
      </c>
      <c r="O289" s="161"/>
      <c r="P289" s="161"/>
      <c r="Q289" s="161"/>
      <c r="R289" s="162"/>
      <c r="T289" s="168"/>
      <c r="U289" s="40"/>
      <c r="V289" s="164"/>
      <c r="W289" s="164"/>
      <c r="X289" s="164"/>
      <c r="Y289" s="164"/>
      <c r="Z289" s="164"/>
      <c r="AA289" s="165"/>
      <c r="AR289" s="10"/>
      <c r="AT289" s="10"/>
      <c r="AU289" s="10"/>
      <c r="AY289" s="10"/>
      <c r="BE289" s="166"/>
      <c r="BF289" s="166"/>
      <c r="BG289" s="166"/>
      <c r="BH289" s="166"/>
      <c r="BI289" s="166"/>
      <c r="BJ289" s="10"/>
      <c r="BK289" s="166"/>
      <c r="BL289" s="10"/>
      <c r="BM289" s="10"/>
    </row>
    <row r="290" s="127" customFormat="true" ht="37.35" hidden="true" customHeight="true" outlineLevel="0" collapsed="false">
      <c r="B290" s="128"/>
      <c r="C290" s="129"/>
      <c r="D290" s="130" t="s">
        <v>542</v>
      </c>
      <c r="E290" s="130"/>
      <c r="F290" s="130"/>
      <c r="G290" s="130"/>
      <c r="H290" s="130"/>
      <c r="I290" s="130"/>
      <c r="J290" s="130"/>
      <c r="K290" s="130"/>
      <c r="L290" s="131"/>
      <c r="M290" s="131"/>
      <c r="N290" s="132" t="n">
        <f aca="false">SUM(N291:Q295)</f>
        <v>0</v>
      </c>
      <c r="O290" s="132"/>
      <c r="P290" s="132"/>
      <c r="Q290" s="132"/>
      <c r="R290" s="133"/>
      <c r="T290" s="134"/>
      <c r="U290" s="129"/>
      <c r="V290" s="129"/>
      <c r="W290" s="135" t="n">
        <f aca="false">SUM(W291:W297)</f>
        <v>0</v>
      </c>
      <c r="X290" s="129"/>
      <c r="Y290" s="135" t="n">
        <f aca="false">SUM(Y291:Y297)</f>
        <v>0</v>
      </c>
      <c r="Z290" s="129"/>
      <c r="AA290" s="136" t="n">
        <f aca="false">SUM(AA291:AA297)</f>
        <v>0</v>
      </c>
      <c r="AR290" s="137" t="s">
        <v>108</v>
      </c>
      <c r="AT290" s="138" t="s">
        <v>75</v>
      </c>
      <c r="AU290" s="138" t="s">
        <v>76</v>
      </c>
      <c r="AY290" s="137" t="s">
        <v>109</v>
      </c>
      <c r="BK290" s="139" t="n">
        <f aca="false">SUM(BK291:BK297)</f>
        <v>0</v>
      </c>
    </row>
    <row r="291" s="28" customFormat="true" ht="46.5" hidden="true" customHeight="true" outlineLevel="0" collapsed="false">
      <c r="B291" s="154"/>
      <c r="C291" s="155" t="n">
        <v>137</v>
      </c>
      <c r="D291" s="155" t="s">
        <v>126</v>
      </c>
      <c r="E291" s="156" t="s">
        <v>543</v>
      </c>
      <c r="F291" s="171" t="s">
        <v>544</v>
      </c>
      <c r="G291" s="171"/>
      <c r="H291" s="171"/>
      <c r="I291" s="171"/>
      <c r="J291" s="158" t="s">
        <v>129</v>
      </c>
      <c r="K291" s="159"/>
      <c r="L291" s="167"/>
      <c r="M291" s="167"/>
      <c r="N291" s="161" t="n">
        <f aca="false">ROUND(L291*K291,2)</f>
        <v>0</v>
      </c>
      <c r="O291" s="161"/>
      <c r="P291" s="161"/>
      <c r="Q291" s="161"/>
      <c r="R291" s="162"/>
      <c r="T291" s="163"/>
      <c r="U291" s="40" t="s">
        <v>41</v>
      </c>
      <c r="V291" s="164" t="n">
        <v>0</v>
      </c>
      <c r="W291" s="164" t="n">
        <f aca="false">V291*K291</f>
        <v>0</v>
      </c>
      <c r="X291" s="164" t="n">
        <v>0</v>
      </c>
      <c r="Y291" s="164" t="n">
        <f aca="false">X291*K291</f>
        <v>0</v>
      </c>
      <c r="Z291" s="164" t="n">
        <v>0</v>
      </c>
      <c r="AA291" s="165" t="n">
        <f aca="false">Z291*K291</f>
        <v>0</v>
      </c>
      <c r="AR291" s="10" t="s">
        <v>130</v>
      </c>
      <c r="AT291" s="10" t="s">
        <v>126</v>
      </c>
      <c r="AU291" s="10" t="s">
        <v>21</v>
      </c>
      <c r="AY291" s="10" t="s">
        <v>109</v>
      </c>
      <c r="BE291" s="166" t="n">
        <f aca="false">IF(U291="základní",N291,0)</f>
        <v>0</v>
      </c>
      <c r="BF291" s="166" t="n">
        <f aca="false">IF(U291="snížená",N291,0)</f>
        <v>0</v>
      </c>
      <c r="BG291" s="166" t="n">
        <f aca="false">IF(U291="zákl. přenesená",N291,0)</f>
        <v>0</v>
      </c>
      <c r="BH291" s="166" t="n">
        <f aca="false">IF(U291="sníž. přenesená",N291,0)</f>
        <v>0</v>
      </c>
      <c r="BI291" s="166" t="n">
        <f aca="false">IF(U291="nulová",N291,0)</f>
        <v>0</v>
      </c>
      <c r="BJ291" s="10" t="s">
        <v>21</v>
      </c>
      <c r="BK291" s="166" t="n">
        <f aca="false">ROUND(L291*K291,2)</f>
        <v>0</v>
      </c>
      <c r="BL291" s="10" t="s">
        <v>130</v>
      </c>
      <c r="BM291" s="10" t="s">
        <v>545</v>
      </c>
    </row>
    <row r="292" customFormat="false" ht="57" hidden="true" customHeight="true" outlineLevel="0" collapsed="false">
      <c r="A292" s="28"/>
      <c r="B292" s="154"/>
      <c r="C292" s="155" t="n">
        <v>138</v>
      </c>
      <c r="D292" s="155" t="s">
        <v>126</v>
      </c>
      <c r="E292" s="156" t="s">
        <v>546</v>
      </c>
      <c r="F292" s="157" t="s">
        <v>151</v>
      </c>
      <c r="G292" s="157"/>
      <c r="H292" s="157"/>
      <c r="I292" s="157"/>
      <c r="J292" s="158" t="s">
        <v>129</v>
      </c>
      <c r="K292" s="159"/>
      <c r="L292" s="160"/>
      <c r="M292" s="160"/>
      <c r="N292" s="161" t="n">
        <f aca="false">ROUND(L292*K292,2)</f>
        <v>0</v>
      </c>
      <c r="O292" s="161"/>
      <c r="P292" s="161"/>
      <c r="Q292" s="161"/>
      <c r="R292" s="162"/>
      <c r="T292" s="163"/>
      <c r="U292" s="40" t="s">
        <v>41</v>
      </c>
      <c r="V292" s="164" t="n">
        <v>0</v>
      </c>
      <c r="W292" s="164" t="n">
        <f aca="false">V292*K292</f>
        <v>0</v>
      </c>
      <c r="X292" s="164" t="n">
        <v>0</v>
      </c>
      <c r="Y292" s="164" t="n">
        <f aca="false">X292*K292</f>
        <v>0</v>
      </c>
      <c r="Z292" s="164" t="n">
        <v>0</v>
      </c>
      <c r="AA292" s="165" t="n">
        <f aca="false">Z292*K292</f>
        <v>0</v>
      </c>
      <c r="AR292" s="10" t="s">
        <v>130</v>
      </c>
      <c r="AT292" s="10" t="s">
        <v>126</v>
      </c>
      <c r="AU292" s="10" t="s">
        <v>21</v>
      </c>
      <c r="AY292" s="10" t="s">
        <v>109</v>
      </c>
      <c r="BE292" s="166" t="n">
        <f aca="false">IF(U292="základní",N292,0)</f>
        <v>0</v>
      </c>
      <c r="BF292" s="166" t="n">
        <f aca="false">IF(U292="snížená",N292,0)</f>
        <v>0</v>
      </c>
      <c r="BG292" s="166" t="n">
        <f aca="false">IF(U292="zákl. přenesená",N292,0)</f>
        <v>0</v>
      </c>
      <c r="BH292" s="166" t="n">
        <f aca="false">IF(U292="sníž. přenesená",N292,0)</f>
        <v>0</v>
      </c>
      <c r="BI292" s="166" t="n">
        <f aca="false">IF(U292="nulová",N292,0)</f>
        <v>0</v>
      </c>
      <c r="BJ292" s="10" t="s">
        <v>21</v>
      </c>
      <c r="BK292" s="166" t="n">
        <f aca="false">ROUND(L292*K292,2)</f>
        <v>0</v>
      </c>
      <c r="BL292" s="10" t="s">
        <v>130</v>
      </c>
      <c r="BM292" s="10" t="s">
        <v>547</v>
      </c>
    </row>
    <row r="293" customFormat="false" ht="31.5" hidden="true" customHeight="true" outlineLevel="0" collapsed="false">
      <c r="A293" s="28"/>
      <c r="B293" s="154"/>
      <c r="C293" s="155" t="n">
        <v>139</v>
      </c>
      <c r="D293" s="155" t="s">
        <v>126</v>
      </c>
      <c r="E293" s="156" t="s">
        <v>548</v>
      </c>
      <c r="F293" s="157" t="s">
        <v>384</v>
      </c>
      <c r="G293" s="157"/>
      <c r="H293" s="157"/>
      <c r="I293" s="157"/>
      <c r="J293" s="158" t="s">
        <v>167</v>
      </c>
      <c r="K293" s="159"/>
      <c r="L293" s="160"/>
      <c r="M293" s="160"/>
      <c r="N293" s="161" t="n">
        <f aca="false">ROUND(L293*K293,2)</f>
        <v>0</v>
      </c>
      <c r="O293" s="161"/>
      <c r="P293" s="161"/>
      <c r="Q293" s="161"/>
      <c r="R293" s="162"/>
      <c r="T293" s="163"/>
      <c r="U293" s="40" t="s">
        <v>41</v>
      </c>
      <c r="V293" s="164" t="n">
        <v>0</v>
      </c>
      <c r="W293" s="164" t="n">
        <f aca="false">V293*K293</f>
        <v>0</v>
      </c>
      <c r="X293" s="164" t="n">
        <v>0</v>
      </c>
      <c r="Y293" s="164" t="n">
        <f aca="false">X293*K293</f>
        <v>0</v>
      </c>
      <c r="Z293" s="164" t="n">
        <v>0</v>
      </c>
      <c r="AA293" s="165" t="n">
        <f aca="false">Z293*K293</f>
        <v>0</v>
      </c>
      <c r="AR293" s="10" t="s">
        <v>130</v>
      </c>
      <c r="AT293" s="10" t="s">
        <v>126</v>
      </c>
      <c r="AU293" s="10" t="s">
        <v>21</v>
      </c>
      <c r="AY293" s="10" t="s">
        <v>109</v>
      </c>
      <c r="BE293" s="166" t="n">
        <f aca="false">IF(U293="základní",N293,0)</f>
        <v>0</v>
      </c>
      <c r="BF293" s="166" t="n">
        <f aca="false">IF(U293="snížená",N293,0)</f>
        <v>0</v>
      </c>
      <c r="BG293" s="166" t="n">
        <f aca="false">IF(U293="zákl. přenesená",N293,0)</f>
        <v>0</v>
      </c>
      <c r="BH293" s="166" t="n">
        <f aca="false">IF(U293="sníž. přenesená",N293,0)</f>
        <v>0</v>
      </c>
      <c r="BI293" s="166" t="n">
        <f aca="false">IF(U293="nulová",N293,0)</f>
        <v>0</v>
      </c>
      <c r="BJ293" s="10" t="s">
        <v>21</v>
      </c>
      <c r="BK293" s="166" t="n">
        <f aca="false">ROUND(L293*K293,2)</f>
        <v>0</v>
      </c>
      <c r="BL293" s="10" t="s">
        <v>130</v>
      </c>
      <c r="BM293" s="10" t="s">
        <v>549</v>
      </c>
    </row>
    <row r="294" customFormat="false" ht="33.75" hidden="true" customHeight="true" outlineLevel="0" collapsed="false">
      <c r="A294" s="28"/>
      <c r="B294" s="154"/>
      <c r="C294" s="155" t="n">
        <v>140</v>
      </c>
      <c r="D294" s="155" t="s">
        <v>126</v>
      </c>
      <c r="E294" s="156" t="s">
        <v>550</v>
      </c>
      <c r="F294" s="157" t="s">
        <v>197</v>
      </c>
      <c r="G294" s="157"/>
      <c r="H294" s="157"/>
      <c r="I294" s="157"/>
      <c r="J294" s="158" t="s">
        <v>129</v>
      </c>
      <c r="K294" s="159"/>
      <c r="L294" s="160"/>
      <c r="M294" s="160"/>
      <c r="N294" s="161" t="n">
        <f aca="false">ROUND(L294*K294,2)</f>
        <v>0</v>
      </c>
      <c r="O294" s="161"/>
      <c r="P294" s="161"/>
      <c r="Q294" s="161"/>
      <c r="R294" s="162"/>
      <c r="T294" s="163"/>
      <c r="U294" s="40" t="s">
        <v>41</v>
      </c>
      <c r="V294" s="164" t="n">
        <v>0</v>
      </c>
      <c r="W294" s="164" t="n">
        <f aca="false">V294*K294</f>
        <v>0</v>
      </c>
      <c r="X294" s="164" t="n">
        <v>0</v>
      </c>
      <c r="Y294" s="164" t="n">
        <f aca="false">X294*K294</f>
        <v>0</v>
      </c>
      <c r="Z294" s="164" t="n">
        <v>0</v>
      </c>
      <c r="AA294" s="165" t="n">
        <f aca="false">Z294*K294</f>
        <v>0</v>
      </c>
      <c r="AR294" s="10" t="s">
        <v>130</v>
      </c>
      <c r="AT294" s="10" t="s">
        <v>126</v>
      </c>
      <c r="AU294" s="10" t="s">
        <v>21</v>
      </c>
      <c r="AY294" s="10" t="s">
        <v>109</v>
      </c>
      <c r="BE294" s="166" t="n">
        <f aca="false">IF(U294="základní",N294,0)</f>
        <v>0</v>
      </c>
      <c r="BF294" s="166" t="n">
        <f aca="false">IF(U294="snížená",N294,0)</f>
        <v>0</v>
      </c>
      <c r="BG294" s="166" t="n">
        <f aca="false">IF(U294="zákl. přenesená",N294,0)</f>
        <v>0</v>
      </c>
      <c r="BH294" s="166" t="n">
        <f aca="false">IF(U294="sníž. přenesená",N294,0)</f>
        <v>0</v>
      </c>
      <c r="BI294" s="166" t="n">
        <f aca="false">IF(U294="nulová",N294,0)</f>
        <v>0</v>
      </c>
      <c r="BJ294" s="10" t="s">
        <v>21</v>
      </c>
      <c r="BK294" s="166" t="n">
        <f aca="false">ROUND(L294*K294,2)</f>
        <v>0</v>
      </c>
      <c r="BL294" s="10" t="s">
        <v>130</v>
      </c>
      <c r="BM294" s="10" t="s">
        <v>551</v>
      </c>
    </row>
    <row r="295" customFormat="false" ht="34.5" hidden="true" customHeight="true" outlineLevel="0" collapsed="false">
      <c r="A295" s="28"/>
      <c r="B295" s="154"/>
      <c r="C295" s="155" t="n">
        <v>141</v>
      </c>
      <c r="D295" s="155" t="s">
        <v>126</v>
      </c>
      <c r="E295" s="156" t="s">
        <v>552</v>
      </c>
      <c r="F295" s="157" t="s">
        <v>242</v>
      </c>
      <c r="G295" s="157"/>
      <c r="H295" s="157"/>
      <c r="I295" s="157"/>
      <c r="J295" s="158" t="s">
        <v>129</v>
      </c>
      <c r="K295" s="159"/>
      <c r="L295" s="160"/>
      <c r="M295" s="160"/>
      <c r="N295" s="161" t="n">
        <f aca="false">ROUND(L295*K295,2)</f>
        <v>0</v>
      </c>
      <c r="O295" s="161"/>
      <c r="P295" s="161"/>
      <c r="Q295" s="161"/>
      <c r="R295" s="162"/>
      <c r="T295" s="163"/>
      <c r="U295" s="40" t="s">
        <v>41</v>
      </c>
      <c r="V295" s="164" t="n">
        <v>0</v>
      </c>
      <c r="W295" s="164" t="n">
        <f aca="false">V295*K295</f>
        <v>0</v>
      </c>
      <c r="X295" s="164" t="n">
        <v>0</v>
      </c>
      <c r="Y295" s="164" t="n">
        <f aca="false">X295*K295</f>
        <v>0</v>
      </c>
      <c r="Z295" s="164" t="n">
        <v>0</v>
      </c>
      <c r="AA295" s="165" t="n">
        <f aca="false">Z295*K295</f>
        <v>0</v>
      </c>
      <c r="AR295" s="10" t="s">
        <v>130</v>
      </c>
      <c r="AT295" s="10" t="s">
        <v>126</v>
      </c>
      <c r="AU295" s="10" t="s">
        <v>21</v>
      </c>
      <c r="AY295" s="10" t="s">
        <v>109</v>
      </c>
      <c r="BE295" s="166" t="n">
        <f aca="false">IF(U295="základní",N295,0)</f>
        <v>0</v>
      </c>
      <c r="BF295" s="166" t="n">
        <f aca="false">IF(U295="snížená",N295,0)</f>
        <v>0</v>
      </c>
      <c r="BG295" s="166" t="n">
        <f aca="false">IF(U295="zákl. přenesená",N295,0)</f>
        <v>0</v>
      </c>
      <c r="BH295" s="166" t="n">
        <f aca="false">IF(U295="sníž. přenesená",N295,0)</f>
        <v>0</v>
      </c>
      <c r="BI295" s="166" t="n">
        <f aca="false">IF(U295="nulová",N295,0)</f>
        <v>0</v>
      </c>
      <c r="BJ295" s="10" t="s">
        <v>21</v>
      </c>
      <c r="BK295" s="166" t="n">
        <f aca="false">ROUND(L295*K295,2)</f>
        <v>0</v>
      </c>
      <c r="BL295" s="10" t="s">
        <v>130</v>
      </c>
      <c r="BM295" s="10" t="s">
        <v>553</v>
      </c>
    </row>
    <row r="296" customFormat="false" ht="30" hidden="true" customHeight="true" outlineLevel="0" collapsed="false">
      <c r="A296" s="28"/>
      <c r="B296" s="154"/>
      <c r="C296" s="155" t="n">
        <v>142</v>
      </c>
      <c r="D296" s="155" t="s">
        <v>126</v>
      </c>
      <c r="E296" s="156" t="s">
        <v>554</v>
      </c>
      <c r="F296" s="157" t="s">
        <v>464</v>
      </c>
      <c r="G296" s="157"/>
      <c r="H296" s="157"/>
      <c r="I296" s="157"/>
      <c r="J296" s="158" t="s">
        <v>129</v>
      </c>
      <c r="K296" s="159"/>
      <c r="L296" s="160"/>
      <c r="M296" s="160"/>
      <c r="N296" s="161" t="n">
        <f aca="false">ROUND(L296*K296,2)</f>
        <v>0</v>
      </c>
      <c r="O296" s="161"/>
      <c r="P296" s="161"/>
      <c r="Q296" s="161"/>
      <c r="R296" s="162"/>
      <c r="T296" s="163"/>
      <c r="U296" s="40" t="s">
        <v>41</v>
      </c>
      <c r="V296" s="164" t="n">
        <v>0</v>
      </c>
      <c r="W296" s="164" t="n">
        <f aca="false">V296*K296</f>
        <v>0</v>
      </c>
      <c r="X296" s="164" t="n">
        <v>0</v>
      </c>
      <c r="Y296" s="164" t="n">
        <f aca="false">X296*K296</f>
        <v>0</v>
      </c>
      <c r="Z296" s="164" t="n">
        <v>0</v>
      </c>
      <c r="AA296" s="165" t="n">
        <f aca="false">Z296*K296</f>
        <v>0</v>
      </c>
      <c r="AR296" s="10" t="s">
        <v>130</v>
      </c>
      <c r="AT296" s="10" t="s">
        <v>126</v>
      </c>
      <c r="AU296" s="10" t="s">
        <v>21</v>
      </c>
      <c r="AY296" s="10" t="s">
        <v>109</v>
      </c>
      <c r="BE296" s="166" t="n">
        <f aca="false">IF(U296="základní",N296,0)</f>
        <v>0</v>
      </c>
      <c r="BF296" s="166" t="n">
        <f aca="false">IF(U296="snížená",N296,0)</f>
        <v>0</v>
      </c>
      <c r="BG296" s="166" t="n">
        <f aca="false">IF(U296="zákl. přenesená",N296,0)</f>
        <v>0</v>
      </c>
      <c r="BH296" s="166" t="n">
        <f aca="false">IF(U296="sníž. přenesená",N296,0)</f>
        <v>0</v>
      </c>
      <c r="BI296" s="166" t="n">
        <f aca="false">IF(U296="nulová",N296,0)</f>
        <v>0</v>
      </c>
      <c r="BJ296" s="10" t="s">
        <v>21</v>
      </c>
      <c r="BK296" s="166" t="n">
        <f aca="false">ROUND(L296*K296,2)</f>
        <v>0</v>
      </c>
      <c r="BL296" s="10" t="s">
        <v>130</v>
      </c>
      <c r="BM296" s="10" t="s">
        <v>555</v>
      </c>
    </row>
    <row r="297" customFormat="false" ht="31.5" hidden="true" customHeight="true" outlineLevel="0" collapsed="false">
      <c r="A297" s="28"/>
      <c r="B297" s="154"/>
      <c r="C297" s="155" t="n">
        <v>143</v>
      </c>
      <c r="D297" s="155" t="s">
        <v>126</v>
      </c>
      <c r="E297" s="156" t="s">
        <v>556</v>
      </c>
      <c r="F297" s="157" t="s">
        <v>491</v>
      </c>
      <c r="G297" s="157"/>
      <c r="H297" s="157"/>
      <c r="I297" s="157"/>
      <c r="J297" s="158" t="s">
        <v>129</v>
      </c>
      <c r="K297" s="159"/>
      <c r="L297" s="160"/>
      <c r="M297" s="160"/>
      <c r="N297" s="161" t="n">
        <f aca="false">ROUND(L297*K297,2)</f>
        <v>0</v>
      </c>
      <c r="O297" s="161"/>
      <c r="P297" s="161"/>
      <c r="Q297" s="161"/>
      <c r="R297" s="162"/>
      <c r="T297" s="163"/>
      <c r="U297" s="40" t="s">
        <v>41</v>
      </c>
      <c r="V297" s="164" t="n">
        <v>0</v>
      </c>
      <c r="W297" s="164" t="n">
        <f aca="false">V297*K297</f>
        <v>0</v>
      </c>
      <c r="X297" s="164" t="n">
        <v>0</v>
      </c>
      <c r="Y297" s="164" t="n">
        <f aca="false">X297*K297</f>
        <v>0</v>
      </c>
      <c r="Z297" s="164" t="n">
        <v>0</v>
      </c>
      <c r="AA297" s="165" t="n">
        <f aca="false">Z297*K297</f>
        <v>0</v>
      </c>
      <c r="AR297" s="10" t="s">
        <v>130</v>
      </c>
      <c r="AT297" s="10" t="s">
        <v>126</v>
      </c>
      <c r="AU297" s="10" t="s">
        <v>21</v>
      </c>
      <c r="AY297" s="10" t="s">
        <v>109</v>
      </c>
      <c r="BE297" s="166" t="n">
        <f aca="false">IF(U297="základní",N297,0)</f>
        <v>0</v>
      </c>
      <c r="BF297" s="166" t="n">
        <f aca="false">IF(U297="snížená",N297,0)</f>
        <v>0</v>
      </c>
      <c r="BG297" s="166" t="n">
        <f aca="false">IF(U297="zákl. přenesená",N297,0)</f>
        <v>0</v>
      </c>
      <c r="BH297" s="166" t="n">
        <f aca="false">IF(U297="sníž. přenesená",N297,0)</f>
        <v>0</v>
      </c>
      <c r="BI297" s="166" t="n">
        <f aca="false">IF(U297="nulová",N297,0)</f>
        <v>0</v>
      </c>
      <c r="BJ297" s="10" t="s">
        <v>21</v>
      </c>
      <c r="BK297" s="166" t="n">
        <f aca="false">ROUND(L297*K297,2)</f>
        <v>0</v>
      </c>
      <c r="BL297" s="10" t="s">
        <v>130</v>
      </c>
      <c r="BM297" s="10" t="s">
        <v>557</v>
      </c>
    </row>
    <row r="298" s="127" customFormat="true" ht="37.35" hidden="true" customHeight="true" outlineLevel="0" collapsed="false">
      <c r="B298" s="128"/>
      <c r="C298" s="129"/>
      <c r="D298" s="130" t="s">
        <v>558</v>
      </c>
      <c r="E298" s="130"/>
      <c r="F298" s="130"/>
      <c r="G298" s="130"/>
      <c r="H298" s="130"/>
      <c r="I298" s="130"/>
      <c r="J298" s="130"/>
      <c r="K298" s="130"/>
      <c r="L298" s="131"/>
      <c r="M298" s="131"/>
      <c r="N298" s="132" t="n">
        <f aca="false">SUM(N299:Q303)</f>
        <v>0</v>
      </c>
      <c r="O298" s="132"/>
      <c r="P298" s="132"/>
      <c r="Q298" s="132"/>
      <c r="R298" s="133"/>
      <c r="T298" s="134"/>
      <c r="U298" s="129"/>
      <c r="V298" s="129"/>
      <c r="W298" s="135" t="n">
        <f aca="false">SUM(W299:W337)</f>
        <v>0</v>
      </c>
      <c r="X298" s="129"/>
      <c r="Y298" s="135" t="n">
        <f aca="false">SUM(Y299:Y337)</f>
        <v>0</v>
      </c>
      <c r="Z298" s="129"/>
      <c r="AA298" s="136" t="n">
        <f aca="false">SUM(AA299:AA337)</f>
        <v>0</v>
      </c>
      <c r="AR298" s="137" t="s">
        <v>108</v>
      </c>
      <c r="AT298" s="138" t="s">
        <v>75</v>
      </c>
      <c r="AU298" s="138" t="s">
        <v>76</v>
      </c>
      <c r="AY298" s="137" t="s">
        <v>109</v>
      </c>
      <c r="BK298" s="139" t="n">
        <f aca="false">SUM(BK299:BK337)</f>
        <v>0</v>
      </c>
    </row>
    <row r="299" s="28" customFormat="true" ht="12" hidden="true" customHeight="true" outlineLevel="0" collapsed="false">
      <c r="B299" s="154"/>
      <c r="C299" s="155"/>
      <c r="D299" s="155" t="s">
        <v>126</v>
      </c>
      <c r="E299" s="156" t="s">
        <v>327</v>
      </c>
      <c r="F299" s="157" t="s">
        <v>328</v>
      </c>
      <c r="G299" s="157"/>
      <c r="H299" s="157"/>
      <c r="I299" s="157"/>
      <c r="J299" s="158" t="s">
        <v>329</v>
      </c>
      <c r="K299" s="159"/>
      <c r="L299" s="167"/>
      <c r="M299" s="167"/>
      <c r="N299" s="161" t="n">
        <f aca="false">K299*L299</f>
        <v>0</v>
      </c>
      <c r="O299" s="161"/>
      <c r="P299" s="161"/>
      <c r="Q299" s="161"/>
      <c r="R299" s="162"/>
      <c r="T299" s="168"/>
      <c r="U299" s="40"/>
      <c r="V299" s="164"/>
      <c r="W299" s="164"/>
      <c r="X299" s="164"/>
      <c r="Y299" s="164"/>
      <c r="Z299" s="164"/>
      <c r="AA299" s="165"/>
      <c r="AR299" s="10"/>
      <c r="AT299" s="10"/>
      <c r="AU299" s="10"/>
      <c r="AY299" s="10"/>
      <c r="BE299" s="166"/>
      <c r="BF299" s="166"/>
      <c r="BG299" s="166"/>
      <c r="BH299" s="166"/>
      <c r="BI299" s="166"/>
      <c r="BJ299" s="10"/>
      <c r="BK299" s="166"/>
      <c r="BL299" s="10"/>
      <c r="BM299" s="10"/>
    </row>
    <row r="300" customFormat="false" ht="12" hidden="true" customHeight="true" outlineLevel="0" collapsed="false">
      <c r="A300" s="28"/>
      <c r="B300" s="154"/>
      <c r="C300" s="155"/>
      <c r="D300" s="155" t="s">
        <v>126</v>
      </c>
      <c r="E300" s="156" t="s">
        <v>327</v>
      </c>
      <c r="F300" s="157" t="s">
        <v>330</v>
      </c>
      <c r="G300" s="157"/>
      <c r="H300" s="157"/>
      <c r="I300" s="157"/>
      <c r="J300" s="158" t="s">
        <v>129</v>
      </c>
      <c r="K300" s="159"/>
      <c r="L300" s="169"/>
      <c r="M300" s="170"/>
      <c r="N300" s="161" t="n">
        <f aca="false">K300*L300</f>
        <v>0</v>
      </c>
      <c r="O300" s="161"/>
      <c r="P300" s="161"/>
      <c r="Q300" s="161"/>
      <c r="R300" s="162"/>
      <c r="T300" s="168"/>
      <c r="U300" s="40"/>
      <c r="V300" s="164"/>
      <c r="W300" s="164"/>
      <c r="X300" s="164"/>
      <c r="Y300" s="164"/>
      <c r="Z300" s="164"/>
      <c r="AA300" s="165"/>
      <c r="AR300" s="10"/>
      <c r="AT300" s="10"/>
      <c r="AU300" s="10"/>
      <c r="AY300" s="10"/>
      <c r="BE300" s="166"/>
      <c r="BF300" s="166"/>
      <c r="BG300" s="166"/>
      <c r="BH300" s="166"/>
      <c r="BI300" s="166"/>
      <c r="BJ300" s="10"/>
      <c r="BK300" s="166"/>
      <c r="BL300" s="10"/>
      <c r="BM300" s="10"/>
    </row>
    <row r="301" customFormat="false" ht="12" hidden="true" customHeight="true" outlineLevel="0" collapsed="false">
      <c r="A301" s="28"/>
      <c r="B301" s="154"/>
      <c r="C301" s="155"/>
      <c r="D301" s="155" t="s">
        <v>126</v>
      </c>
      <c r="E301" s="156" t="s">
        <v>327</v>
      </c>
      <c r="F301" s="157" t="s">
        <v>331</v>
      </c>
      <c r="G301" s="157"/>
      <c r="H301" s="157"/>
      <c r="I301" s="157"/>
      <c r="J301" s="158" t="s">
        <v>329</v>
      </c>
      <c r="K301" s="159"/>
      <c r="L301" s="169"/>
      <c r="M301" s="170"/>
      <c r="N301" s="161" t="n">
        <f aca="false">K301*L301</f>
        <v>0</v>
      </c>
      <c r="O301" s="161"/>
      <c r="P301" s="161"/>
      <c r="Q301" s="161"/>
      <c r="R301" s="162"/>
      <c r="T301" s="168"/>
      <c r="U301" s="40"/>
      <c r="V301" s="164"/>
      <c r="W301" s="164"/>
      <c r="X301" s="164"/>
      <c r="Y301" s="164"/>
      <c r="Z301" s="164"/>
      <c r="AA301" s="165"/>
      <c r="AR301" s="10"/>
      <c r="AT301" s="10"/>
      <c r="AU301" s="10"/>
      <c r="AY301" s="10"/>
      <c r="BE301" s="166"/>
      <c r="BF301" s="166"/>
      <c r="BG301" s="166"/>
      <c r="BH301" s="166"/>
      <c r="BI301" s="166"/>
      <c r="BJ301" s="10"/>
      <c r="BK301" s="166"/>
      <c r="BL301" s="10"/>
      <c r="BM301" s="10"/>
    </row>
    <row r="302" customFormat="false" ht="13.5" hidden="true" customHeight="true" outlineLevel="0" collapsed="false">
      <c r="A302" s="28"/>
      <c r="B302" s="154"/>
      <c r="C302" s="155"/>
      <c r="D302" s="155" t="s">
        <v>126</v>
      </c>
      <c r="E302" s="156" t="s">
        <v>327</v>
      </c>
      <c r="F302" s="157" t="s">
        <v>332</v>
      </c>
      <c r="G302" s="157"/>
      <c r="H302" s="157"/>
      <c r="I302" s="157"/>
      <c r="J302" s="158" t="s">
        <v>129</v>
      </c>
      <c r="K302" s="159"/>
      <c r="L302" s="169"/>
      <c r="M302" s="170"/>
      <c r="N302" s="161" t="n">
        <f aca="false">K302*L302</f>
        <v>0</v>
      </c>
      <c r="O302" s="161"/>
      <c r="P302" s="161"/>
      <c r="Q302" s="161"/>
      <c r="R302" s="162"/>
      <c r="T302" s="168"/>
      <c r="U302" s="40"/>
      <c r="V302" s="164"/>
      <c r="W302" s="164"/>
      <c r="X302" s="164"/>
      <c r="Y302" s="164"/>
      <c r="Z302" s="164"/>
      <c r="AA302" s="165"/>
      <c r="AR302" s="10"/>
      <c r="AT302" s="10"/>
      <c r="AU302" s="10"/>
      <c r="AY302" s="10"/>
      <c r="BE302" s="166"/>
      <c r="BF302" s="166"/>
      <c r="BG302" s="166"/>
      <c r="BH302" s="166"/>
      <c r="BI302" s="166"/>
      <c r="BJ302" s="10"/>
      <c r="BK302" s="166"/>
      <c r="BL302" s="10"/>
      <c r="BM302" s="10"/>
    </row>
    <row r="303" customFormat="false" ht="12" hidden="true" customHeight="true" outlineLevel="0" collapsed="false">
      <c r="A303" s="28"/>
      <c r="B303" s="154"/>
      <c r="C303" s="155"/>
      <c r="D303" s="155" t="s">
        <v>126</v>
      </c>
      <c r="E303" s="156" t="s">
        <v>327</v>
      </c>
      <c r="F303" s="157" t="s">
        <v>337</v>
      </c>
      <c r="G303" s="157"/>
      <c r="H303" s="157"/>
      <c r="I303" s="157"/>
      <c r="J303" s="158" t="s">
        <v>129</v>
      </c>
      <c r="K303" s="159"/>
      <c r="L303" s="169"/>
      <c r="M303" s="170"/>
      <c r="N303" s="161" t="n">
        <f aca="false">K303*L303</f>
        <v>0</v>
      </c>
      <c r="O303" s="161"/>
      <c r="P303" s="161"/>
      <c r="Q303" s="161"/>
      <c r="R303" s="162"/>
      <c r="T303" s="168"/>
      <c r="U303" s="40"/>
      <c r="V303" s="164"/>
      <c r="W303" s="164"/>
      <c r="X303" s="164"/>
      <c r="Y303" s="164"/>
      <c r="Z303" s="164"/>
      <c r="AA303" s="165"/>
      <c r="AR303" s="10"/>
      <c r="AT303" s="10"/>
      <c r="AU303" s="10"/>
      <c r="AY303" s="10"/>
      <c r="BE303" s="166"/>
      <c r="BF303" s="166"/>
      <c r="BG303" s="166"/>
      <c r="BH303" s="166"/>
      <c r="BI303" s="166"/>
      <c r="BJ303" s="10"/>
      <c r="BK303" s="166"/>
      <c r="BL303" s="10"/>
      <c r="BM303" s="10"/>
    </row>
    <row r="304" s="127" customFormat="true" ht="37.35" hidden="true" customHeight="true" outlineLevel="0" collapsed="false">
      <c r="B304" s="128"/>
      <c r="C304" s="129"/>
      <c r="D304" s="130" t="s">
        <v>107</v>
      </c>
      <c r="E304" s="130"/>
      <c r="F304" s="130"/>
      <c r="G304" s="130"/>
      <c r="H304" s="130"/>
      <c r="I304" s="130"/>
      <c r="J304" s="130"/>
      <c r="K304" s="130"/>
      <c r="L304" s="131"/>
      <c r="M304" s="131"/>
      <c r="N304" s="132" t="n">
        <f aca="false">SUM(N305:Q306)</f>
        <v>0</v>
      </c>
      <c r="O304" s="132"/>
      <c r="P304" s="132"/>
      <c r="Q304" s="132"/>
      <c r="R304" s="133"/>
      <c r="T304" s="134"/>
      <c r="U304" s="129"/>
      <c r="V304" s="129"/>
      <c r="W304" s="135" t="n">
        <f aca="false">SUM(W305:W306)</f>
        <v>0</v>
      </c>
      <c r="X304" s="129"/>
      <c r="Y304" s="135" t="n">
        <f aca="false">SUM(Y305:Y306)</f>
        <v>0</v>
      </c>
      <c r="Z304" s="129"/>
      <c r="AA304" s="136" t="n">
        <f aca="false">SUM(AA305:AA306)</f>
        <v>0</v>
      </c>
      <c r="AR304" s="137" t="s">
        <v>108</v>
      </c>
      <c r="AT304" s="138" t="s">
        <v>75</v>
      </c>
      <c r="AU304" s="138" t="s">
        <v>76</v>
      </c>
      <c r="AY304" s="137" t="s">
        <v>109</v>
      </c>
      <c r="BK304" s="139" t="n">
        <f aca="false">SUM(BK305:BK306)</f>
        <v>0</v>
      </c>
    </row>
    <row r="305" s="28" customFormat="true" ht="46.5" hidden="true" customHeight="true" outlineLevel="0" collapsed="false">
      <c r="B305" s="154"/>
      <c r="C305" s="155"/>
      <c r="D305" s="155" t="s">
        <v>126</v>
      </c>
      <c r="E305" s="156" t="s">
        <v>559</v>
      </c>
      <c r="F305" s="171" t="s">
        <v>560</v>
      </c>
      <c r="G305" s="171"/>
      <c r="H305" s="171"/>
      <c r="I305" s="171"/>
      <c r="J305" s="158" t="s">
        <v>129</v>
      </c>
      <c r="K305" s="159"/>
      <c r="L305" s="167"/>
      <c r="M305" s="167"/>
      <c r="N305" s="161" t="n">
        <f aca="false">ROUND(L305*K305,2)</f>
        <v>0</v>
      </c>
      <c r="O305" s="161"/>
      <c r="P305" s="161"/>
      <c r="Q305" s="161"/>
      <c r="R305" s="162"/>
      <c r="T305" s="163"/>
      <c r="U305" s="40" t="s">
        <v>41</v>
      </c>
      <c r="V305" s="164" t="n">
        <v>0</v>
      </c>
      <c r="W305" s="164" t="n">
        <f aca="false">V305*K305</f>
        <v>0</v>
      </c>
      <c r="X305" s="164" t="n">
        <v>0</v>
      </c>
      <c r="Y305" s="164" t="n">
        <f aca="false">X305*K305</f>
        <v>0</v>
      </c>
      <c r="Z305" s="164" t="n">
        <v>0</v>
      </c>
      <c r="AA305" s="165" t="n">
        <f aca="false">Z305*K305</f>
        <v>0</v>
      </c>
      <c r="AR305" s="10" t="s">
        <v>130</v>
      </c>
      <c r="AT305" s="10" t="s">
        <v>126</v>
      </c>
      <c r="AU305" s="10" t="s">
        <v>21</v>
      </c>
      <c r="AY305" s="10" t="s">
        <v>109</v>
      </c>
      <c r="BE305" s="166" t="n">
        <f aca="false">IF(U305="základní",N305,0)</f>
        <v>0</v>
      </c>
      <c r="BF305" s="166" t="n">
        <f aca="false">IF(U305="snížená",N305,0)</f>
        <v>0</v>
      </c>
      <c r="BG305" s="166" t="n">
        <f aca="false">IF(U305="zákl. přenesená",N305,0)</f>
        <v>0</v>
      </c>
      <c r="BH305" s="166" t="n">
        <f aca="false">IF(U305="sníž. přenesená",N305,0)</f>
        <v>0</v>
      </c>
      <c r="BI305" s="166" t="n">
        <f aca="false">IF(U305="nulová",N305,0)</f>
        <v>0</v>
      </c>
      <c r="BJ305" s="10" t="s">
        <v>21</v>
      </c>
      <c r="BK305" s="166" t="n">
        <f aca="false">ROUND(L305*K305,2)</f>
        <v>0</v>
      </c>
      <c r="BL305" s="10" t="s">
        <v>130</v>
      </c>
      <c r="BM305" s="10" t="s">
        <v>545</v>
      </c>
    </row>
    <row r="306" customFormat="false" ht="31.5" hidden="true" customHeight="true" outlineLevel="0" collapsed="false">
      <c r="A306" s="28"/>
      <c r="B306" s="154"/>
      <c r="C306" s="155"/>
      <c r="D306" s="155" t="s">
        <v>126</v>
      </c>
      <c r="E306" s="156" t="s">
        <v>561</v>
      </c>
      <c r="F306" s="157" t="s">
        <v>384</v>
      </c>
      <c r="G306" s="157"/>
      <c r="H306" s="157"/>
      <c r="I306" s="157"/>
      <c r="J306" s="158" t="s">
        <v>167</v>
      </c>
      <c r="K306" s="159"/>
      <c r="L306" s="160"/>
      <c r="M306" s="160"/>
      <c r="N306" s="161" t="n">
        <f aca="false">ROUND(L306*K306,2)</f>
        <v>0</v>
      </c>
      <c r="O306" s="161"/>
      <c r="P306" s="161"/>
      <c r="Q306" s="161"/>
      <c r="R306" s="162"/>
      <c r="T306" s="163"/>
      <c r="U306" s="40" t="s">
        <v>41</v>
      </c>
      <c r="V306" s="164" t="n">
        <v>0</v>
      </c>
      <c r="W306" s="164" t="n">
        <f aca="false">V306*K306</f>
        <v>0</v>
      </c>
      <c r="X306" s="164" t="n">
        <v>0</v>
      </c>
      <c r="Y306" s="164" t="n">
        <f aca="false">X306*K306</f>
        <v>0</v>
      </c>
      <c r="Z306" s="164" t="n">
        <v>0</v>
      </c>
      <c r="AA306" s="165" t="n">
        <f aca="false">Z306*K306</f>
        <v>0</v>
      </c>
      <c r="AR306" s="10" t="s">
        <v>130</v>
      </c>
      <c r="AT306" s="10" t="s">
        <v>126</v>
      </c>
      <c r="AU306" s="10" t="s">
        <v>21</v>
      </c>
      <c r="AY306" s="10" t="s">
        <v>109</v>
      </c>
      <c r="BE306" s="166" t="n">
        <f aca="false">IF(U306="základní",N306,0)</f>
        <v>0</v>
      </c>
      <c r="BF306" s="166" t="n">
        <f aca="false">IF(U306="snížená",N306,0)</f>
        <v>0</v>
      </c>
      <c r="BG306" s="166" t="n">
        <f aca="false">IF(U306="zákl. přenesená",N306,0)</f>
        <v>0</v>
      </c>
      <c r="BH306" s="166" t="n">
        <f aca="false">IF(U306="sníž. přenesená",N306,0)</f>
        <v>0</v>
      </c>
      <c r="BI306" s="166" t="n">
        <f aca="false">IF(U306="nulová",N306,0)</f>
        <v>0</v>
      </c>
      <c r="BJ306" s="10" t="s">
        <v>21</v>
      </c>
      <c r="BK306" s="166" t="n">
        <f aca="false">ROUND(L306*K306,2)</f>
        <v>0</v>
      </c>
      <c r="BL306" s="10" t="s">
        <v>130</v>
      </c>
      <c r="BM306" s="10" t="s">
        <v>549</v>
      </c>
    </row>
    <row r="307" s="127" customFormat="true" ht="37.35" hidden="true" customHeight="true" outlineLevel="0" collapsed="false">
      <c r="B307" s="128"/>
      <c r="C307" s="129"/>
      <c r="D307" s="130" t="s">
        <v>558</v>
      </c>
      <c r="E307" s="130"/>
      <c r="F307" s="130"/>
      <c r="G307" s="130"/>
      <c r="H307" s="130"/>
      <c r="I307" s="130"/>
      <c r="J307" s="130"/>
      <c r="K307" s="130"/>
      <c r="L307" s="131"/>
      <c r="M307" s="131"/>
      <c r="N307" s="132" t="n">
        <f aca="false">SUM(N308:Q309)</f>
        <v>0</v>
      </c>
      <c r="O307" s="132"/>
      <c r="P307" s="132"/>
      <c r="Q307" s="132"/>
      <c r="R307" s="133"/>
      <c r="T307" s="134"/>
      <c r="U307" s="129"/>
      <c r="V307" s="129"/>
      <c r="W307" s="135" t="n">
        <f aca="false">SUM(W308:W351)</f>
        <v>0</v>
      </c>
      <c r="X307" s="129"/>
      <c r="Y307" s="135" t="n">
        <f aca="false">SUM(Y308:Y351)</f>
        <v>0</v>
      </c>
      <c r="Z307" s="129"/>
      <c r="AA307" s="136" t="n">
        <f aca="false">SUM(AA308:AA351)</f>
        <v>0</v>
      </c>
      <c r="AR307" s="137" t="s">
        <v>108</v>
      </c>
      <c r="AT307" s="138" t="s">
        <v>75</v>
      </c>
      <c r="AU307" s="138" t="s">
        <v>76</v>
      </c>
      <c r="AY307" s="137" t="s">
        <v>109</v>
      </c>
      <c r="BK307" s="139" t="n">
        <f aca="false">SUM(BK308:BK351)</f>
        <v>0</v>
      </c>
    </row>
    <row r="308" s="28" customFormat="true" ht="12" hidden="true" customHeight="true" outlineLevel="0" collapsed="false">
      <c r="B308" s="154"/>
      <c r="C308" s="155"/>
      <c r="D308" s="155" t="s">
        <v>126</v>
      </c>
      <c r="E308" s="156" t="s">
        <v>327</v>
      </c>
      <c r="F308" s="157" t="s">
        <v>331</v>
      </c>
      <c r="G308" s="157"/>
      <c r="H308" s="157"/>
      <c r="I308" s="157"/>
      <c r="J308" s="158" t="s">
        <v>329</v>
      </c>
      <c r="K308" s="159"/>
      <c r="L308" s="169"/>
      <c r="M308" s="170"/>
      <c r="N308" s="161" t="n">
        <f aca="false">K308*L308</f>
        <v>0</v>
      </c>
      <c r="O308" s="161"/>
      <c r="P308" s="161"/>
      <c r="Q308" s="161"/>
      <c r="R308" s="162"/>
      <c r="T308" s="168"/>
      <c r="U308" s="40"/>
      <c r="V308" s="164"/>
      <c r="W308" s="164"/>
      <c r="X308" s="164"/>
      <c r="Y308" s="164"/>
      <c r="Z308" s="164"/>
      <c r="AA308" s="165"/>
      <c r="AR308" s="10"/>
      <c r="AT308" s="10"/>
      <c r="AU308" s="10"/>
      <c r="AY308" s="10"/>
      <c r="BE308" s="166"/>
      <c r="BF308" s="166"/>
      <c r="BG308" s="166"/>
      <c r="BH308" s="166"/>
      <c r="BI308" s="166"/>
      <c r="BJ308" s="10"/>
      <c r="BK308" s="166"/>
      <c r="BL308" s="10"/>
      <c r="BM308" s="10"/>
    </row>
    <row r="309" customFormat="false" ht="13.5" hidden="true" customHeight="true" outlineLevel="0" collapsed="false">
      <c r="A309" s="28"/>
      <c r="B309" s="154"/>
      <c r="C309" s="155"/>
      <c r="D309" s="155" t="s">
        <v>126</v>
      </c>
      <c r="E309" s="156" t="s">
        <v>327</v>
      </c>
      <c r="F309" s="157" t="s">
        <v>332</v>
      </c>
      <c r="G309" s="157"/>
      <c r="H309" s="157"/>
      <c r="I309" s="157"/>
      <c r="J309" s="158" t="s">
        <v>129</v>
      </c>
      <c r="K309" s="159"/>
      <c r="L309" s="169"/>
      <c r="M309" s="170"/>
      <c r="N309" s="161" t="n">
        <f aca="false">K309*L309</f>
        <v>0</v>
      </c>
      <c r="O309" s="161"/>
      <c r="P309" s="161"/>
      <c r="Q309" s="161"/>
      <c r="R309" s="162"/>
      <c r="T309" s="168"/>
      <c r="U309" s="40"/>
      <c r="V309" s="164"/>
      <c r="W309" s="164"/>
      <c r="X309" s="164"/>
      <c r="Y309" s="164"/>
      <c r="Z309" s="164"/>
      <c r="AA309" s="165"/>
      <c r="AR309" s="10"/>
      <c r="AT309" s="10"/>
      <c r="AU309" s="10"/>
      <c r="AY309" s="10"/>
      <c r="BE309" s="166"/>
      <c r="BF309" s="166"/>
      <c r="BG309" s="166"/>
      <c r="BH309" s="166"/>
      <c r="BI309" s="166"/>
      <c r="BJ309" s="10"/>
      <c r="BK309" s="166"/>
      <c r="BL309" s="10"/>
      <c r="BM309" s="10"/>
    </row>
    <row r="1048576" customFormat="false" ht="12" hidden="false" customHeight="false" outlineLevel="0" collapsed="false"/>
  </sheetData>
  <mergeCells count="608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L95:Q95"/>
    <mergeCell ref="C101:Q101"/>
    <mergeCell ref="F103:P103"/>
    <mergeCell ref="F104:P104"/>
    <mergeCell ref="M106:P106"/>
    <mergeCell ref="M108:Q108"/>
    <mergeCell ref="M109:Q109"/>
    <mergeCell ref="F111:I111"/>
    <mergeCell ref="L111:M111"/>
    <mergeCell ref="N111:Q111"/>
    <mergeCell ref="N112:Q112"/>
    <mergeCell ref="N113:Q113"/>
    <mergeCell ref="F114:I114"/>
    <mergeCell ref="L114:M114"/>
    <mergeCell ref="N114:Q114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N180:Q180"/>
    <mergeCell ref="F181:I181"/>
    <mergeCell ref="L181:M181"/>
    <mergeCell ref="N181:Q181"/>
    <mergeCell ref="F182:I182"/>
    <mergeCell ref="N182:Q182"/>
    <mergeCell ref="F183:I183"/>
    <mergeCell ref="N183:Q183"/>
    <mergeCell ref="F184:I184"/>
    <mergeCell ref="N184:Q184"/>
    <mergeCell ref="F185:I185"/>
    <mergeCell ref="N185:Q185"/>
    <mergeCell ref="F186:I186"/>
    <mergeCell ref="N186:Q186"/>
    <mergeCell ref="F187:I187"/>
    <mergeCell ref="N187:Q187"/>
    <mergeCell ref="F188:I188"/>
    <mergeCell ref="N188:Q188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N279:Q279"/>
    <mergeCell ref="F280:I280"/>
    <mergeCell ref="L280:M280"/>
    <mergeCell ref="N280:Q280"/>
    <mergeCell ref="F281:I281"/>
    <mergeCell ref="N281:Q281"/>
    <mergeCell ref="F282:I282"/>
    <mergeCell ref="N282:Q282"/>
    <mergeCell ref="F283:I283"/>
    <mergeCell ref="N283:Q283"/>
    <mergeCell ref="F284:I284"/>
    <mergeCell ref="N284:Q284"/>
    <mergeCell ref="F285:I285"/>
    <mergeCell ref="N285:Q285"/>
    <mergeCell ref="F286:I286"/>
    <mergeCell ref="N286:Q286"/>
    <mergeCell ref="F287:I287"/>
    <mergeCell ref="N287:Q287"/>
    <mergeCell ref="F288:I288"/>
    <mergeCell ref="N288:Q288"/>
    <mergeCell ref="F289:I289"/>
    <mergeCell ref="N289:Q289"/>
    <mergeCell ref="N290:Q290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N298:Q298"/>
    <mergeCell ref="F299:I299"/>
    <mergeCell ref="L299:M299"/>
    <mergeCell ref="N299:Q299"/>
    <mergeCell ref="F300:I300"/>
    <mergeCell ref="N300:Q300"/>
    <mergeCell ref="F301:I301"/>
    <mergeCell ref="N301:Q301"/>
    <mergeCell ref="F302:I302"/>
    <mergeCell ref="N302:Q302"/>
    <mergeCell ref="F303:I303"/>
    <mergeCell ref="N303:Q303"/>
    <mergeCell ref="N304:Q304"/>
    <mergeCell ref="F305:I305"/>
    <mergeCell ref="L305:M305"/>
    <mergeCell ref="N305:Q305"/>
    <mergeCell ref="F306:I306"/>
    <mergeCell ref="L306:M306"/>
    <mergeCell ref="N306:Q306"/>
    <mergeCell ref="N307:Q307"/>
    <mergeCell ref="F308:I308"/>
    <mergeCell ref="N308:Q308"/>
    <mergeCell ref="F309:I309"/>
    <mergeCell ref="N309:Q309"/>
  </mergeCells>
  <hyperlinks>
    <hyperlink ref="F1" location="C2" display="1) Krycí list rozpočtu"/>
    <hyperlink ref="H1" location="C86" display="2) Rekapitulace rozpočtu"/>
    <hyperlink ref="L1" location="C117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LibreOffice/5.1.6.2$Windows_X86_64 LibreOffice_project/07ac168c60a517dba0f0d7bc7540f5afa45f0909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2016-07-21T04:34:25Z</dcterms:created>
  <dc:creator>fklima</dc:creator>
  <dc:description/>
  <dc:language>cs-CZ</dc:language>
  <cp:lastModifiedBy/>
  <dcterms:modified xsi:type="dcterms:W3CDTF">2018-05-31T08:34:32Z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