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360" windowWidth="11115" windowHeight="5895" activeTab="0"/>
  </bookViews>
  <sheets>
    <sheet name="Krycí list" sheetId="1" r:id="rId1"/>
    <sheet name="Rekapitulace" sheetId="2" r:id="rId2"/>
    <sheet name="Úprava šaten" sheetId="3" r:id="rId3"/>
    <sheet name="Učebna 3.01" sheetId="4" r:id="rId4"/>
    <sheet name="Učebna 3.02" sheetId="5" r:id="rId5"/>
    <sheet name="Učebna 3.03" sheetId="6" r:id="rId6"/>
    <sheet name="Příčka na schodišti" sheetId="7" r:id="rId7"/>
  </sheets>
  <definedNames>
    <definedName name="_BPK1" localSheetId="6">#REF!</definedName>
    <definedName name="_BPK1" localSheetId="3">#REF!</definedName>
    <definedName name="_BPK1" localSheetId="4">#REF!</definedName>
    <definedName name="_BPK1" localSheetId="5">#REF!</definedName>
    <definedName name="_BPK1">#REF!</definedName>
    <definedName name="_BPK2" localSheetId="6">#REF!</definedName>
    <definedName name="_BPK2" localSheetId="3">#REF!</definedName>
    <definedName name="_BPK2" localSheetId="4">#REF!</definedName>
    <definedName name="_BPK2" localSheetId="5">#REF!</definedName>
    <definedName name="_BPK2">#REF!</definedName>
    <definedName name="_BPK3" localSheetId="6">#REF!</definedName>
    <definedName name="_BPK3" localSheetId="3">#REF!</definedName>
    <definedName name="_BPK3" localSheetId="4">#REF!</definedName>
    <definedName name="_BPK3" localSheetId="5">#REF!</definedName>
    <definedName name="_BPK3">#REF!</definedName>
    <definedName name="cisloobjektu">'Krycí list'!$A$5</definedName>
    <definedName name="cislostavby">'Krycí list'!$A$7</definedName>
    <definedName name="Datum">'Krycí list'!$B$17</definedName>
    <definedName name="Dil">'Rekapitulace'!#REF!</definedName>
    <definedName name="Dodavka">'Rekapitulace'!#REF!</definedName>
    <definedName name="Dodavka0" localSheetId="6">#REF!</definedName>
    <definedName name="Dodavka0" localSheetId="3">#REF!</definedName>
    <definedName name="Dodavka0" localSheetId="4">#REF!</definedName>
    <definedName name="Dodavka0" localSheetId="5">#REF!</definedName>
    <definedName name="Dodavka0">#REF!</definedName>
    <definedName name="HSV">'Rekapitulace'!#REF!</definedName>
    <definedName name="HSV0" localSheetId="6">#REF!</definedName>
    <definedName name="HSV0" localSheetId="3">#REF!</definedName>
    <definedName name="HSV0" localSheetId="4">#REF!</definedName>
    <definedName name="HSV0" localSheetId="5">#REF!</definedName>
    <definedName name="HSV0">#REF!</definedName>
    <definedName name="HZS">'Rekapitulace'!#REF!</definedName>
    <definedName name="HZS0" localSheetId="6">#REF!</definedName>
    <definedName name="HZS0" localSheetId="3">#REF!</definedName>
    <definedName name="HZS0" localSheetId="4">#REF!</definedName>
    <definedName name="HZS0" localSheetId="5">#REF!</definedName>
    <definedName name="HZS0">#REF!</definedName>
    <definedName name="JKSO">'Krycí list'!$G$2</definedName>
    <definedName name="MJ">'Krycí list'!$G$5</definedName>
    <definedName name="Mont">'Rekapitulace'!#REF!</definedName>
    <definedName name="Montaz0" localSheetId="6">#REF!</definedName>
    <definedName name="Montaz0" localSheetId="3">#REF!</definedName>
    <definedName name="Montaz0" localSheetId="4">#REF!</definedName>
    <definedName name="Montaz0" localSheetId="5">#REF!</definedName>
    <definedName name="Montaz0">#REF!</definedName>
    <definedName name="NazevDilu">'Rekapitulace'!#REF!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list'!$A$1:$G$35</definedName>
    <definedName name="_xlnm.Print_Area" localSheetId="6">'Příčka na schodišti'!$A$1:$G$23</definedName>
    <definedName name="_xlnm.Print_Area" localSheetId="1">'Rekapitulace'!$A$1:$I$14</definedName>
    <definedName name="_xlnm.Print_Area" localSheetId="3">'Učebna 3.01'!$A$1:$G$28</definedName>
    <definedName name="_xlnm.Print_Area" localSheetId="4">'Učebna 3.02'!$A$1:$G$27</definedName>
    <definedName name="_xlnm.Print_Area" localSheetId="5">'Učebna 3.03'!$A$1:$G$23</definedName>
    <definedName name="_xlnm.Print_Area" localSheetId="2">'Úprava šaten'!$A$1:$G$35</definedName>
    <definedName name="PocetMJ">'Krycí list'!$G$6</definedName>
    <definedName name="Poznamka">'Krycí list'!$B$27</definedName>
    <definedName name="Projektant">'Krycí list'!$C$8</definedName>
    <definedName name="PSV">'Rekapitulace'!#REF!</definedName>
    <definedName name="PSV0" localSheetId="6">#REF!</definedName>
    <definedName name="PSV0" localSheetId="3">#REF!</definedName>
    <definedName name="PSV0" localSheetId="4">#REF!</definedName>
    <definedName name="PSV0" localSheetId="5">#REF!</definedName>
    <definedName name="PSV0">#REF!</definedName>
    <definedName name="SazbaDPH1">'Krycí list'!$C$20</definedName>
    <definedName name="SazbaDPH2">'Krycí list'!$C$22</definedName>
    <definedName name="SloupecCC" localSheetId="6">'Příčka na schodišti'!$G$6</definedName>
    <definedName name="SloupecCC" localSheetId="3">'Učebna 3.01'!$G$6</definedName>
    <definedName name="SloupecCC" localSheetId="4">'Učebna 3.02'!$G$6</definedName>
    <definedName name="SloupecCC" localSheetId="5">'Učebna 3.03'!$G$6</definedName>
    <definedName name="SloupecCC">'Úprava šaten'!$G$6</definedName>
    <definedName name="SloupecCisloPol" localSheetId="6">'Příčka na schodišti'!$B$6</definedName>
    <definedName name="SloupecCisloPol" localSheetId="3">'Učebna 3.01'!$B$6</definedName>
    <definedName name="SloupecCisloPol" localSheetId="4">'Učebna 3.02'!$B$6</definedName>
    <definedName name="SloupecCisloPol" localSheetId="5">'Učebna 3.03'!$B$6</definedName>
    <definedName name="SloupecCisloPol">'Úprava šaten'!$B$6</definedName>
    <definedName name="SloupecJC" localSheetId="6">'Příčka na schodišti'!$F$6</definedName>
    <definedName name="SloupecJC" localSheetId="3">'Učebna 3.01'!$F$6</definedName>
    <definedName name="SloupecJC" localSheetId="4">'Učebna 3.02'!$F$6</definedName>
    <definedName name="SloupecJC" localSheetId="5">'Učebna 3.03'!$F$6</definedName>
    <definedName name="SloupecJC">'Úprava šaten'!$F$6</definedName>
    <definedName name="SloupecMJ" localSheetId="6">'Příčka na schodišti'!$D$6</definedName>
    <definedName name="SloupecMJ" localSheetId="3">'Učebna 3.01'!$D$6</definedName>
    <definedName name="SloupecMJ" localSheetId="4">'Učebna 3.02'!$D$6</definedName>
    <definedName name="SloupecMJ" localSheetId="5">'Učebna 3.03'!$D$6</definedName>
    <definedName name="SloupecMJ">'Úprava šaten'!$D$6</definedName>
    <definedName name="SloupecMnozstvi" localSheetId="6">'Příčka na schodišti'!$E$6</definedName>
    <definedName name="SloupecMnozstvi" localSheetId="3">'Učebna 3.01'!$E$6</definedName>
    <definedName name="SloupecMnozstvi" localSheetId="4">'Učebna 3.02'!$E$6</definedName>
    <definedName name="SloupecMnozstvi" localSheetId="5">'Učebna 3.03'!$E$6</definedName>
    <definedName name="SloupecMnozstvi">'Úprava šaten'!$E$6</definedName>
    <definedName name="SloupecNazPol" localSheetId="6">'Příčka na schodišti'!$C$6</definedName>
    <definedName name="SloupecNazPol" localSheetId="3">'Učebna 3.01'!$C$6</definedName>
    <definedName name="SloupecNazPol" localSheetId="4">'Učebna 3.02'!$C$6</definedName>
    <definedName name="SloupecNazPol" localSheetId="5">'Učebna 3.03'!$C$6</definedName>
    <definedName name="SloupecNazPol">'Úprava šaten'!$C$6</definedName>
    <definedName name="SloupecPC" localSheetId="6">'Příčka na schodišti'!$A$6</definedName>
    <definedName name="SloupecPC" localSheetId="3">'Učebna 3.01'!$A$6</definedName>
    <definedName name="SloupecPC" localSheetId="4">'Učebna 3.02'!$A$6</definedName>
    <definedName name="SloupecPC" localSheetId="5">'Učebna 3.03'!$A$6</definedName>
    <definedName name="SloupecPC">'Úprava šaten'!$A$6</definedName>
    <definedName name="solver_lin" localSheetId="6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lin" localSheetId="2" hidden="1">0</definedName>
    <definedName name="solver_num" localSheetId="6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2" hidden="1">0</definedName>
    <definedName name="solver_opt" localSheetId="6" hidden="1">#REF!</definedName>
    <definedName name="solver_opt" localSheetId="3" hidden="1">#REF!</definedName>
    <definedName name="solver_opt" localSheetId="4" hidden="1">#REF!</definedName>
    <definedName name="solver_opt" localSheetId="5" hidden="1">#REF!</definedName>
    <definedName name="solver_opt" localSheetId="2" hidden="1">#REF!</definedName>
    <definedName name="solver_typ" localSheetId="6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2" hidden="1">1</definedName>
    <definedName name="solver_val" localSheetId="6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2" hidden="1">0</definedName>
    <definedName name="Typ" localSheetId="6">#REF!</definedName>
    <definedName name="Typ" localSheetId="3">#REF!</definedName>
    <definedName name="Typ" localSheetId="4">#REF!</definedName>
    <definedName name="Typ" localSheetId="5">#REF!</definedName>
    <definedName name="Typ">#REF!</definedName>
    <definedName name="VRN">'Rekapitulace'!$H$13</definedName>
    <definedName name="VRNKc" localSheetId="6">'Rekapitulace'!#REF!</definedName>
    <definedName name="VRNKc" localSheetId="3">'Rekapitulace'!#REF!</definedName>
    <definedName name="VRNKc" localSheetId="4">'Rekapitulace'!#REF!</definedName>
    <definedName name="VRNKc" localSheetId="5">'Rekapitulace'!#REF!</definedName>
    <definedName name="VRNKc">'Rekapitulace'!#REF!</definedName>
    <definedName name="VRNnazev" localSheetId="6">'Rekapitulace'!#REF!</definedName>
    <definedName name="VRNnazev" localSheetId="3">'Rekapitulace'!#REF!</definedName>
    <definedName name="VRNnazev" localSheetId="4">'Rekapitulace'!#REF!</definedName>
    <definedName name="VRNnazev" localSheetId="5">'Rekapitulace'!#REF!</definedName>
    <definedName name="VRNnazev">'Rekapitulace'!#REF!</definedName>
    <definedName name="VRNproc" localSheetId="6">'Rekapitulace'!#REF!</definedName>
    <definedName name="VRNproc" localSheetId="3">'Rekapitulace'!#REF!</definedName>
    <definedName name="VRNproc" localSheetId="4">'Rekapitulace'!#REF!</definedName>
    <definedName name="VRNproc" localSheetId="5">'Rekapitulace'!#REF!</definedName>
    <definedName name="VRNproc">'Rekapitulace'!#REF!</definedName>
    <definedName name="VRNzakl" localSheetId="6">'Rekapitulace'!#REF!</definedName>
    <definedName name="VRNzakl" localSheetId="3">'Rekapitulace'!#REF!</definedName>
    <definedName name="VRNzakl" localSheetId="4">'Rekapitulace'!#REF!</definedName>
    <definedName name="VRNzakl" localSheetId="5">'Rekapitulace'!#REF!</definedName>
    <definedName name="VRNzakl">'Rekapitulace'!#REF!</definedName>
    <definedName name="Zakazka">'Krycí list'!$G$11</definedName>
    <definedName name="Zaklad22">'Krycí list'!$F$22</definedName>
    <definedName name="Zaklad5">'Krycí list'!$F$20</definedName>
    <definedName name="Zhotovitel">'Krycí list'!$C$11:$E$11</definedName>
    <definedName name="_xlnm.Print_Titles" localSheetId="1">'Rekapitulace'!$1:$5</definedName>
    <definedName name="_xlnm.Print_Titles" localSheetId="2">'Úprava šaten'!$1:$6</definedName>
    <definedName name="_xlnm.Print_Titles" localSheetId="3">'Učebna 3.01'!$1:$6</definedName>
    <definedName name="_xlnm.Print_Titles" localSheetId="4">'Učebna 3.02'!$1:$6</definedName>
    <definedName name="_xlnm.Print_Titles" localSheetId="5">'Učebna 3.03'!$1:$6</definedName>
    <definedName name="_xlnm.Print_Titles" localSheetId="6">'Příčka na schodišti'!$1:$6</definedName>
  </definedNames>
  <calcPr calcId="152511"/>
</workbook>
</file>

<file path=xl/sharedStrings.xml><?xml version="1.0" encoding="utf-8"?>
<sst xmlns="http://schemas.openxmlformats.org/spreadsheetml/2006/main" count="478" uniqueCount="158">
  <si>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</si>
  <si>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</si>
  <si>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</si>
  <si>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</si>
  <si>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</si>
  <si>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</si>
  <si>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</si>
  <si>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</si>
  <si>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</si>
  <si>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</si>
  <si>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</si>
  <si>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</si>
  <si>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</si>
  <si>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</si>
  <si>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</si>
  <si>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</si>
  <si>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</si>
  <si>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</si>
  <si>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</si>
  <si>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</si>
  <si>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</si>
  <si>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</si>
  <si>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</si>
  <si>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</si>
  <si>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</si>
  <si>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</si>
  <si>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</si>
  <si>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</si>
  <si>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</si>
  <si>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</si>
  <si>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</si>
  <si>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</si>
  <si>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</si>
  <si>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</si>
  <si>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</si>
  <si>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</si>
  <si>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</si>
  <si>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</si>
  <si>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</si>
  <si>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</si>
  <si>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</si>
  <si>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</si>
  <si>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</si>
  <si>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</si>
  <si>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</si>
  <si>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</si>
  <si>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156/08</t>
  </si>
  <si>
    <t>01</t>
  </si>
  <si>
    <t>61</t>
  </si>
  <si>
    <t>Upravy povrchů vnitřní</t>
  </si>
  <si>
    <t>m2</t>
  </si>
  <si>
    <t>m</t>
  </si>
  <si>
    <t>94</t>
  </si>
  <si>
    <t>Lešení a stavební výtahy</t>
  </si>
  <si>
    <t>95</t>
  </si>
  <si>
    <t>Dokončovací konstrukce na pozemních stavbách</t>
  </si>
  <si>
    <t>762</t>
  </si>
  <si>
    <t>Konstrukce tesařské</t>
  </si>
  <si>
    <t>kpl</t>
  </si>
  <si>
    <t>784</t>
  </si>
  <si>
    <t>Malby</t>
  </si>
  <si>
    <t>AW projektová kancelář</t>
  </si>
  <si>
    <t>1</t>
  </si>
  <si>
    <t>2</t>
  </si>
  <si>
    <t>3</t>
  </si>
  <si>
    <t>4</t>
  </si>
  <si>
    <t>Vyčištění budovy</t>
  </si>
  <si>
    <t>5</t>
  </si>
  <si>
    <t>6</t>
  </si>
  <si>
    <t>7</t>
  </si>
  <si>
    <t>8</t>
  </si>
  <si>
    <t>9</t>
  </si>
  <si>
    <t>ks</t>
  </si>
  <si>
    <t>10</t>
  </si>
  <si>
    <t>11</t>
  </si>
  <si>
    <t>12</t>
  </si>
  <si>
    <t>776</t>
  </si>
  <si>
    <t>Podlahy povlakové</t>
  </si>
  <si>
    <t>Elektroinstalace</t>
  </si>
  <si>
    <t>Domažlice, Msgre B. Staška</t>
  </si>
  <si>
    <t>Zdravotní instalace</t>
  </si>
  <si>
    <t>Kanalizační potrubí HT profil 40 s napojením na stávající odpadní potrubí v instalační šachtě a přivzdušněním</t>
  </si>
  <si>
    <t>Vodovodní potrubí PP 25x2,8 s návlekovou izolací, napojením na stávající soupačku</t>
  </si>
  <si>
    <t>13</t>
  </si>
  <si>
    <t>14</t>
  </si>
  <si>
    <t>15</t>
  </si>
  <si>
    <t>Zednické práce u napojení umyvadla včetně začištění a doplnění ker.obkladu v ploše 2 m2</t>
  </si>
  <si>
    <t>Oprava krytu topení včetně obroušení a nátěru a úprava v místě příčky</t>
  </si>
  <si>
    <t>Dodávka a pokládka PVC s podložkou Mirelon včetně soklů a přechodových lišt</t>
  </si>
  <si>
    <t>D+M Umyvadlo 600 mm se stojánkovou baterií a rohovými ventily</t>
  </si>
  <si>
    <t>D+M dvířek 150/300 - osazení včetně osazení uzávěrů</t>
  </si>
  <si>
    <t>Úprava šaten</t>
  </si>
  <si>
    <t>SO1-úprava šaten</t>
  </si>
  <si>
    <t>Domažlice, Msfre B. Staška</t>
  </si>
  <si>
    <t>96</t>
  </si>
  <si>
    <t>Bourání konstrukcí</t>
  </si>
  <si>
    <t>Začištění po odbourání příčky</t>
  </si>
  <si>
    <t xml:space="preserve">Vyspravení omítek stěn - cca 10% plochy: 74*10% </t>
  </si>
  <si>
    <t>Lešení pro výstavbu SDK příčky, mobilní lešení pro montáž podhledu</t>
  </si>
  <si>
    <t>Vybourání stávající dřevěné příčky</t>
  </si>
  <si>
    <t>Vybourání zděné příčky tl. 120 mm</t>
  </si>
  <si>
    <t>Odstranění nepoužívaného vodovodu, odstranění vzduchotechniky</t>
  </si>
  <si>
    <t>Přesun hmot a uložení na skládku</t>
  </si>
  <si>
    <t>t</t>
  </si>
  <si>
    <t>Dodávka a osazení šatních skříněk dle stávajících použitých pro druhý stupeň</t>
  </si>
  <si>
    <t>Kazetový minerální podhled na závěsech-rastr 600/600mm, barva bílá včetně zakončení kolem stěn a v místě vybourané příčky</t>
  </si>
  <si>
    <t>D+M SDK příčka - oboustranně dvojité opláštění SDK 12,5 mm</t>
  </si>
  <si>
    <t>Vybourání otvoru pro dveře do zděné příčky tl. 120 mm</t>
  </si>
  <si>
    <t>D+M Vnitřní dveře plné EW30 - 1250/1970 včetně ocel.zárubně</t>
  </si>
  <si>
    <t>Opláštění stoupaček vytápění - dvojité opláštění SDK 12,5 mm</t>
  </si>
  <si>
    <t>Malba směsí tekutou 2x, 1barva, místnost do 3,8 m akrylátový nátěr - šatna, sklad, chodba</t>
  </si>
  <si>
    <t>771</t>
  </si>
  <si>
    <t>Podlahy z dlaždic a obklady keramické</t>
  </si>
  <si>
    <t>Dodávka a pokládka slinuté keramické dlažby 300/300 mm, R10/B, mý0,7 včetně spárovky a dilatačních spár</t>
  </si>
  <si>
    <t xml:space="preserve">Dodávka a montáž soklu v=0,1m ze slinuté keramické dlažby 300/300 mm, R10/B, mý0,7 včetně spárovky a začištění </t>
  </si>
  <si>
    <t>Vyrovnání a příprava podkladu pro pokládku dlažby - nerovnosti do 20 mm</t>
  </si>
  <si>
    <t>Odstranění stávajícího PVC, včetně podložky a nesoudržných vrstev</t>
  </si>
  <si>
    <t>Začištění a dozdění po osazení dveří do nového otvoru</t>
  </si>
  <si>
    <t>Úprava stávající lelktroinstalace</t>
  </si>
  <si>
    <t>D+M Svítidla LED do podhledu 600/600 40 W rámeček bílý, 4200K včetně nutné kabeláže a spínačů</t>
  </si>
  <si>
    <t>16</t>
  </si>
  <si>
    <t>17</t>
  </si>
  <si>
    <t>18</t>
  </si>
  <si>
    <t>19</t>
  </si>
  <si>
    <t>20</t>
  </si>
  <si>
    <t>21</t>
  </si>
  <si>
    <t>22</t>
  </si>
  <si>
    <t>M21</t>
  </si>
  <si>
    <t>Celkem za objekt</t>
  </si>
  <si>
    <t>SO2-učebna 3.01</t>
  </si>
  <si>
    <t>Lešení pro vybourání příčky</t>
  </si>
  <si>
    <t>Vybourání zděné příčky tl. 100 mm</t>
  </si>
  <si>
    <t>Montáž tabule včetně demontáže ze stávající příčky</t>
  </si>
  <si>
    <t xml:space="preserve">Oprava krytu topení včetně obroušení a nátěru </t>
  </si>
  <si>
    <t>Malba směsí tekutou 2x, 1barva, místnost do 3,8 m akrylátový nátěr - učebna</t>
  </si>
  <si>
    <t>Odstranění stávajícího PVC a podložky včetně likvidace</t>
  </si>
  <si>
    <t>Vyspravení omítek před výmalbou</t>
  </si>
  <si>
    <t>Úprava elektroinstalace - bourání příčky</t>
  </si>
  <si>
    <t>D+M Svítidla LED liniová 40 W, 4200K včetně nutné kabeláže a spínačů</t>
  </si>
  <si>
    <t>SO3-učebna 3.02</t>
  </si>
  <si>
    <t>Začištění podomontáži příčky</t>
  </si>
  <si>
    <t>Lešení pro rozebrání příčky</t>
  </si>
  <si>
    <t>Demontáž dřevěné příčky</t>
  </si>
  <si>
    <t>Přesun hmot včetně likvidace</t>
  </si>
  <si>
    <t>Keramický obklad stěn 150/150 mm - včetně sousední učebny</t>
  </si>
  <si>
    <t>Výměna svítidel - svítidla LED liniová 40 W, 4200K včetně nutné kabeláže a spínačů</t>
  </si>
  <si>
    <t>SO4-učebna 3.03</t>
  </si>
  <si>
    <t>Oprava stávající tabule</t>
  </si>
  <si>
    <t>SO5-příčka na schodišti</t>
  </si>
  <si>
    <t>Začištění po vytvoření příčky</t>
  </si>
  <si>
    <t>Lešení pro výstavbu SDK příčky</t>
  </si>
  <si>
    <t>D+M vnitřní okno jednoduše zasklenné, pevné, bezpečnostní sklo, plastový rám, barva bílá</t>
  </si>
  <si>
    <t>D+M Vnitřní dveře ze 2/3 prosklené bezpečnostním sklem, nadsvětlík - 1450/2000 + 1450/400 včetně ocel.zárubně, dýha - viz stávající dveře</t>
  </si>
  <si>
    <t>Malba směsí tekutou 2x, 1barva, místnost do 3,8 m akrylátový nátěr - nová příčka + navazující části</t>
  </si>
  <si>
    <t>REKAPITULACE  STAVEBNÍCH  OBJEKTŮ</t>
  </si>
  <si>
    <t>Název SO</t>
  </si>
  <si>
    <t xml:space="preserve">CELKEM </t>
  </si>
  <si>
    <t>Zřízení učeben, úprava šaten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</si>
</sst>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&quot;Kč&quot;"/>
    <numFmt numFmtId="166" formatCode="dd/mm/yy"/>
  </numFmts>
  <fonts count="15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4">
    <xf numFmtId="0" fontId="0" fillId="0" borderId="0" xfId="0"/>
    <xf numFmtId="0" fontId="3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Continuous"/>
    </xf>
    <xf numFmtId="0" fontId="2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0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2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2" fillId="2" borderId="7" xfId="0" applyNumberFormat="1" applyFont="1" applyFill="1" applyBorder="1"/>
    <xf numFmtId="49" fontId="0" fillId="2" borderId="8" xfId="0" applyNumberFormat="1" applyFont="1" applyFill="1" applyBorder="1"/>
    <xf numFmtId="0" fontId="2" fillId="2" borderId="9" xfId="0" applyFont="1" applyFill="1" applyBorder="1"/>
    <xf numFmtId="0" fontId="0" fillId="2" borderId="9" xfId="0" applyFont="1" applyFill="1" applyBorder="1"/>
    <xf numFmtId="0" fontId="0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2" fillId="2" borderId="12" xfId="0" applyNumberFormat="1" applyFont="1" applyFill="1" applyBorder="1"/>
    <xf numFmtId="49" fontId="0" fillId="2" borderId="13" xfId="0" applyNumberFormat="1" applyFont="1" applyFill="1" applyBorder="1"/>
    <xf numFmtId="0" fontId="2" fillId="2" borderId="0" xfId="0" applyFont="1" applyFill="1" applyBorder="1"/>
    <xf numFmtId="0" fontId="0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8" xfId="0" applyBorder="1"/>
    <xf numFmtId="0" fontId="0" fillId="0" borderId="12" xfId="0" applyBorder="1"/>
    <xf numFmtId="0" fontId="2" fillId="2" borderId="2" xfId="0" applyFont="1" applyFill="1" applyBorder="1"/>
    <xf numFmtId="0" fontId="2" fillId="2" borderId="4" xfId="0" applyFont="1" applyFill="1" applyBorder="1"/>
    <xf numFmtId="0" fontId="2" fillId="2" borderId="3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0" borderId="0" xfId="0" applyBorder="1" applyAlignment="1">
      <alignment horizontal="right"/>
    </xf>
    <xf numFmtId="166" fontId="0" fillId="0" borderId="0" xfId="0" applyNumberFormat="1" applyBorder="1"/>
    <xf numFmtId="0" fontId="0" fillId="0" borderId="0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164" fontId="0" fillId="0" borderId="28" xfId="0" applyNumberFormat="1" applyBorder="1" applyAlignment="1">
      <alignment horizontal="right"/>
    </xf>
    <xf numFmtId="0" fontId="0" fillId="0" borderId="28" xfId="0" applyBorder="1"/>
    <xf numFmtId="0" fontId="0" fillId="0" borderId="9" xfId="0" applyBorder="1"/>
    <xf numFmtId="164" fontId="0" fillId="0" borderId="8" xfId="0" applyNumberFormat="1" applyBorder="1" applyAlignment="1">
      <alignment horizontal="right"/>
    </xf>
    <xf numFmtId="0" fontId="6" fillId="2" borderId="29" xfId="0" applyFont="1" applyFill="1" applyBorder="1"/>
    <xf numFmtId="0" fontId="6" fillId="2" borderId="30" xfId="0" applyFont="1" applyFill="1" applyBorder="1"/>
    <xf numFmtId="0" fontId="6" fillId="2" borderId="31" xfId="0" applyFont="1" applyFill="1" applyBorder="1"/>
    <xf numFmtId="0" fontId="6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2" fillId="0" borderId="32" xfId="20" applyFont="1" applyBorder="1">
      <alignment/>
      <protection/>
    </xf>
    <xf numFmtId="0" fontId="0" fillId="0" borderId="32" xfId="20" applyBorder="1">
      <alignment/>
      <protection/>
    </xf>
    <xf numFmtId="0" fontId="0" fillId="0" borderId="32" xfId="20" applyBorder="1" applyAlignment="1">
      <alignment horizontal="right"/>
      <protection/>
    </xf>
    <xf numFmtId="0" fontId="0" fillId="0" borderId="33" xfId="20" applyFont="1" applyBorder="1">
      <alignment/>
      <protection/>
    </xf>
    <xf numFmtId="0" fontId="0" fillId="0" borderId="32" xfId="0" applyNumberFormat="1" applyBorder="1" applyAlignment="1">
      <alignment horizontal="left"/>
    </xf>
    <xf numFmtId="0" fontId="0" fillId="0" borderId="34" xfId="0" applyNumberFormat="1" applyBorder="1"/>
    <xf numFmtId="0" fontId="2" fillId="0" borderId="35" xfId="20" applyFont="1" applyBorder="1">
      <alignment/>
      <protection/>
    </xf>
    <xf numFmtId="0" fontId="0" fillId="0" borderId="35" xfId="20" applyBorder="1">
      <alignment/>
      <protection/>
    </xf>
    <xf numFmtId="0" fontId="0" fillId="0" borderId="35" xfId="20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/>
    <xf numFmtId="0" fontId="0" fillId="2" borderId="21" xfId="0" applyFill="1" applyBorder="1"/>
    <xf numFmtId="0" fontId="2" fillId="2" borderId="36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21" xfId="0" applyNumberFormat="1" applyFont="1" applyFill="1" applyBorder="1" applyAlignment="1">
      <alignment horizontal="right"/>
    </xf>
    <xf numFmtId="0" fontId="0" fillId="0" borderId="37" xfId="0" applyFont="1" applyBorder="1"/>
    <xf numFmtId="0" fontId="0" fillId="0" borderId="38" xfId="0" applyFont="1" applyBorder="1"/>
    <xf numFmtId="0" fontId="0" fillId="0" borderId="16" xfId="0" applyFont="1" applyBorder="1"/>
    <xf numFmtId="3" fontId="0" fillId="0" borderId="39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4" fontId="0" fillId="0" borderId="38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2" borderId="29" xfId="0" applyFill="1" applyBorder="1"/>
    <xf numFmtId="0" fontId="2" fillId="2" borderId="30" xfId="0" applyFont="1" applyFill="1" applyBorder="1"/>
    <xf numFmtId="0" fontId="0" fillId="2" borderId="30" xfId="0" applyFill="1" applyBorder="1"/>
    <xf numFmtId="4" fontId="0" fillId="2" borderId="40" xfId="0" applyNumberFormat="1" applyFill="1" applyBorder="1"/>
    <xf numFmtId="4" fontId="0" fillId="2" borderId="29" xfId="0" applyNumberFormat="1" applyFill="1" applyBorder="1"/>
    <xf numFmtId="4" fontId="0" fillId="2" borderId="30" xfId="0" applyNumberFormat="1" applyFill="1" applyBorder="1"/>
    <xf numFmtId="3" fontId="4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0" fillId="0" borderId="0" xfId="20" applyFont="1" applyAlignment="1">
      <alignment horizontal="right"/>
      <protection/>
    </xf>
    <xf numFmtId="0" fontId="4" fillId="0" borderId="33" xfId="20" applyFont="1" applyBorder="1" applyAlignment="1">
      <alignment horizontal="right"/>
      <protection/>
    </xf>
    <xf numFmtId="0" fontId="0" fillId="0" borderId="32" xfId="20" applyBorder="1" applyAlignment="1">
      <alignment horizontal="left"/>
      <protection/>
    </xf>
    <xf numFmtId="0" fontId="0" fillId="0" borderId="34" xfId="20" applyBorder="1">
      <alignment/>
      <protection/>
    </xf>
    <xf numFmtId="0" fontId="4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2" fillId="0" borderId="41" xfId="20" applyFont="1" applyBorder="1" applyAlignment="1">
      <alignment horizontal="center"/>
      <protection/>
    </xf>
    <xf numFmtId="49" fontId="2" fillId="0" borderId="41" xfId="20" applyNumberFormat="1" applyFont="1" applyBorder="1" applyAlignment="1">
      <alignment horizontal="left"/>
      <protection/>
    </xf>
    <xf numFmtId="0" fontId="2" fillId="0" borderId="41" xfId="20" applyFont="1" applyBorder="1">
      <alignment/>
      <protection/>
    </xf>
    <xf numFmtId="0" fontId="0" fillId="0" borderId="41" xfId="20" applyBorder="1" applyAlignment="1">
      <alignment horizontal="center"/>
      <protection/>
    </xf>
    <xf numFmtId="0" fontId="0" fillId="0" borderId="41" xfId="20" applyNumberFormat="1" applyBorder="1" applyAlignment="1">
      <alignment horizontal="right"/>
      <protection/>
    </xf>
    <xf numFmtId="0" fontId="0" fillId="0" borderId="41" xfId="20" applyNumberFormat="1" applyBorder="1">
      <alignment/>
      <protection/>
    </xf>
    <xf numFmtId="0" fontId="0" fillId="0" borderId="0" xfId="20" applyNumberFormat="1">
      <alignment/>
      <protection/>
    </xf>
    <xf numFmtId="0" fontId="11" fillId="0" borderId="0" xfId="20" applyFont="1">
      <alignment/>
      <protection/>
    </xf>
    <xf numFmtId="49" fontId="7" fillId="0" borderId="41" xfId="20" applyNumberFormat="1" applyFont="1" applyBorder="1" applyAlignment="1">
      <alignment horizontal="left" vertical="top"/>
      <protection/>
    </xf>
    <xf numFmtId="0" fontId="7" fillId="0" borderId="41" xfId="20" applyFont="1" applyBorder="1" applyAlignment="1">
      <alignment wrapText="1"/>
      <protection/>
    </xf>
    <xf numFmtId="49" fontId="7" fillId="0" borderId="41" xfId="20" applyNumberFormat="1" applyFont="1" applyBorder="1" applyAlignment="1">
      <alignment horizontal="center" shrinkToFit="1"/>
      <protection/>
    </xf>
    <xf numFmtId="4" fontId="7" fillId="0" borderId="41" xfId="20" applyNumberFormat="1" applyFont="1" applyBorder="1" applyAlignment="1">
      <alignment horizontal="right"/>
      <protection/>
    </xf>
    <xf numFmtId="4" fontId="7" fillId="0" borderId="41" xfId="20" applyNumberFormat="1" applyFont="1" applyBorder="1">
      <alignment/>
      <protection/>
    </xf>
    <xf numFmtId="0" fontId="0" fillId="2" borderId="5" xfId="20" applyFill="1" applyBorder="1" applyAlignment="1">
      <alignment horizontal="center"/>
      <protection/>
    </xf>
    <xf numFmtId="49" fontId="12" fillId="2" borderId="5" xfId="20" applyNumberFormat="1" applyFont="1" applyFill="1" applyBorder="1" applyAlignment="1">
      <alignment horizontal="left"/>
      <protection/>
    </xf>
    <xf numFmtId="0" fontId="12" fillId="2" borderId="5" xfId="20" applyFont="1" applyFill="1" applyBorder="1">
      <alignment/>
      <protection/>
    </xf>
    <xf numFmtId="4" fontId="0" fillId="2" borderId="5" xfId="20" applyNumberFormat="1" applyFill="1" applyBorder="1" applyAlignment="1">
      <alignment horizontal="right"/>
      <protection/>
    </xf>
    <xf numFmtId="4" fontId="2" fillId="2" borderId="5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Border="1">
      <alignment/>
      <protection/>
    </xf>
    <xf numFmtId="3" fontId="14" fillId="0" borderId="0" xfId="20" applyNumberFormat="1" applyFont="1" applyBorder="1" applyAlignment="1">
      <alignment horizontal="right"/>
      <protection/>
    </xf>
    <xf numFmtId="4" fontId="14" fillId="0" borderId="0" xfId="20" applyNumberFormat="1" applyFont="1" applyBorder="1">
      <alignment/>
      <protection/>
    </xf>
    <xf numFmtId="0" fontId="13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0" fontId="11" fillId="0" borderId="0" xfId="20" applyFont="1">
      <alignment/>
      <protection/>
    </xf>
    <xf numFmtId="0" fontId="0" fillId="2" borderId="10" xfId="20" applyFill="1" applyBorder="1" applyAlignment="1">
      <alignment horizontal="center"/>
      <protection/>
    </xf>
    <xf numFmtId="49" fontId="12" fillId="2" borderId="10" xfId="20" applyNumberFormat="1" applyFont="1" applyFill="1" applyBorder="1" applyAlignment="1">
      <alignment horizontal="left"/>
      <protection/>
    </xf>
    <xf numFmtId="0" fontId="12" fillId="2" borderId="42" xfId="20" applyFont="1" applyFill="1" applyBorder="1">
      <alignment/>
      <protection/>
    </xf>
    <xf numFmtId="0" fontId="0" fillId="2" borderId="9" xfId="20" applyFill="1" applyBorder="1" applyAlignment="1">
      <alignment horizontal="center"/>
      <protection/>
    </xf>
    <xf numFmtId="4" fontId="0" fillId="2" borderId="9" xfId="20" applyNumberFormat="1" applyFill="1" applyBorder="1" applyAlignment="1">
      <alignment horizontal="right"/>
      <protection/>
    </xf>
    <xf numFmtId="4" fontId="0" fillId="2" borderId="8" xfId="20" applyNumberFormat="1" applyFill="1" applyBorder="1" applyAlignment="1">
      <alignment horizontal="right"/>
      <protection/>
    </xf>
    <xf numFmtId="4" fontId="2" fillId="2" borderId="10" xfId="20" applyNumberFormat="1" applyFont="1" applyFill="1" applyBorder="1">
      <alignment/>
      <protection/>
    </xf>
    <xf numFmtId="0" fontId="7" fillId="0" borderId="41" xfId="20" applyFont="1" applyBorder="1" applyAlignment="1">
      <alignment horizontal="center" vertical="top"/>
      <protection/>
    </xf>
    <xf numFmtId="0" fontId="7" fillId="0" borderId="41" xfId="20" applyFont="1" applyBorder="1" applyAlignment="1">
      <alignment vertical="top" wrapText="1"/>
      <protection/>
    </xf>
    <xf numFmtId="0" fontId="2" fillId="0" borderId="43" xfId="20" applyFont="1" applyBorder="1" applyAlignment="1">
      <alignment horizontal="center"/>
      <protection/>
    </xf>
    <xf numFmtId="49" fontId="2" fillId="0" borderId="43" xfId="20" applyNumberFormat="1" applyFont="1" applyBorder="1" applyAlignment="1">
      <alignment horizontal="left"/>
      <protection/>
    </xf>
    <xf numFmtId="0" fontId="2" fillId="0" borderId="43" xfId="20" applyFont="1" applyBorder="1">
      <alignment/>
      <protection/>
    </xf>
    <xf numFmtId="0" fontId="0" fillId="0" borderId="43" xfId="20" applyBorder="1" applyAlignment="1">
      <alignment horizontal="center"/>
      <protection/>
    </xf>
    <xf numFmtId="0" fontId="0" fillId="0" borderId="43" xfId="20" applyNumberFormat="1" applyBorder="1" applyAlignment="1">
      <alignment horizontal="right"/>
      <protection/>
    </xf>
    <xf numFmtId="0" fontId="0" fillId="0" borderId="43" xfId="20" applyNumberFormat="1" applyBorder="1">
      <alignment/>
      <protection/>
    </xf>
    <xf numFmtId="0" fontId="6" fillId="2" borderId="10" xfId="20" applyFont="1" applyFill="1" applyBorder="1" applyAlignment="1">
      <alignment horizontal="left"/>
      <protection/>
    </xf>
    <xf numFmtId="0" fontId="2" fillId="0" borderId="35" xfId="20" applyFont="1" applyBorder="1">
      <alignment/>
      <protection/>
    </xf>
    <xf numFmtId="49" fontId="7" fillId="0" borderId="41" xfId="20" applyNumberFormat="1" applyFont="1" applyBorder="1" applyAlignment="1">
      <alignment horizontal="center" shrinkToFit="1"/>
      <protection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165" fontId="0" fillId="0" borderId="42" xfId="0" applyNumberFormat="1" applyBorder="1" applyAlignment="1">
      <alignment horizontal="right" indent="2"/>
    </xf>
    <xf numFmtId="165" fontId="0" fillId="0" borderId="15" xfId="0" applyNumberFormat="1" applyBorder="1" applyAlignment="1">
      <alignment horizontal="right" indent="2"/>
    </xf>
    <xf numFmtId="165" fontId="6" fillId="2" borderId="44" xfId="0" applyNumberFormat="1" applyFont="1" applyFill="1" applyBorder="1" applyAlignment="1">
      <alignment horizontal="right" indent="2"/>
    </xf>
    <xf numFmtId="165" fontId="6" fillId="2" borderId="40" xfId="0" applyNumberFormat="1" applyFont="1" applyFill="1" applyBorder="1" applyAlignment="1">
      <alignment horizontal="right" indent="2"/>
    </xf>
    <xf numFmtId="0" fontId="4" fillId="0" borderId="10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3" fontId="2" fillId="2" borderId="30" xfId="0" applyNumberFormat="1" applyFont="1" applyFill="1" applyBorder="1" applyAlignment="1">
      <alignment horizontal="right"/>
    </xf>
    <xf numFmtId="3" fontId="2" fillId="2" borderId="40" xfId="0" applyNumberFormat="1" applyFont="1" applyFill="1" applyBorder="1" applyAlignment="1">
      <alignment horizontal="right"/>
    </xf>
    <xf numFmtId="0" fontId="0" fillId="0" borderId="45" xfId="20" applyFont="1" applyBorder="1" applyAlignment="1">
      <alignment horizontal="center"/>
      <protection/>
    </xf>
    <xf numFmtId="0" fontId="0" fillId="0" borderId="46" xfId="20" applyFont="1" applyBorder="1" applyAlignment="1">
      <alignment horizontal="center"/>
      <protection/>
    </xf>
    <xf numFmtId="0" fontId="0" fillId="0" borderId="47" xfId="20" applyFont="1" applyBorder="1" applyAlignment="1">
      <alignment horizontal="center"/>
      <protection/>
    </xf>
    <xf numFmtId="0" fontId="0" fillId="0" borderId="48" xfId="20" applyFont="1" applyBorder="1" applyAlignment="1">
      <alignment horizontal="center"/>
      <protection/>
    </xf>
    <xf numFmtId="0" fontId="0" fillId="0" borderId="49" xfId="20" applyFont="1" applyBorder="1" applyAlignment="1">
      <alignment horizontal="left"/>
      <protection/>
    </xf>
    <xf numFmtId="0" fontId="0" fillId="0" borderId="35" xfId="20" applyFont="1" applyBorder="1" applyAlignment="1">
      <alignment horizontal="left"/>
      <protection/>
    </xf>
    <xf numFmtId="0" fontId="0" fillId="0" borderId="50" xfId="20" applyFont="1" applyBorder="1" applyAlignment="1">
      <alignment horizontal="left"/>
      <protection/>
    </xf>
    <xf numFmtId="0" fontId="8" fillId="0" borderId="0" xfId="20" applyFont="1" applyAlignment="1">
      <alignment horizontal="center"/>
      <protection/>
    </xf>
    <xf numFmtId="49" fontId="0" fillId="0" borderId="47" xfId="20" applyNumberFormat="1" applyFont="1" applyBorder="1" applyAlignment="1">
      <alignment horizontal="center"/>
      <protection/>
    </xf>
    <xf numFmtId="0" fontId="0" fillId="0" borderId="49" xfId="20" applyBorder="1" applyAlignment="1">
      <alignment horizontal="center" shrinkToFit="1"/>
      <protection/>
    </xf>
    <xf numFmtId="0" fontId="0" fillId="0" borderId="35" xfId="20" applyBorder="1" applyAlignment="1">
      <alignment horizontal="center" shrinkToFit="1"/>
      <protection/>
    </xf>
    <xf numFmtId="0" fontId="0" fillId="0" borderId="50" xfId="20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5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1</v>
      </c>
      <c r="D2" s="5">
        <f>Rekapitulace!G2</f>
        <v>0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95" customHeight="1">
      <c r="A5" s="15" t="s">
        <v>47</v>
      </c>
      <c r="B5" s="16"/>
      <c r="C5" s="17" t="s">
        <v>157</v>
      </c>
      <c r="D5" s="18"/>
      <c r="E5" s="19"/>
      <c r="F5" s="11" t="s">
        <v>7</v>
      </c>
      <c r="G5" s="12"/>
    </row>
    <row r="6" spans="1:15" ht="12.9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95" customHeight="1">
      <c r="A7" s="23" t="s">
        <v>46</v>
      </c>
      <c r="B7" s="24"/>
      <c r="C7" s="25" t="s">
        <v>79</v>
      </c>
      <c r="D7" s="26"/>
      <c r="E7" s="26"/>
      <c r="F7" s="27" t="s">
        <v>11</v>
      </c>
      <c r="G7" s="21">
        <f>IF(PocetMJ=0,,ROUND((F20+F22)/PocetMJ,1))</f>
        <v>0</v>
      </c>
    </row>
    <row r="8" spans="1:9" ht="12.75">
      <c r="A8" s="28" t="s">
        <v>12</v>
      </c>
      <c r="B8" s="11"/>
      <c r="C8" s="178" t="s">
        <v>61</v>
      </c>
      <c r="D8" s="178"/>
      <c r="E8" s="179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178" t="str">
        <f>Projektant</f>
        <v>AW projektová kancelář</v>
      </c>
      <c r="D9" s="178"/>
      <c r="E9" s="179"/>
      <c r="F9" s="11"/>
      <c r="G9" s="33"/>
      <c r="H9" s="34"/>
    </row>
    <row r="10" spans="1:8" ht="12.75">
      <c r="A10" s="28" t="s">
        <v>15</v>
      </c>
      <c r="B10" s="11"/>
      <c r="C10" s="178"/>
      <c r="D10" s="178"/>
      <c r="E10" s="178"/>
      <c r="F10" s="35"/>
      <c r="G10" s="36"/>
      <c r="H10" s="37"/>
    </row>
    <row r="11" spans="1:57" ht="13.5" customHeight="1">
      <c r="A11" s="28" t="s">
        <v>16</v>
      </c>
      <c r="B11" s="11"/>
      <c r="C11" s="178"/>
      <c r="D11" s="178"/>
      <c r="E11" s="178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173"/>
      <c r="D12" s="173"/>
      <c r="E12" s="173"/>
      <c r="F12" s="42" t="s">
        <v>19</v>
      </c>
      <c r="G12" s="43"/>
      <c r="H12" s="34"/>
    </row>
    <row r="13" spans="1:8" ht="28.5" customHeight="1" thickBot="1">
      <c r="A13" s="44"/>
      <c r="B13" s="45"/>
      <c r="C13" s="45"/>
      <c r="D13" s="45"/>
      <c r="E13" s="46"/>
      <c r="F13" s="46"/>
      <c r="G13" s="47"/>
      <c r="H13" s="34"/>
    </row>
    <row r="14" spans="1:7" ht="12.75">
      <c r="A14" s="50" t="s">
        <v>20</v>
      </c>
      <c r="B14" s="51"/>
      <c r="C14" s="52"/>
      <c r="D14" s="51" t="s">
        <v>21</v>
      </c>
      <c r="E14" s="51"/>
      <c r="F14" s="53" t="s">
        <v>22</v>
      </c>
      <c r="G14" s="54"/>
    </row>
    <row r="15" spans="1:7" ht="12.75">
      <c r="A15" s="49" t="s">
        <v>23</v>
      </c>
      <c r="B15" s="34"/>
      <c r="C15" s="55"/>
      <c r="D15" s="34" t="s">
        <v>23</v>
      </c>
      <c r="F15" s="56" t="s">
        <v>23</v>
      </c>
      <c r="G15" s="57"/>
    </row>
    <row r="16" spans="1:7" ht="37.5" customHeight="1">
      <c r="A16" s="49" t="s">
        <v>24</v>
      </c>
      <c r="B16" s="58"/>
      <c r="C16" s="55"/>
      <c r="D16" s="34" t="s">
        <v>24</v>
      </c>
      <c r="F16" s="56" t="s">
        <v>24</v>
      </c>
      <c r="G16" s="57"/>
    </row>
    <row r="17" spans="1:7" ht="12.75">
      <c r="A17" s="49"/>
      <c r="B17" s="59"/>
      <c r="C17" s="55"/>
      <c r="D17" s="34"/>
      <c r="F17" s="56"/>
      <c r="G17" s="57"/>
    </row>
    <row r="18" spans="1:7" ht="12.75">
      <c r="A18" s="49" t="s">
        <v>25</v>
      </c>
      <c r="B18" s="34"/>
      <c r="C18" s="55"/>
      <c r="D18" s="56" t="s">
        <v>26</v>
      </c>
      <c r="E18" s="55"/>
      <c r="F18" s="60" t="s">
        <v>26</v>
      </c>
      <c r="G18" s="57"/>
    </row>
    <row r="19" spans="1:7" ht="69" customHeight="1">
      <c r="A19" s="49"/>
      <c r="B19" s="34"/>
      <c r="C19" s="61"/>
      <c r="D19" s="62"/>
      <c r="E19" s="61"/>
      <c r="F19" s="34"/>
      <c r="G19" s="57"/>
    </row>
    <row r="20" spans="1:7" ht="12.75">
      <c r="A20" s="63" t="s">
        <v>27</v>
      </c>
      <c r="B20" s="64"/>
      <c r="C20" s="65">
        <v>21</v>
      </c>
      <c r="D20" s="64" t="s">
        <v>28</v>
      </c>
      <c r="E20" s="66"/>
      <c r="F20" s="174">
        <f>Rekapitulace!H13</f>
        <v>0</v>
      </c>
      <c r="G20" s="175"/>
    </row>
    <row r="21" spans="1:7" ht="12.75">
      <c r="A21" s="63" t="s">
        <v>29</v>
      </c>
      <c r="B21" s="64"/>
      <c r="C21" s="65">
        <v>21</v>
      </c>
      <c r="D21" s="64" t="s">
        <v>30</v>
      </c>
      <c r="E21" s="66"/>
      <c r="F21" s="174">
        <f>ROUND(PRODUCT(F20,C21/100),1)</f>
        <v>0</v>
      </c>
      <c r="G21" s="175"/>
    </row>
    <row r="22" spans="1:7" ht="12.75">
      <c r="A22" s="63" t="s">
        <v>27</v>
      </c>
      <c r="B22" s="64"/>
      <c r="C22" s="65">
        <v>0</v>
      </c>
      <c r="D22" s="64" t="s">
        <v>30</v>
      </c>
      <c r="E22" s="66"/>
      <c r="F22" s="174">
        <v>0</v>
      </c>
      <c r="G22" s="175"/>
    </row>
    <row r="23" spans="1:7" ht="12.75">
      <c r="A23" s="63" t="s">
        <v>29</v>
      </c>
      <c r="B23" s="67"/>
      <c r="C23" s="68">
        <f>SazbaDPH2</f>
        <v>0</v>
      </c>
      <c r="D23" s="64" t="s">
        <v>30</v>
      </c>
      <c r="E23" s="48"/>
      <c r="F23" s="174">
        <f>ROUND(PRODUCT(F22,C23/100),1)</f>
        <v>0</v>
      </c>
      <c r="G23" s="175"/>
    </row>
    <row r="24" spans="1:7" s="72" customFormat="1" ht="19.5" customHeight="1" thickBot="1">
      <c r="A24" s="69" t="s">
        <v>31</v>
      </c>
      <c r="B24" s="70"/>
      <c r="C24" s="70"/>
      <c r="D24" s="70"/>
      <c r="E24" s="71"/>
      <c r="F24" s="176">
        <f>CEILING(SUM(F20:F23),1)</f>
        <v>0</v>
      </c>
      <c r="G24" s="177"/>
    </row>
    <row r="26" spans="1:8" ht="12.75">
      <c r="A26" s="73" t="s">
        <v>32</v>
      </c>
      <c r="B26" s="73"/>
      <c r="C26" s="73"/>
      <c r="D26" s="73"/>
      <c r="E26" s="73"/>
      <c r="F26" s="73"/>
      <c r="G26" s="73"/>
      <c r="H26" t="s">
        <v>6</v>
      </c>
    </row>
    <row r="27" spans="1:8" ht="14.25" customHeight="1">
      <c r="A27" s="73"/>
      <c r="B27" s="172"/>
      <c r="C27" s="172"/>
      <c r="D27" s="172"/>
      <c r="E27" s="172"/>
      <c r="F27" s="172"/>
      <c r="G27" s="172"/>
      <c r="H27" t="s">
        <v>6</v>
      </c>
    </row>
    <row r="28" spans="1:8" ht="12.75" customHeight="1">
      <c r="A28" s="74"/>
      <c r="B28" s="172"/>
      <c r="C28" s="172"/>
      <c r="D28" s="172"/>
      <c r="E28" s="172"/>
      <c r="F28" s="172"/>
      <c r="G28" s="172"/>
      <c r="H28" t="s">
        <v>6</v>
      </c>
    </row>
    <row r="29" spans="1:8" ht="12.75">
      <c r="A29" s="74"/>
      <c r="B29" s="172"/>
      <c r="C29" s="172"/>
      <c r="D29" s="172"/>
      <c r="E29" s="172"/>
      <c r="F29" s="172"/>
      <c r="G29" s="172"/>
      <c r="H29" t="s">
        <v>6</v>
      </c>
    </row>
    <row r="30" spans="1:8" ht="12.75">
      <c r="A30" s="74"/>
      <c r="B30" s="172"/>
      <c r="C30" s="172"/>
      <c r="D30" s="172"/>
      <c r="E30" s="172"/>
      <c r="F30" s="172"/>
      <c r="G30" s="172"/>
      <c r="H30" t="s">
        <v>6</v>
      </c>
    </row>
    <row r="31" spans="1:8" ht="12.75">
      <c r="A31" s="74"/>
      <c r="B31" s="172"/>
      <c r="C31" s="172"/>
      <c r="D31" s="172"/>
      <c r="E31" s="172"/>
      <c r="F31" s="172"/>
      <c r="G31" s="172"/>
      <c r="H31" t="s">
        <v>6</v>
      </c>
    </row>
    <row r="32" spans="1:8" ht="12.75">
      <c r="A32" s="74"/>
      <c r="B32" s="172"/>
      <c r="C32" s="172"/>
      <c r="D32" s="172"/>
      <c r="E32" s="172"/>
      <c r="F32" s="172"/>
      <c r="G32" s="172"/>
      <c r="H32" t="s">
        <v>6</v>
      </c>
    </row>
    <row r="33" spans="1:8" ht="12.75">
      <c r="A33" s="74"/>
      <c r="B33" s="172"/>
      <c r="C33" s="172"/>
      <c r="D33" s="172"/>
      <c r="E33" s="172"/>
      <c r="F33" s="172"/>
      <c r="G33" s="172"/>
      <c r="H33" t="s">
        <v>6</v>
      </c>
    </row>
    <row r="34" spans="1:8" ht="12.75">
      <c r="A34" s="74"/>
      <c r="B34" s="172"/>
      <c r="C34" s="172"/>
      <c r="D34" s="172"/>
      <c r="E34" s="172"/>
      <c r="F34" s="172"/>
      <c r="G34" s="172"/>
      <c r="H34" t="s">
        <v>6</v>
      </c>
    </row>
    <row r="35" spans="1:8" ht="0.75" customHeight="1">
      <c r="A35" s="74"/>
      <c r="B35" s="172"/>
      <c r="C35" s="172"/>
      <c r="D35" s="172"/>
      <c r="E35" s="172"/>
      <c r="F35" s="172"/>
      <c r="G35" s="172"/>
      <c r="H35" t="s">
        <v>6</v>
      </c>
    </row>
    <row r="36" spans="2:7" ht="12.75">
      <c r="B36" s="171"/>
      <c r="C36" s="171"/>
      <c r="D36" s="171"/>
      <c r="E36" s="171"/>
      <c r="F36" s="171"/>
      <c r="G36" s="171"/>
    </row>
    <row r="37" spans="2:7" ht="12.75">
      <c r="B37" s="171"/>
      <c r="C37" s="171"/>
      <c r="D37" s="171"/>
      <c r="E37" s="171"/>
      <c r="F37" s="171"/>
      <c r="G37" s="171"/>
    </row>
    <row r="38" spans="2:7" ht="12.75">
      <c r="B38" s="171"/>
      <c r="C38" s="171"/>
      <c r="D38" s="171"/>
      <c r="E38" s="171"/>
      <c r="F38" s="171"/>
      <c r="G38" s="171"/>
    </row>
    <row r="39" spans="2:7" ht="12.75">
      <c r="B39" s="171"/>
      <c r="C39" s="171"/>
      <c r="D39" s="171"/>
      <c r="E39" s="171"/>
      <c r="F39" s="171"/>
      <c r="G39" s="171"/>
    </row>
    <row r="40" spans="2:7" ht="12.75">
      <c r="B40" s="171"/>
      <c r="C40" s="171"/>
      <c r="D40" s="171"/>
      <c r="E40" s="171"/>
      <c r="F40" s="171"/>
      <c r="G40" s="171"/>
    </row>
    <row r="41" spans="2:7" ht="12.75">
      <c r="B41" s="171"/>
      <c r="C41" s="171"/>
      <c r="D41" s="171"/>
      <c r="E41" s="171"/>
      <c r="F41" s="171"/>
      <c r="G41" s="171"/>
    </row>
    <row r="42" spans="2:7" ht="12.75">
      <c r="B42" s="171"/>
      <c r="C42" s="171"/>
      <c r="D42" s="171"/>
      <c r="E42" s="171"/>
      <c r="F42" s="171"/>
      <c r="G42" s="171"/>
    </row>
    <row r="43" spans="2:7" ht="12.75">
      <c r="B43" s="171"/>
      <c r="C43" s="171"/>
      <c r="D43" s="171"/>
      <c r="E43" s="171"/>
      <c r="F43" s="171"/>
      <c r="G43" s="171"/>
    </row>
    <row r="44" spans="2:7" ht="12.75">
      <c r="B44" s="171"/>
      <c r="C44" s="171"/>
      <c r="D44" s="171"/>
      <c r="E44" s="171"/>
      <c r="F44" s="171"/>
      <c r="G44" s="171"/>
    </row>
    <row r="45" spans="2:7" ht="12.75">
      <c r="B45" s="171"/>
      <c r="C45" s="171"/>
      <c r="D45" s="171"/>
      <c r="E45" s="171"/>
      <c r="F45" s="171"/>
      <c r="G45" s="171"/>
    </row>
  </sheetData>
  <mergeCells count="21">
    <mergeCell ref="B43:G43"/>
    <mergeCell ref="B44:G44"/>
    <mergeCell ref="B45:G45"/>
    <mergeCell ref="B39:G39"/>
    <mergeCell ref="B40:G40"/>
    <mergeCell ref="B41:G41"/>
    <mergeCell ref="B42:G42"/>
    <mergeCell ref="C9:E9"/>
    <mergeCell ref="C11:E11"/>
    <mergeCell ref="C8:E8"/>
    <mergeCell ref="C10:E10"/>
    <mergeCell ref="B37:G37"/>
    <mergeCell ref="B38:G38"/>
    <mergeCell ref="B27:G35"/>
    <mergeCell ref="C12:E12"/>
    <mergeCell ref="B36:G36"/>
    <mergeCell ref="F20:G20"/>
    <mergeCell ref="F21:G21"/>
    <mergeCell ref="F22:G22"/>
    <mergeCell ref="F23:G23"/>
    <mergeCell ref="F24:G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4"/>
  <sheetViews>
    <sheetView workbookViewId="0" topLeftCell="A1">
      <selection activeCell="C1" sqref="C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33</v>
      </c>
      <c r="B1" s="183"/>
      <c r="C1" s="75" t="str">
        <f>CONCATENATE(cislostavby," ",nazevstavby)</f>
        <v>156/08 Domažlice, Msgre B. Staška</v>
      </c>
      <c r="D1" s="76"/>
      <c r="E1" s="77"/>
      <c r="F1" s="76"/>
      <c r="G1" s="78" t="s">
        <v>34</v>
      </c>
      <c r="H1" s="79">
        <v>1</v>
      </c>
      <c r="I1" s="80"/>
    </row>
    <row r="2" spans="1:9" ht="13.5" thickBot="1">
      <c r="A2" s="184" t="s">
        <v>35</v>
      </c>
      <c r="B2" s="185"/>
      <c r="C2" s="81" t="str">
        <f>CONCATENATE(cisloobjektu," ",nazevobjektu)</f>
        <v>01 Zřízení učeben, úprava šaten</v>
      </c>
      <c r="D2" s="82"/>
      <c r="E2" s="83"/>
      <c r="F2" s="82"/>
      <c r="G2" s="186"/>
      <c r="H2" s="187"/>
      <c r="I2" s="188"/>
    </row>
    <row r="3" ht="13.5" thickTop="1">
      <c r="F3" s="34"/>
    </row>
    <row r="4" spans="1:9" ht="19.5" customHeight="1">
      <c r="A4" s="84" t="s">
        <v>154</v>
      </c>
      <c r="B4" s="85"/>
      <c r="C4" s="85"/>
      <c r="D4" s="85"/>
      <c r="E4" s="86"/>
      <c r="F4" s="85"/>
      <c r="G4" s="85"/>
      <c r="H4" s="85"/>
      <c r="I4" s="85"/>
    </row>
    <row r="6" ht="13.5" thickBot="1"/>
    <row r="7" spans="1:9" ht="12.75">
      <c r="A7" s="50" t="s">
        <v>155</v>
      </c>
      <c r="B7" s="51"/>
      <c r="C7" s="51"/>
      <c r="D7" s="88"/>
      <c r="E7" s="89"/>
      <c r="F7" s="90"/>
      <c r="G7" s="91"/>
      <c r="H7" s="92"/>
      <c r="I7" s="93"/>
    </row>
    <row r="8" spans="1:53" ht="12.75">
      <c r="A8" s="94" t="str">
        <f>'Úprava šaten'!C4</f>
        <v>SO1-úprava šaten</v>
      </c>
      <c r="B8" s="95"/>
      <c r="C8" s="95"/>
      <c r="D8" s="96"/>
      <c r="E8" s="97"/>
      <c r="F8" s="98"/>
      <c r="G8" s="99"/>
      <c r="H8" s="100"/>
      <c r="I8" s="101">
        <f>'Úprava šaten'!G46</f>
        <v>0</v>
      </c>
      <c r="BA8">
        <v>0</v>
      </c>
    </row>
    <row r="9" spans="1:53" ht="12.75">
      <c r="A9" s="94" t="str">
        <f>'Učebna 3.01'!C4</f>
        <v>SO2-učebna 3.01</v>
      </c>
      <c r="B9" s="95"/>
      <c r="C9" s="95"/>
      <c r="D9" s="96"/>
      <c r="E9" s="97"/>
      <c r="F9" s="98"/>
      <c r="G9" s="99"/>
      <c r="H9" s="100"/>
      <c r="I9" s="101">
        <f>'Učebna 3.01'!G37</f>
        <v>0</v>
      </c>
      <c r="BA9">
        <v>1</v>
      </c>
    </row>
    <row r="10" spans="1:53" ht="12.75">
      <c r="A10" s="94" t="str">
        <f>'Učebna 3.02'!C4</f>
        <v>SO3-učebna 3.02</v>
      </c>
      <c r="B10" s="95"/>
      <c r="C10" s="95"/>
      <c r="D10" s="96"/>
      <c r="E10" s="97"/>
      <c r="F10" s="98"/>
      <c r="G10" s="99"/>
      <c r="H10" s="100"/>
      <c r="I10" s="101">
        <f>'Učebna 3.02'!G41</f>
        <v>0</v>
      </c>
      <c r="BA10">
        <v>1</v>
      </c>
    </row>
    <row r="11" spans="1:53" ht="12.75">
      <c r="A11" s="94" t="str">
        <f>'Učebna 3.03'!C4</f>
        <v>SO4-učebna 3.03</v>
      </c>
      <c r="B11" s="95"/>
      <c r="C11" s="95"/>
      <c r="D11" s="96"/>
      <c r="E11" s="97"/>
      <c r="F11" s="98"/>
      <c r="G11" s="99"/>
      <c r="H11" s="100"/>
      <c r="I11" s="101">
        <f>'Učebna 3.03'!G31</f>
        <v>0</v>
      </c>
      <c r="BA11">
        <v>2</v>
      </c>
    </row>
    <row r="12" spans="1:53" ht="12.75">
      <c r="A12" s="94" t="str">
        <f>'Příčka na schodišti'!C4</f>
        <v>SO5-příčka na schodišti</v>
      </c>
      <c r="B12" s="95"/>
      <c r="C12" s="95"/>
      <c r="D12" s="96"/>
      <c r="E12" s="97"/>
      <c r="F12" s="98"/>
      <c r="G12" s="99"/>
      <c r="H12" s="100"/>
      <c r="I12" s="101">
        <f>'Příčka na schodišti'!G25</f>
        <v>0</v>
      </c>
      <c r="BA12">
        <v>2</v>
      </c>
    </row>
    <row r="13" spans="1:9" ht="13.5" thickBot="1">
      <c r="A13" s="102"/>
      <c r="B13" s="103" t="s">
        <v>156</v>
      </c>
      <c r="C13" s="104"/>
      <c r="D13" s="105"/>
      <c r="E13" s="106"/>
      <c r="F13" s="107"/>
      <c r="G13" s="107"/>
      <c r="H13" s="180">
        <f>SUM(I8:I12)</f>
        <v>0</v>
      </c>
      <c r="I13" s="181"/>
    </row>
    <row r="15" spans="2:9" ht="12.75">
      <c r="B15" s="87"/>
      <c r="F15" s="108"/>
      <c r="G15" s="109"/>
      <c r="H15" s="109"/>
      <c r="I15" s="110"/>
    </row>
    <row r="16" spans="6:9" ht="12.75">
      <c r="F16" s="108"/>
      <c r="G16" s="109"/>
      <c r="H16" s="109"/>
      <c r="I16" s="110"/>
    </row>
    <row r="17" spans="6:9" ht="12.75">
      <c r="F17" s="108"/>
      <c r="G17" s="109"/>
      <c r="H17" s="109"/>
      <c r="I17" s="110"/>
    </row>
    <row r="18" spans="6:9" ht="12.75">
      <c r="F18" s="108"/>
      <c r="G18" s="109"/>
      <c r="H18" s="109"/>
      <c r="I18" s="110"/>
    </row>
    <row r="19" spans="6:9" ht="12.75">
      <c r="F19" s="108"/>
      <c r="G19" s="109"/>
      <c r="H19" s="109"/>
      <c r="I19" s="110"/>
    </row>
    <row r="20" spans="6:9" ht="12.75">
      <c r="F20" s="108"/>
      <c r="G20" s="109"/>
      <c r="H20" s="109"/>
      <c r="I20" s="110"/>
    </row>
    <row r="21" spans="6:9" ht="12.75">
      <c r="F21" s="108"/>
      <c r="G21" s="109"/>
      <c r="H21" s="109"/>
      <c r="I21" s="110"/>
    </row>
    <row r="22" spans="6:9" ht="12.75">
      <c r="F22" s="108"/>
      <c r="G22" s="109"/>
      <c r="H22" s="109"/>
      <c r="I22" s="110"/>
    </row>
    <row r="23" spans="6:9" ht="12.75">
      <c r="F23" s="108"/>
      <c r="G23" s="109"/>
      <c r="H23" s="109"/>
      <c r="I23" s="110"/>
    </row>
    <row r="24" spans="6:9" ht="12.75">
      <c r="F24" s="108"/>
      <c r="G24" s="109"/>
      <c r="H24" s="109"/>
      <c r="I24" s="110"/>
    </row>
    <row r="25" spans="6:9" ht="12.75">
      <c r="F25" s="108"/>
      <c r="G25" s="109"/>
      <c r="H25" s="109"/>
      <c r="I25" s="110"/>
    </row>
    <row r="26" spans="6:9" ht="12.75">
      <c r="F26" s="108"/>
      <c r="G26" s="109"/>
      <c r="H26" s="109"/>
      <c r="I26" s="110"/>
    </row>
    <row r="27" spans="6:9" ht="12.75">
      <c r="F27" s="108"/>
      <c r="G27" s="109"/>
      <c r="H27" s="109"/>
      <c r="I27" s="110"/>
    </row>
    <row r="28" spans="6:9" ht="12.75">
      <c r="F28" s="108"/>
      <c r="G28" s="109"/>
      <c r="H28" s="109"/>
      <c r="I28" s="110"/>
    </row>
    <row r="29" spans="6:9" ht="12.75">
      <c r="F29" s="108"/>
      <c r="G29" s="109"/>
      <c r="H29" s="109"/>
      <c r="I29" s="110"/>
    </row>
    <row r="30" spans="6:9" ht="12.75">
      <c r="F30" s="108"/>
      <c r="G30" s="109"/>
      <c r="H30" s="109"/>
      <c r="I30" s="110"/>
    </row>
    <row r="31" spans="6:9" ht="12.75">
      <c r="F31" s="108"/>
      <c r="G31" s="109"/>
      <c r="H31" s="109"/>
      <c r="I31" s="110"/>
    </row>
    <row r="32" spans="6:9" ht="12.75">
      <c r="F32" s="108"/>
      <c r="G32" s="109"/>
      <c r="H32" s="109"/>
      <c r="I32" s="110"/>
    </row>
    <row r="33" spans="6:9" ht="12.75">
      <c r="F33" s="108"/>
      <c r="G33" s="109"/>
      <c r="H33" s="109"/>
      <c r="I33" s="110"/>
    </row>
    <row r="34" spans="6:9" ht="12.75">
      <c r="F34" s="108"/>
      <c r="G34" s="109"/>
      <c r="H34" s="109"/>
      <c r="I34" s="110"/>
    </row>
    <row r="35" spans="6:9" ht="12.75">
      <c r="F35" s="108"/>
      <c r="G35" s="109"/>
      <c r="H35" s="109"/>
      <c r="I35" s="110"/>
    </row>
    <row r="36" spans="6:9" ht="12.75">
      <c r="F36" s="108"/>
      <c r="G36" s="109"/>
      <c r="H36" s="109"/>
      <c r="I36" s="110"/>
    </row>
    <row r="37" spans="6:9" ht="12.75">
      <c r="F37" s="108"/>
      <c r="G37" s="109"/>
      <c r="H37" s="109"/>
      <c r="I37" s="110"/>
    </row>
    <row r="38" spans="6:9" ht="12.75">
      <c r="F38" s="108"/>
      <c r="G38" s="109"/>
      <c r="H38" s="109"/>
      <c r="I38" s="110"/>
    </row>
    <row r="39" spans="6:9" ht="12.75">
      <c r="F39" s="108"/>
      <c r="G39" s="109"/>
      <c r="H39" s="109"/>
      <c r="I39" s="110"/>
    </row>
    <row r="40" spans="6:9" ht="12.75">
      <c r="F40" s="108"/>
      <c r="G40" s="109"/>
      <c r="H40" s="109"/>
      <c r="I40" s="110"/>
    </row>
    <row r="41" spans="6:9" ht="12.75">
      <c r="F41" s="108"/>
      <c r="G41" s="109"/>
      <c r="H41" s="109"/>
      <c r="I41" s="110"/>
    </row>
    <row r="42" spans="6:9" ht="12.75">
      <c r="F42" s="108"/>
      <c r="G42" s="109"/>
      <c r="H42" s="109"/>
      <c r="I42" s="110"/>
    </row>
    <row r="43" spans="6:9" ht="12.75">
      <c r="F43" s="108"/>
      <c r="G43" s="109"/>
      <c r="H43" s="109"/>
      <c r="I43" s="110"/>
    </row>
    <row r="44" spans="6:9" ht="12.75">
      <c r="F44" s="108"/>
      <c r="G44" s="109"/>
      <c r="H44" s="109"/>
      <c r="I44" s="110"/>
    </row>
    <row r="45" spans="6:9" ht="12.75">
      <c r="F45" s="108"/>
      <c r="G45" s="109"/>
      <c r="H45" s="109"/>
      <c r="I45" s="110"/>
    </row>
    <row r="46" spans="6:9" ht="12.75">
      <c r="F46" s="108"/>
      <c r="G46" s="109"/>
      <c r="H46" s="109"/>
      <c r="I46" s="110"/>
    </row>
    <row r="47" spans="6:9" ht="12.75">
      <c r="F47" s="108"/>
      <c r="G47" s="109"/>
      <c r="H47" s="109"/>
      <c r="I47" s="110"/>
    </row>
    <row r="48" spans="6:9" ht="12.75">
      <c r="F48" s="108"/>
      <c r="G48" s="109"/>
      <c r="H48" s="109"/>
      <c r="I48" s="110"/>
    </row>
    <row r="49" spans="6:9" ht="12.75">
      <c r="F49" s="108"/>
      <c r="G49" s="109"/>
      <c r="H49" s="109"/>
      <c r="I49" s="110"/>
    </row>
    <row r="50" spans="6:9" ht="12.75">
      <c r="F50" s="108"/>
      <c r="G50" s="109"/>
      <c r="H50" s="109"/>
      <c r="I50" s="110"/>
    </row>
    <row r="51" spans="6:9" ht="12.75">
      <c r="F51" s="108"/>
      <c r="G51" s="109"/>
      <c r="H51" s="109"/>
      <c r="I51" s="110"/>
    </row>
    <row r="52" spans="6:9" ht="12.75">
      <c r="F52" s="108"/>
      <c r="G52" s="109"/>
      <c r="H52" s="109"/>
      <c r="I52" s="110"/>
    </row>
    <row r="53" spans="6:9" ht="12.75">
      <c r="F53" s="108"/>
      <c r="G53" s="109"/>
      <c r="H53" s="109"/>
      <c r="I53" s="110"/>
    </row>
    <row r="54" spans="6:9" ht="12.75">
      <c r="F54" s="108"/>
      <c r="G54" s="109"/>
      <c r="H54" s="109"/>
      <c r="I54" s="110"/>
    </row>
    <row r="55" spans="6:9" ht="12.75">
      <c r="F55" s="108"/>
      <c r="G55" s="109"/>
      <c r="H55" s="109"/>
      <c r="I55" s="110"/>
    </row>
    <row r="56" spans="6:9" ht="12.75">
      <c r="F56" s="108"/>
      <c r="G56" s="109"/>
      <c r="H56" s="109"/>
      <c r="I56" s="110"/>
    </row>
    <row r="57" spans="6:9" ht="12.75">
      <c r="F57" s="108"/>
      <c r="G57" s="109"/>
      <c r="H57" s="109"/>
      <c r="I57" s="110"/>
    </row>
    <row r="58" spans="6:9" ht="12.75">
      <c r="F58" s="108"/>
      <c r="G58" s="109"/>
      <c r="H58" s="109"/>
      <c r="I58" s="110"/>
    </row>
    <row r="59" spans="6:9" ht="12.75">
      <c r="F59" s="108"/>
      <c r="G59" s="109"/>
      <c r="H59" s="109"/>
      <c r="I59" s="110"/>
    </row>
    <row r="60" spans="6:9" ht="12.75">
      <c r="F60" s="108"/>
      <c r="G60" s="109"/>
      <c r="H60" s="109"/>
      <c r="I60" s="110"/>
    </row>
    <row r="61" spans="6:9" ht="12.75">
      <c r="F61" s="108"/>
      <c r="G61" s="109"/>
      <c r="H61" s="109"/>
      <c r="I61" s="110"/>
    </row>
    <row r="62" spans="6:9" ht="12.75">
      <c r="F62" s="108"/>
      <c r="G62" s="109"/>
      <c r="H62" s="109"/>
      <c r="I62" s="110"/>
    </row>
    <row r="63" spans="6:9" ht="12.75">
      <c r="F63" s="108"/>
      <c r="G63" s="109"/>
      <c r="H63" s="109"/>
      <c r="I63" s="110"/>
    </row>
    <row r="64" spans="6:9" ht="12.75">
      <c r="F64" s="108"/>
      <c r="G64" s="109"/>
      <c r="H64" s="109"/>
      <c r="I64" s="110"/>
    </row>
  </sheetData>
  <mergeCells count="4">
    <mergeCell ref="H13:I13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8"/>
  <sheetViews>
    <sheetView showGridLines="0" showZeros="0" workbookViewId="0" topLeftCell="A21">
      <selection activeCell="A8" sqref="A8:E43"/>
    </sheetView>
  </sheetViews>
  <sheetFormatPr defaultColWidth="9.00390625" defaultRowHeight="12.75"/>
  <cols>
    <col min="1" max="1" width="4.375" style="111" customWidth="1"/>
    <col min="2" max="2" width="11.625" style="111" customWidth="1"/>
    <col min="3" max="3" width="40.375" style="111" customWidth="1"/>
    <col min="4" max="4" width="5.625" style="111" customWidth="1"/>
    <col min="5" max="5" width="8.625" style="120" customWidth="1"/>
    <col min="6" max="6" width="9.875" style="111" customWidth="1"/>
    <col min="7" max="7" width="13.875" style="111" customWidth="1"/>
    <col min="8" max="11" width="9.125" style="111" customWidth="1"/>
    <col min="12" max="12" width="75.375" style="111" customWidth="1"/>
    <col min="13" max="13" width="45.25390625" style="111" customWidth="1"/>
    <col min="14" max="16384" width="9.125" style="111" customWidth="1"/>
  </cols>
  <sheetData>
    <row r="1" spans="1:7" ht="15.75">
      <c r="A1" s="189" t="s">
        <v>91</v>
      </c>
      <c r="B1" s="189"/>
      <c r="C1" s="189"/>
      <c r="D1" s="189"/>
      <c r="E1" s="189"/>
      <c r="F1" s="189"/>
      <c r="G1" s="189"/>
    </row>
    <row r="2" spans="2:7" ht="14.25" customHeight="1" thickBot="1">
      <c r="B2" s="112"/>
      <c r="C2" s="113"/>
      <c r="D2" s="113"/>
      <c r="E2" s="114"/>
      <c r="F2" s="113"/>
      <c r="G2" s="113"/>
    </row>
    <row r="3" spans="1:7" ht="13.5" thickTop="1">
      <c r="A3" s="182" t="s">
        <v>33</v>
      </c>
      <c r="B3" s="183"/>
      <c r="C3" s="75" t="s">
        <v>93</v>
      </c>
      <c r="D3" s="76"/>
      <c r="E3" s="115" t="s">
        <v>36</v>
      </c>
      <c r="F3" s="116"/>
      <c r="G3" s="117"/>
    </row>
    <row r="4" spans="1:7" ht="13.5" thickBot="1">
      <c r="A4" s="190" t="s">
        <v>35</v>
      </c>
      <c r="B4" s="185"/>
      <c r="C4" s="81" t="s">
        <v>92</v>
      </c>
      <c r="D4" s="82"/>
      <c r="E4" s="191"/>
      <c r="F4" s="192"/>
      <c r="G4" s="193"/>
    </row>
    <row r="5" spans="1:7" ht="13.5" thickTop="1">
      <c r="A5" s="118"/>
      <c r="B5" s="119"/>
      <c r="C5" s="119"/>
      <c r="G5" s="121"/>
    </row>
    <row r="6" spans="1:7" ht="12.75">
      <c r="A6" s="122" t="s">
        <v>37</v>
      </c>
      <c r="B6" s="123" t="s">
        <v>38</v>
      </c>
      <c r="C6" s="123" t="s">
        <v>39</v>
      </c>
      <c r="D6" s="123" t="s">
        <v>40</v>
      </c>
      <c r="E6" s="124" t="s">
        <v>41</v>
      </c>
      <c r="F6" s="123" t="s">
        <v>42</v>
      </c>
      <c r="G6" s="125" t="s">
        <v>43</v>
      </c>
    </row>
    <row r="7" spans="1:15" ht="12.75">
      <c r="A7" s="126" t="s">
        <v>44</v>
      </c>
      <c r="B7" s="127" t="s">
        <v>48</v>
      </c>
      <c r="C7" s="128" t="s">
        <v>49</v>
      </c>
      <c r="D7" s="129"/>
      <c r="E7" s="130"/>
      <c r="F7" s="130"/>
      <c r="G7" s="131"/>
      <c r="H7" s="132"/>
      <c r="I7" s="132"/>
      <c r="O7" s="133">
        <v>1</v>
      </c>
    </row>
    <row r="8" spans="1:104" ht="12.75">
      <c r="A8" s="160">
        <v>1</v>
      </c>
      <c r="B8" s="134" t="s">
        <v>62</v>
      </c>
      <c r="C8" s="135" t="s">
        <v>96</v>
      </c>
      <c r="D8" s="136" t="s">
        <v>58</v>
      </c>
      <c r="E8" s="137">
        <v>1</v>
      </c>
      <c r="F8" s="137"/>
      <c r="G8" s="138">
        <f>E8*F8</f>
        <v>0</v>
      </c>
      <c r="O8" s="133">
        <v>2</v>
      </c>
      <c r="AA8" s="111">
        <v>1</v>
      </c>
      <c r="AB8" s="111">
        <v>1</v>
      </c>
      <c r="AC8" s="111">
        <v>1</v>
      </c>
      <c r="AZ8" s="111">
        <v>1</v>
      </c>
      <c r="BA8" s="111">
        <f>IF(AZ8=1,G8,0)</f>
        <v>0</v>
      </c>
      <c r="BB8" s="111">
        <f>IF(AZ8=2,G8,0)</f>
        <v>0</v>
      </c>
      <c r="BC8" s="111">
        <f>IF(AZ8=3,G8,0)</f>
        <v>0</v>
      </c>
      <c r="BD8" s="111">
        <f>IF(AZ8=4,G8,0)</f>
        <v>0</v>
      </c>
      <c r="BE8" s="111">
        <f>IF(AZ8=5,G8,0)</f>
        <v>0</v>
      </c>
      <c r="CZ8" s="111">
        <v>0</v>
      </c>
    </row>
    <row r="9" spans="1:104" ht="12.75">
      <c r="A9" s="160">
        <v>2</v>
      </c>
      <c r="B9" s="134" t="s">
        <v>63</v>
      </c>
      <c r="C9" s="135" t="s">
        <v>97</v>
      </c>
      <c r="D9" s="136" t="s">
        <v>50</v>
      </c>
      <c r="E9" s="137">
        <v>7.5</v>
      </c>
      <c r="F9" s="137"/>
      <c r="G9" s="138">
        <f>E9*F9</f>
        <v>0</v>
      </c>
      <c r="O9" s="133">
        <v>2</v>
      </c>
      <c r="AA9" s="111">
        <v>1</v>
      </c>
      <c r="AB9" s="111">
        <v>1</v>
      </c>
      <c r="AC9" s="111">
        <v>1</v>
      </c>
      <c r="AZ9" s="111">
        <v>1</v>
      </c>
      <c r="BA9" s="111">
        <f>IF(AZ9=1,G9,0)</f>
        <v>0</v>
      </c>
      <c r="BB9" s="111">
        <f>IF(AZ9=2,G9,0)</f>
        <v>0</v>
      </c>
      <c r="BC9" s="111">
        <f>IF(AZ9=3,G9,0)</f>
        <v>0</v>
      </c>
      <c r="BD9" s="111">
        <f>IF(AZ9=4,G9,0)</f>
        <v>0</v>
      </c>
      <c r="BE9" s="111">
        <f>IF(AZ9=5,G9,0)</f>
        <v>0</v>
      </c>
      <c r="CZ9" s="111">
        <v>0</v>
      </c>
    </row>
    <row r="10" spans="1:104" ht="12.75">
      <c r="A10" s="160">
        <v>3</v>
      </c>
      <c r="B10" s="134" t="s">
        <v>64</v>
      </c>
      <c r="C10" s="135" t="s">
        <v>117</v>
      </c>
      <c r="D10" s="136" t="s">
        <v>58</v>
      </c>
      <c r="E10" s="137">
        <v>1</v>
      </c>
      <c r="F10" s="137"/>
      <c r="G10" s="138">
        <f>E10*F10</f>
        <v>0</v>
      </c>
      <c r="O10" s="133">
        <v>2</v>
      </c>
      <c r="AA10" s="111">
        <v>1</v>
      </c>
      <c r="AB10" s="111">
        <v>1</v>
      </c>
      <c r="AC10" s="111">
        <v>1</v>
      </c>
      <c r="AZ10" s="111">
        <v>1</v>
      </c>
      <c r="BA10" s="111">
        <f>IF(AZ10=1,G10,0)</f>
        <v>0</v>
      </c>
      <c r="BB10" s="111">
        <f>IF(AZ10=2,G10,0)</f>
        <v>0</v>
      </c>
      <c r="BC10" s="111">
        <f>IF(AZ10=3,G10,0)</f>
        <v>0</v>
      </c>
      <c r="BD10" s="111">
        <f>IF(AZ10=4,G10,0)</f>
        <v>0</v>
      </c>
      <c r="BE10" s="111">
        <f>IF(AZ10=5,G10,0)</f>
        <v>0</v>
      </c>
      <c r="CZ10" s="111">
        <v>0</v>
      </c>
    </row>
    <row r="11" spans="1:57" ht="12.75">
      <c r="A11" s="139"/>
      <c r="B11" s="140" t="s">
        <v>45</v>
      </c>
      <c r="C11" s="141" t="str">
        <f>CONCATENATE(B7," ",C7)</f>
        <v>61 Upravy povrchů vnitřní</v>
      </c>
      <c r="D11" s="139"/>
      <c r="E11" s="142"/>
      <c r="F11" s="142"/>
      <c r="G11" s="143">
        <f>SUM(G8:G10)</f>
        <v>0</v>
      </c>
      <c r="O11" s="133">
        <v>4</v>
      </c>
      <c r="BA11" s="144">
        <f>SUM(BA7:BA8)</f>
        <v>0</v>
      </c>
      <c r="BB11" s="144">
        <f>SUM(BB7:BB8)</f>
        <v>0</v>
      </c>
      <c r="BC11" s="144">
        <f>SUM(BC7:BC8)</f>
        <v>0</v>
      </c>
      <c r="BD11" s="144">
        <f>SUM(BD7:BD8)</f>
        <v>0</v>
      </c>
      <c r="BE11" s="144">
        <f>SUM(BE7:BE8)</f>
        <v>0</v>
      </c>
    </row>
    <row r="12" spans="1:15" ht="12.75">
      <c r="A12" s="126" t="s">
        <v>44</v>
      </c>
      <c r="B12" s="127" t="s">
        <v>52</v>
      </c>
      <c r="C12" s="128" t="s">
        <v>53</v>
      </c>
      <c r="D12" s="129"/>
      <c r="E12" s="130"/>
      <c r="F12" s="130"/>
      <c r="G12" s="131"/>
      <c r="H12" s="132"/>
      <c r="I12" s="132"/>
      <c r="O12" s="133">
        <v>1</v>
      </c>
    </row>
    <row r="13" spans="1:104" ht="22.5">
      <c r="A13" s="160">
        <v>4</v>
      </c>
      <c r="B13" s="134" t="s">
        <v>65</v>
      </c>
      <c r="C13" s="135" t="s">
        <v>98</v>
      </c>
      <c r="D13" s="136" t="s">
        <v>58</v>
      </c>
      <c r="E13" s="137">
        <v>1</v>
      </c>
      <c r="F13" s="137"/>
      <c r="G13" s="138">
        <f>E13*F13</f>
        <v>0</v>
      </c>
      <c r="O13" s="133">
        <v>2</v>
      </c>
      <c r="AA13" s="111">
        <v>1</v>
      </c>
      <c r="AB13" s="111">
        <v>1</v>
      </c>
      <c r="AC13" s="111">
        <v>1</v>
      </c>
      <c r="AZ13" s="111">
        <v>1</v>
      </c>
      <c r="BA13" s="111">
        <f>IF(AZ13=1,G13,0)</f>
        <v>0</v>
      </c>
      <c r="BB13" s="111">
        <f>IF(AZ13=2,G13,0)</f>
        <v>0</v>
      </c>
      <c r="BC13" s="111">
        <f>IF(AZ13=3,G13,0)</f>
        <v>0</v>
      </c>
      <c r="BD13" s="111">
        <f>IF(AZ13=4,G13,0)</f>
        <v>0</v>
      </c>
      <c r="BE13" s="111">
        <f>IF(AZ13=5,G13,0)</f>
        <v>0</v>
      </c>
      <c r="CZ13" s="111">
        <v>0.03337547</v>
      </c>
    </row>
    <row r="14" spans="1:57" ht="12.75">
      <c r="A14" s="139"/>
      <c r="B14" s="140" t="s">
        <v>45</v>
      </c>
      <c r="C14" s="141" t="str">
        <f>CONCATENATE(B12," ",C12)</f>
        <v>94 Lešení a stavební výtahy</v>
      </c>
      <c r="D14" s="139"/>
      <c r="E14" s="142"/>
      <c r="F14" s="142"/>
      <c r="G14" s="143">
        <f>SUM(G12:G13)</f>
        <v>0</v>
      </c>
      <c r="O14" s="133">
        <v>4</v>
      </c>
      <c r="BA14" s="144">
        <f>SUM(BA12:BA13)</f>
        <v>0</v>
      </c>
      <c r="BB14" s="144">
        <f>SUM(BB12:BB13)</f>
        <v>0</v>
      </c>
      <c r="BC14" s="144">
        <f>SUM(BC12:BC13)</f>
        <v>0</v>
      </c>
      <c r="BD14" s="144">
        <f>SUM(BD12:BD13)</f>
        <v>0</v>
      </c>
      <c r="BE14" s="144">
        <f>SUM(BE12:BE13)</f>
        <v>0</v>
      </c>
    </row>
    <row r="15" spans="1:15" ht="12.75">
      <c r="A15" s="126" t="s">
        <v>44</v>
      </c>
      <c r="B15" s="127" t="s">
        <v>94</v>
      </c>
      <c r="C15" s="128" t="s">
        <v>95</v>
      </c>
      <c r="D15" s="129"/>
      <c r="E15" s="130"/>
      <c r="F15" s="130"/>
      <c r="G15" s="131"/>
      <c r="H15" s="132"/>
      <c r="I15" s="132"/>
      <c r="O15" s="133">
        <v>1</v>
      </c>
    </row>
    <row r="16" spans="1:104" ht="12.75">
      <c r="A16" s="160">
        <v>5</v>
      </c>
      <c r="B16" s="134" t="s">
        <v>67</v>
      </c>
      <c r="C16" s="135" t="s">
        <v>99</v>
      </c>
      <c r="D16" s="136" t="s">
        <v>50</v>
      </c>
      <c r="E16" s="137">
        <v>16.3</v>
      </c>
      <c r="F16" s="137"/>
      <c r="G16" s="138">
        <f aca="true" t="shared" si="0" ref="G16:G21">E16*F16</f>
        <v>0</v>
      </c>
      <c r="O16" s="133">
        <v>2</v>
      </c>
      <c r="AA16" s="111">
        <v>1</v>
      </c>
      <c r="AB16" s="111">
        <v>1</v>
      </c>
      <c r="AC16" s="111">
        <v>1</v>
      </c>
      <c r="AZ16" s="111">
        <v>1</v>
      </c>
      <c r="BA16" s="111">
        <f aca="true" t="shared" si="1" ref="BA16:BA21">IF(AZ16=1,G16,0)</f>
        <v>0</v>
      </c>
      <c r="BB16" s="111">
        <f aca="true" t="shared" si="2" ref="BB16:BB21">IF(AZ16=2,G16,0)</f>
        <v>0</v>
      </c>
      <c r="BC16" s="111">
        <f aca="true" t="shared" si="3" ref="BC16:BC21">IF(AZ16=3,G16,0)</f>
        <v>0</v>
      </c>
      <c r="BD16" s="111">
        <f aca="true" t="shared" si="4" ref="BD16:BD21">IF(AZ16=4,G16,0)</f>
        <v>0</v>
      </c>
      <c r="BE16" s="111">
        <f aca="true" t="shared" si="5" ref="BE16:BE21">IF(AZ16=5,G16,0)</f>
        <v>0</v>
      </c>
      <c r="CZ16" s="111">
        <v>0.03337547</v>
      </c>
    </row>
    <row r="17" spans="1:104" ht="12.75">
      <c r="A17" s="160">
        <v>6</v>
      </c>
      <c r="B17" s="134" t="s">
        <v>68</v>
      </c>
      <c r="C17" s="135" t="s">
        <v>100</v>
      </c>
      <c r="D17" s="136" t="s">
        <v>50</v>
      </c>
      <c r="E17" s="137">
        <v>22.86</v>
      </c>
      <c r="F17" s="137"/>
      <c r="G17" s="138">
        <f t="shared" si="0"/>
        <v>0</v>
      </c>
      <c r="O17" s="133">
        <v>2</v>
      </c>
      <c r="AA17" s="111">
        <v>1</v>
      </c>
      <c r="AB17" s="111">
        <v>1</v>
      </c>
      <c r="AC17" s="111">
        <v>1</v>
      </c>
      <c r="AZ17" s="111">
        <v>1</v>
      </c>
      <c r="BA17" s="111">
        <f t="shared" si="1"/>
        <v>0</v>
      </c>
      <c r="BB17" s="111">
        <f t="shared" si="2"/>
        <v>0</v>
      </c>
      <c r="BC17" s="111">
        <f t="shared" si="3"/>
        <v>0</v>
      </c>
      <c r="BD17" s="111">
        <f t="shared" si="4"/>
        <v>0</v>
      </c>
      <c r="BE17" s="111">
        <f t="shared" si="5"/>
        <v>0</v>
      </c>
      <c r="CZ17" s="111">
        <v>0.03337547</v>
      </c>
    </row>
    <row r="18" spans="1:104" ht="12.75">
      <c r="A18" s="160">
        <v>7</v>
      </c>
      <c r="B18" s="134" t="s">
        <v>69</v>
      </c>
      <c r="C18" s="135" t="s">
        <v>107</v>
      </c>
      <c r="D18" s="136" t="s">
        <v>50</v>
      </c>
      <c r="E18" s="137">
        <v>3</v>
      </c>
      <c r="F18" s="137"/>
      <c r="G18" s="138">
        <f t="shared" si="0"/>
        <v>0</v>
      </c>
      <c r="O18" s="133">
        <v>2</v>
      </c>
      <c r="AA18" s="111">
        <v>1</v>
      </c>
      <c r="AB18" s="111">
        <v>1</v>
      </c>
      <c r="AC18" s="111">
        <v>1</v>
      </c>
      <c r="AZ18" s="111">
        <v>1</v>
      </c>
      <c r="BA18" s="111">
        <f t="shared" si="1"/>
        <v>0</v>
      </c>
      <c r="BB18" s="111">
        <f t="shared" si="2"/>
        <v>0</v>
      </c>
      <c r="BC18" s="111">
        <f t="shared" si="3"/>
        <v>0</v>
      </c>
      <c r="BD18" s="111">
        <f t="shared" si="4"/>
        <v>0</v>
      </c>
      <c r="BE18" s="111">
        <f t="shared" si="5"/>
        <v>0</v>
      </c>
      <c r="CZ18" s="111">
        <v>0.03337547</v>
      </c>
    </row>
    <row r="19" spans="1:104" ht="22.5">
      <c r="A19" s="160">
        <v>8</v>
      </c>
      <c r="B19" s="134" t="s">
        <v>70</v>
      </c>
      <c r="C19" s="135" t="s">
        <v>101</v>
      </c>
      <c r="D19" s="136" t="s">
        <v>58</v>
      </c>
      <c r="E19" s="137">
        <v>1</v>
      </c>
      <c r="F19" s="137"/>
      <c r="G19" s="138">
        <f t="shared" si="0"/>
        <v>0</v>
      </c>
      <c r="O19" s="133">
        <v>2</v>
      </c>
      <c r="AA19" s="111">
        <v>1</v>
      </c>
      <c r="AB19" s="111">
        <v>1</v>
      </c>
      <c r="AC19" s="111">
        <v>1</v>
      </c>
      <c r="AZ19" s="111">
        <v>1</v>
      </c>
      <c r="BA19" s="111">
        <f t="shared" si="1"/>
        <v>0</v>
      </c>
      <c r="BB19" s="111">
        <f t="shared" si="2"/>
        <v>0</v>
      </c>
      <c r="BC19" s="111">
        <f t="shared" si="3"/>
        <v>0</v>
      </c>
      <c r="BD19" s="111">
        <f t="shared" si="4"/>
        <v>0</v>
      </c>
      <c r="BE19" s="111">
        <f t="shared" si="5"/>
        <v>0</v>
      </c>
      <c r="CZ19" s="111">
        <v>0.03337547</v>
      </c>
    </row>
    <row r="20" spans="1:104" ht="22.5">
      <c r="A20" s="160">
        <v>9</v>
      </c>
      <c r="B20" s="134" t="s">
        <v>71</v>
      </c>
      <c r="C20" s="135" t="s">
        <v>116</v>
      </c>
      <c r="D20" s="136" t="s">
        <v>50</v>
      </c>
      <c r="E20" s="137">
        <v>55.5</v>
      </c>
      <c r="F20" s="137"/>
      <c r="G20" s="138">
        <f t="shared" si="0"/>
        <v>0</v>
      </c>
      <c r="O20" s="133">
        <v>2</v>
      </c>
      <c r="AA20" s="111">
        <v>1</v>
      </c>
      <c r="AB20" s="111">
        <v>1</v>
      </c>
      <c r="AC20" s="111">
        <v>1</v>
      </c>
      <c r="AZ20" s="111">
        <v>1</v>
      </c>
      <c r="BA20" s="111">
        <f t="shared" si="1"/>
        <v>0</v>
      </c>
      <c r="BB20" s="111">
        <f t="shared" si="2"/>
        <v>0</v>
      </c>
      <c r="BC20" s="111">
        <f t="shared" si="3"/>
        <v>0</v>
      </c>
      <c r="BD20" s="111">
        <f t="shared" si="4"/>
        <v>0</v>
      </c>
      <c r="BE20" s="111">
        <f t="shared" si="5"/>
        <v>0</v>
      </c>
      <c r="CZ20" s="111">
        <v>0.03337547</v>
      </c>
    </row>
    <row r="21" spans="1:104" ht="12.75">
      <c r="A21" s="160">
        <v>10</v>
      </c>
      <c r="B21" s="134" t="s">
        <v>73</v>
      </c>
      <c r="C21" s="135" t="s">
        <v>102</v>
      </c>
      <c r="D21" s="136" t="s">
        <v>103</v>
      </c>
      <c r="E21" s="137">
        <v>5</v>
      </c>
      <c r="F21" s="137"/>
      <c r="G21" s="138">
        <f t="shared" si="0"/>
        <v>0</v>
      </c>
      <c r="O21" s="133">
        <v>2</v>
      </c>
      <c r="AA21" s="111">
        <v>1</v>
      </c>
      <c r="AB21" s="111">
        <v>1</v>
      </c>
      <c r="AC21" s="111">
        <v>1</v>
      </c>
      <c r="AZ21" s="111">
        <v>1</v>
      </c>
      <c r="BA21" s="111">
        <f t="shared" si="1"/>
        <v>0</v>
      </c>
      <c r="BB21" s="111">
        <f t="shared" si="2"/>
        <v>0</v>
      </c>
      <c r="BC21" s="111">
        <f t="shared" si="3"/>
        <v>0</v>
      </c>
      <c r="BD21" s="111">
        <f t="shared" si="4"/>
        <v>0</v>
      </c>
      <c r="BE21" s="111">
        <f t="shared" si="5"/>
        <v>0</v>
      </c>
      <c r="CZ21" s="111">
        <v>0.03337547</v>
      </c>
    </row>
    <row r="22" spans="1:57" ht="12.75">
      <c r="A22" s="139"/>
      <c r="B22" s="140" t="s">
        <v>45</v>
      </c>
      <c r="C22" s="141" t="str">
        <f>CONCATENATE(B15," ",C15)</f>
        <v>96 Bourání konstrukcí</v>
      </c>
      <c r="D22" s="139"/>
      <c r="E22" s="142"/>
      <c r="F22" s="142"/>
      <c r="G22" s="143">
        <f>SUM(G15:G21)</f>
        <v>0</v>
      </c>
      <c r="O22" s="133">
        <v>4</v>
      </c>
      <c r="BA22" s="144">
        <f>SUM(BA15:BA16)</f>
        <v>0</v>
      </c>
      <c r="BB22" s="144">
        <f>SUM(BB15:BB16)</f>
        <v>0</v>
      </c>
      <c r="BC22" s="144">
        <f>SUM(BC15:BC16)</f>
        <v>0</v>
      </c>
      <c r="BD22" s="144">
        <f>SUM(BD15:BD16)</f>
        <v>0</v>
      </c>
      <c r="BE22" s="144">
        <f>SUM(BE15:BE16)</f>
        <v>0</v>
      </c>
    </row>
    <row r="23" spans="1:15" ht="12.75">
      <c r="A23" s="126" t="s">
        <v>44</v>
      </c>
      <c r="B23" s="127" t="s">
        <v>54</v>
      </c>
      <c r="C23" s="128" t="s">
        <v>55</v>
      </c>
      <c r="D23" s="129"/>
      <c r="E23" s="130"/>
      <c r="F23" s="130"/>
      <c r="G23" s="131"/>
      <c r="H23" s="132"/>
      <c r="I23" s="132"/>
      <c r="O23" s="133">
        <v>1</v>
      </c>
    </row>
    <row r="24" spans="1:104" ht="22.5">
      <c r="A24" s="160">
        <v>11</v>
      </c>
      <c r="B24" s="134" t="s">
        <v>74</v>
      </c>
      <c r="C24" s="135" t="s">
        <v>104</v>
      </c>
      <c r="D24" s="136" t="s">
        <v>72</v>
      </c>
      <c r="E24" s="137">
        <v>70</v>
      </c>
      <c r="F24" s="137"/>
      <c r="G24" s="138">
        <f>E24*F24</f>
        <v>0</v>
      </c>
      <c r="O24" s="133">
        <v>2</v>
      </c>
      <c r="AA24" s="111">
        <v>1</v>
      </c>
      <c r="AB24" s="111">
        <v>1</v>
      </c>
      <c r="AC24" s="111">
        <v>1</v>
      </c>
      <c r="AZ24" s="111">
        <v>1</v>
      </c>
      <c r="BA24" s="111">
        <f>IF(AZ24=1,G24,0)</f>
        <v>0</v>
      </c>
      <c r="BB24" s="111">
        <f>IF(AZ24=2,G24,0)</f>
        <v>0</v>
      </c>
      <c r="BC24" s="111">
        <f>IF(AZ24=3,G24,0)</f>
        <v>0</v>
      </c>
      <c r="BD24" s="111">
        <f>IF(AZ24=4,G24,0)</f>
        <v>0</v>
      </c>
      <c r="BE24" s="111">
        <f>IF(AZ24=5,G24,0)</f>
        <v>0</v>
      </c>
      <c r="CZ24" s="111">
        <v>0.00205</v>
      </c>
    </row>
    <row r="25" spans="1:104" ht="12.75">
      <c r="A25" s="160">
        <v>12</v>
      </c>
      <c r="B25" s="134" t="s">
        <v>75</v>
      </c>
      <c r="C25" s="135" t="s">
        <v>66</v>
      </c>
      <c r="D25" s="136" t="s">
        <v>50</v>
      </c>
      <c r="E25" s="137">
        <v>120</v>
      </c>
      <c r="F25" s="137"/>
      <c r="G25" s="138">
        <f>E25*F25</f>
        <v>0</v>
      </c>
      <c r="O25" s="133">
        <v>2</v>
      </c>
      <c r="AA25" s="111">
        <v>1</v>
      </c>
      <c r="AB25" s="111">
        <v>1</v>
      </c>
      <c r="AC25" s="111">
        <v>1</v>
      </c>
      <c r="AZ25" s="111">
        <v>1</v>
      </c>
      <c r="BA25" s="111">
        <f>IF(AZ25=1,G25,0)</f>
        <v>0</v>
      </c>
      <c r="BB25" s="111">
        <f>IF(AZ25=2,G25,0)</f>
        <v>0</v>
      </c>
      <c r="BC25" s="111">
        <f>IF(AZ25=3,G25,0)</f>
        <v>0</v>
      </c>
      <c r="BD25" s="111">
        <f>IF(AZ25=4,G25,0)</f>
        <v>0</v>
      </c>
      <c r="BE25" s="111">
        <f>IF(AZ25=5,G25,0)</f>
        <v>0</v>
      </c>
      <c r="CZ25" s="111">
        <v>0.00205</v>
      </c>
    </row>
    <row r="26" spans="1:57" ht="12.75">
      <c r="A26" s="139"/>
      <c r="B26" s="140" t="s">
        <v>45</v>
      </c>
      <c r="C26" s="141" t="str">
        <f>CONCATENATE(B23," ",C23)</f>
        <v>95 Dokončovací konstrukce na pozemních stavbách</v>
      </c>
      <c r="D26" s="139"/>
      <c r="E26" s="142"/>
      <c r="F26" s="142"/>
      <c r="G26" s="143">
        <f>SUM(G23:G25)</f>
        <v>0</v>
      </c>
      <c r="O26" s="133">
        <v>4</v>
      </c>
      <c r="BA26" s="144">
        <f>SUM(BA23:BA25)</f>
        <v>0</v>
      </c>
      <c r="BB26" s="144">
        <f>SUM(BB23:BB25)</f>
        <v>0</v>
      </c>
      <c r="BC26" s="144">
        <f>SUM(BC23:BC25)</f>
        <v>0</v>
      </c>
      <c r="BD26" s="144">
        <f>SUM(BD23:BD25)</f>
        <v>0</v>
      </c>
      <c r="BE26" s="144">
        <f>SUM(BE23:BE25)</f>
        <v>0</v>
      </c>
    </row>
    <row r="27" spans="1:15" ht="12.75">
      <c r="A27" s="126" t="s">
        <v>44</v>
      </c>
      <c r="B27" s="127" t="s">
        <v>56</v>
      </c>
      <c r="C27" s="128" t="s">
        <v>57</v>
      </c>
      <c r="D27" s="129"/>
      <c r="E27" s="130"/>
      <c r="F27" s="130"/>
      <c r="G27" s="131"/>
      <c r="H27" s="132"/>
      <c r="I27" s="132"/>
      <c r="O27" s="133">
        <v>1</v>
      </c>
    </row>
    <row r="28" spans="1:104" ht="33.75">
      <c r="A28" s="160">
        <v>13</v>
      </c>
      <c r="B28" s="134" t="s">
        <v>83</v>
      </c>
      <c r="C28" s="135" t="s">
        <v>105</v>
      </c>
      <c r="D28" s="136" t="s">
        <v>50</v>
      </c>
      <c r="E28" s="137">
        <v>55.5</v>
      </c>
      <c r="F28" s="137"/>
      <c r="G28" s="138">
        <f aca="true" t="shared" si="6" ref="G28:G31">E28*F28</f>
        <v>0</v>
      </c>
      <c r="O28" s="133">
        <v>2</v>
      </c>
      <c r="AA28" s="111">
        <v>1</v>
      </c>
      <c r="AB28" s="111">
        <v>7</v>
      </c>
      <c r="AC28" s="111">
        <v>7</v>
      </c>
      <c r="AZ28" s="111">
        <v>2</v>
      </c>
      <c r="BA28" s="111">
        <f aca="true" t="shared" si="7" ref="BA28:BA31">IF(AZ28=1,G28,0)</f>
        <v>0</v>
      </c>
      <c r="BB28" s="111">
        <f aca="true" t="shared" si="8" ref="BB28:BB31">IF(AZ28=2,G28,0)</f>
        <v>0</v>
      </c>
      <c r="BC28" s="111">
        <f aca="true" t="shared" si="9" ref="BC28:BC31">IF(AZ28=3,G28,0)</f>
        <v>0</v>
      </c>
      <c r="BD28" s="111">
        <f aca="true" t="shared" si="10" ref="BD28:BD31">IF(AZ28=4,G28,0)</f>
        <v>0</v>
      </c>
      <c r="BE28" s="111">
        <f aca="true" t="shared" si="11" ref="BE28:BE31">IF(AZ28=5,G28,0)</f>
        <v>0</v>
      </c>
      <c r="CZ28" s="111">
        <v>0</v>
      </c>
    </row>
    <row r="29" spans="1:104" ht="22.5">
      <c r="A29" s="160">
        <v>14</v>
      </c>
      <c r="B29" s="134" t="s">
        <v>84</v>
      </c>
      <c r="C29" s="135" t="s">
        <v>106</v>
      </c>
      <c r="D29" s="136" t="s">
        <v>50</v>
      </c>
      <c r="E29" s="137">
        <v>14.5</v>
      </c>
      <c r="F29" s="137"/>
      <c r="G29" s="138">
        <f aca="true" t="shared" si="12" ref="G29">E29*F29</f>
        <v>0</v>
      </c>
      <c r="O29" s="133">
        <v>2</v>
      </c>
      <c r="AA29" s="111">
        <v>1</v>
      </c>
      <c r="AB29" s="111">
        <v>7</v>
      </c>
      <c r="AC29" s="111">
        <v>7</v>
      </c>
      <c r="AZ29" s="111">
        <v>2</v>
      </c>
      <c r="BA29" s="111">
        <f aca="true" t="shared" si="13" ref="BA29">IF(AZ29=1,G29,0)</f>
        <v>0</v>
      </c>
      <c r="BB29" s="111">
        <f aca="true" t="shared" si="14" ref="BB29">IF(AZ29=2,G29,0)</f>
        <v>0</v>
      </c>
      <c r="BC29" s="111">
        <f aca="true" t="shared" si="15" ref="BC29">IF(AZ29=3,G29,0)</f>
        <v>0</v>
      </c>
      <c r="BD29" s="111">
        <f aca="true" t="shared" si="16" ref="BD29">IF(AZ29=4,G29,0)</f>
        <v>0</v>
      </c>
      <c r="BE29" s="111">
        <f aca="true" t="shared" si="17" ref="BE29">IF(AZ29=5,G29,0)</f>
        <v>0</v>
      </c>
      <c r="CZ29" s="111">
        <v>0</v>
      </c>
    </row>
    <row r="30" spans="1:104" ht="22.5">
      <c r="A30" s="160">
        <v>15</v>
      </c>
      <c r="B30" s="134" t="s">
        <v>85</v>
      </c>
      <c r="C30" s="135" t="s">
        <v>109</v>
      </c>
      <c r="D30" s="136" t="s">
        <v>50</v>
      </c>
      <c r="E30" s="137">
        <v>3.3</v>
      </c>
      <c r="F30" s="137"/>
      <c r="G30" s="138">
        <f aca="true" t="shared" si="18" ref="G30">E30*F30</f>
        <v>0</v>
      </c>
      <c r="O30" s="133">
        <v>2</v>
      </c>
      <c r="AA30" s="111">
        <v>1</v>
      </c>
      <c r="AB30" s="111">
        <v>7</v>
      </c>
      <c r="AC30" s="111">
        <v>7</v>
      </c>
      <c r="AZ30" s="111">
        <v>2</v>
      </c>
      <c r="BA30" s="111">
        <f aca="true" t="shared" si="19" ref="BA30">IF(AZ30=1,G30,0)</f>
        <v>0</v>
      </c>
      <c r="BB30" s="111">
        <f aca="true" t="shared" si="20" ref="BB30">IF(AZ30=2,G30,0)</f>
        <v>0</v>
      </c>
      <c r="BC30" s="111">
        <f aca="true" t="shared" si="21" ref="BC30">IF(AZ30=3,G30,0)</f>
        <v>0</v>
      </c>
      <c r="BD30" s="111">
        <f aca="true" t="shared" si="22" ref="BD30">IF(AZ30=4,G30,0)</f>
        <v>0</v>
      </c>
      <c r="BE30" s="111">
        <f aca="true" t="shared" si="23" ref="BE30">IF(AZ30=5,G30,0)</f>
        <v>0</v>
      </c>
      <c r="CZ30" s="111">
        <v>0</v>
      </c>
    </row>
    <row r="31" spans="1:104" ht="22.5">
      <c r="A31" s="160">
        <v>16</v>
      </c>
      <c r="B31" s="134" t="s">
        <v>120</v>
      </c>
      <c r="C31" s="135" t="s">
        <v>108</v>
      </c>
      <c r="D31" s="136" t="s">
        <v>72</v>
      </c>
      <c r="E31" s="137">
        <v>1</v>
      </c>
      <c r="F31" s="137"/>
      <c r="G31" s="138">
        <f t="shared" si="6"/>
        <v>0</v>
      </c>
      <c r="O31" s="133">
        <v>2</v>
      </c>
      <c r="AA31" s="111">
        <v>1</v>
      </c>
      <c r="AB31" s="111">
        <v>7</v>
      </c>
      <c r="AC31" s="111">
        <v>7</v>
      </c>
      <c r="AZ31" s="111">
        <v>2</v>
      </c>
      <c r="BA31" s="111">
        <f t="shared" si="7"/>
        <v>0</v>
      </c>
      <c r="BB31" s="111">
        <f t="shared" si="8"/>
        <v>0</v>
      </c>
      <c r="BC31" s="111">
        <f t="shared" si="9"/>
        <v>0</v>
      </c>
      <c r="BD31" s="111">
        <f t="shared" si="10"/>
        <v>0</v>
      </c>
      <c r="BE31" s="111">
        <f t="shared" si="11"/>
        <v>0</v>
      </c>
      <c r="CZ31" s="111">
        <v>0</v>
      </c>
    </row>
    <row r="32" spans="1:57" ht="12.75">
      <c r="A32" s="139"/>
      <c r="B32" s="140" t="s">
        <v>45</v>
      </c>
      <c r="C32" s="141" t="str">
        <f>CONCATENATE(B27," ",C27)</f>
        <v>762 Konstrukce tesařské</v>
      </c>
      <c r="D32" s="139"/>
      <c r="E32" s="142"/>
      <c r="F32" s="142"/>
      <c r="G32" s="143">
        <f>SUM(G27:G31)</f>
        <v>0</v>
      </c>
      <c r="O32" s="133">
        <v>4</v>
      </c>
      <c r="BA32" s="144">
        <f>SUM(BA27:BA31)</f>
        <v>0</v>
      </c>
      <c r="BB32" s="144">
        <f>SUM(BB27:BB31)</f>
        <v>0</v>
      </c>
      <c r="BC32" s="144">
        <f>SUM(BC27:BC31)</f>
        <v>0</v>
      </c>
      <c r="BD32" s="144">
        <f>SUM(BD27:BD31)</f>
        <v>0</v>
      </c>
      <c r="BE32" s="144">
        <f>SUM(BE27:BE31)</f>
        <v>0</v>
      </c>
    </row>
    <row r="33" spans="1:15" ht="12.75">
      <c r="A33" s="126" t="s">
        <v>44</v>
      </c>
      <c r="B33" s="127" t="s">
        <v>59</v>
      </c>
      <c r="C33" s="128" t="s">
        <v>60</v>
      </c>
      <c r="D33" s="129"/>
      <c r="E33" s="130"/>
      <c r="F33" s="130"/>
      <c r="G33" s="131"/>
      <c r="H33" s="132"/>
      <c r="I33" s="132"/>
      <c r="O33" s="133">
        <v>1</v>
      </c>
    </row>
    <row r="34" spans="1:104" ht="21" customHeight="1">
      <c r="A34" s="160">
        <v>17</v>
      </c>
      <c r="B34" s="134" t="s">
        <v>121</v>
      </c>
      <c r="C34" s="135" t="s">
        <v>110</v>
      </c>
      <c r="D34" s="136" t="s">
        <v>50</v>
      </c>
      <c r="E34" s="137">
        <v>400</v>
      </c>
      <c r="F34" s="137"/>
      <c r="G34" s="138">
        <f>E34*F34</f>
        <v>0</v>
      </c>
      <c r="O34" s="133">
        <v>2</v>
      </c>
      <c r="AA34" s="111">
        <v>1</v>
      </c>
      <c r="AB34" s="111">
        <v>7</v>
      </c>
      <c r="AC34" s="111">
        <v>7</v>
      </c>
      <c r="AZ34" s="111">
        <v>2</v>
      </c>
      <c r="BA34" s="111">
        <f>IF(AZ34=1,G34,0)</f>
        <v>0</v>
      </c>
      <c r="BB34" s="111">
        <f>IF(AZ34=2,G34,0)</f>
        <v>0</v>
      </c>
      <c r="BC34" s="111">
        <f>IF(AZ34=3,G34,0)</f>
        <v>0</v>
      </c>
      <c r="BD34" s="111">
        <f>IF(AZ34=4,G34,0)</f>
        <v>0</v>
      </c>
      <c r="BE34" s="111">
        <f>IF(AZ34=5,G34,0)</f>
        <v>0</v>
      </c>
      <c r="CZ34" s="111">
        <v>0.00018665</v>
      </c>
    </row>
    <row r="35" spans="1:57" ht="12.75">
      <c r="A35" s="139"/>
      <c r="B35" s="140" t="s">
        <v>45</v>
      </c>
      <c r="C35" s="141" t="str">
        <f>CONCATENATE(B33," ",C33)</f>
        <v>784 Malby</v>
      </c>
      <c r="D35" s="139"/>
      <c r="E35" s="142"/>
      <c r="F35" s="142"/>
      <c r="G35" s="143">
        <f>SUM(G33:G34)</f>
        <v>0</v>
      </c>
      <c r="O35" s="133">
        <v>4</v>
      </c>
      <c r="BA35" s="144">
        <f>SUM(BA33:BA34)</f>
        <v>0</v>
      </c>
      <c r="BB35" s="144">
        <f>SUM(BB33:BB34)</f>
        <v>0</v>
      </c>
      <c r="BC35" s="144">
        <f>SUM(BC33:BC34)</f>
        <v>0</v>
      </c>
      <c r="BD35" s="144">
        <f>SUM(BD33:BD34)</f>
        <v>0</v>
      </c>
      <c r="BE35" s="144">
        <f>SUM(BE33:BE34)</f>
        <v>0</v>
      </c>
    </row>
    <row r="36" spans="1:15" ht="12.75">
      <c r="A36" s="162" t="s">
        <v>44</v>
      </c>
      <c r="B36" s="163" t="s">
        <v>111</v>
      </c>
      <c r="C36" s="164" t="s">
        <v>112</v>
      </c>
      <c r="D36" s="165"/>
      <c r="E36" s="166"/>
      <c r="F36" s="166"/>
      <c r="G36" s="167"/>
      <c r="H36" s="132"/>
      <c r="I36" s="132"/>
      <c r="O36" s="133">
        <v>1</v>
      </c>
    </row>
    <row r="37" spans="1:104" ht="22.5">
      <c r="A37" s="160">
        <v>18</v>
      </c>
      <c r="B37" s="134" t="s">
        <v>122</v>
      </c>
      <c r="C37" s="161" t="s">
        <v>115</v>
      </c>
      <c r="D37" s="136" t="s">
        <v>50</v>
      </c>
      <c r="E37" s="137">
        <v>55.5</v>
      </c>
      <c r="F37" s="137"/>
      <c r="G37" s="138">
        <f>E37*F37</f>
        <v>0</v>
      </c>
      <c r="O37" s="133">
        <v>2</v>
      </c>
      <c r="AA37" s="111">
        <v>1</v>
      </c>
      <c r="AB37" s="111">
        <v>7</v>
      </c>
      <c r="AC37" s="111">
        <v>7</v>
      </c>
      <c r="AZ37" s="111">
        <v>2</v>
      </c>
      <c r="BA37" s="111">
        <f>IF(AZ37=1,G37,0)</f>
        <v>0</v>
      </c>
      <c r="BB37" s="111">
        <f>IF(AZ37=2,G37,0)</f>
        <v>0</v>
      </c>
      <c r="BC37" s="111">
        <f>IF(AZ37=3,G37,0)</f>
        <v>0</v>
      </c>
      <c r="BD37" s="111">
        <f>IF(AZ37=4,G37,0)</f>
        <v>0</v>
      </c>
      <c r="BE37" s="111">
        <f>IF(AZ37=5,G37,0)</f>
        <v>0</v>
      </c>
      <c r="CA37" s="152">
        <v>1</v>
      </c>
      <c r="CB37" s="152">
        <v>7</v>
      </c>
      <c r="CZ37" s="111">
        <v>0</v>
      </c>
    </row>
    <row r="38" spans="1:104" ht="22.5">
      <c r="A38" s="160">
        <v>19</v>
      </c>
      <c r="B38" s="134" t="s">
        <v>123</v>
      </c>
      <c r="C38" s="161" t="s">
        <v>113</v>
      </c>
      <c r="D38" s="136" t="s">
        <v>50</v>
      </c>
      <c r="E38" s="137">
        <v>55.5</v>
      </c>
      <c r="F38" s="137"/>
      <c r="G38" s="138">
        <f>E38*F38</f>
        <v>0</v>
      </c>
      <c r="O38" s="133">
        <v>2</v>
      </c>
      <c r="AA38" s="111">
        <v>1</v>
      </c>
      <c r="AB38" s="111">
        <v>7</v>
      </c>
      <c r="AC38" s="111">
        <v>7</v>
      </c>
      <c r="AZ38" s="111">
        <v>2</v>
      </c>
      <c r="BA38" s="111">
        <f>IF(AZ38=1,G38,0)</f>
        <v>0</v>
      </c>
      <c r="BB38" s="111">
        <f>IF(AZ38=2,G38,0)</f>
        <v>0</v>
      </c>
      <c r="BC38" s="111">
        <f>IF(AZ38=3,G38,0)</f>
        <v>0</v>
      </c>
      <c r="BD38" s="111">
        <f>IF(AZ38=4,G38,0)</f>
        <v>0</v>
      </c>
      <c r="BE38" s="111">
        <f>IF(AZ38=5,G38,0)</f>
        <v>0</v>
      </c>
      <c r="CA38" s="152">
        <v>1</v>
      </c>
      <c r="CB38" s="152">
        <v>7</v>
      </c>
      <c r="CZ38" s="111">
        <v>0</v>
      </c>
    </row>
    <row r="39" spans="1:104" ht="33.75">
      <c r="A39" s="160">
        <v>20</v>
      </c>
      <c r="B39" s="134" t="s">
        <v>124</v>
      </c>
      <c r="C39" s="161" t="s">
        <v>114</v>
      </c>
      <c r="D39" s="136" t="s">
        <v>51</v>
      </c>
      <c r="E39" s="137">
        <v>27.3</v>
      </c>
      <c r="F39" s="137"/>
      <c r="G39" s="138">
        <f>E39*F39</f>
        <v>0</v>
      </c>
      <c r="O39" s="133">
        <v>2</v>
      </c>
      <c r="AA39" s="111">
        <v>1</v>
      </c>
      <c r="AB39" s="111">
        <v>7</v>
      </c>
      <c r="AC39" s="111">
        <v>7</v>
      </c>
      <c r="AZ39" s="111">
        <v>2</v>
      </c>
      <c r="BA39" s="111">
        <f>IF(AZ39=1,G39,0)</f>
        <v>0</v>
      </c>
      <c r="BB39" s="111">
        <f>IF(AZ39=2,G39,0)</f>
        <v>0</v>
      </c>
      <c r="BC39" s="111">
        <f>IF(AZ39=3,G39,0)</f>
        <v>0</v>
      </c>
      <c r="BD39" s="111">
        <f>IF(AZ39=4,G39,0)</f>
        <v>0</v>
      </c>
      <c r="BE39" s="111">
        <f>IF(AZ39=5,G39,0)</f>
        <v>0</v>
      </c>
      <c r="CA39" s="152">
        <v>1</v>
      </c>
      <c r="CB39" s="152">
        <v>7</v>
      </c>
      <c r="CZ39" s="111">
        <v>0</v>
      </c>
    </row>
    <row r="40" spans="1:57" ht="12.75">
      <c r="A40" s="153"/>
      <c r="B40" s="154" t="s">
        <v>45</v>
      </c>
      <c r="C40" s="155" t="str">
        <f>CONCATENATE(B36," ",C36)</f>
        <v>771 Podlahy z dlaždic a obklady keramické</v>
      </c>
      <c r="D40" s="156"/>
      <c r="E40" s="157"/>
      <c r="F40" s="158"/>
      <c r="G40" s="159">
        <f>SUM(G36:G39)</f>
        <v>0</v>
      </c>
      <c r="O40" s="133">
        <v>4</v>
      </c>
      <c r="BA40" s="144">
        <f>SUM(BA36:BA38)</f>
        <v>0</v>
      </c>
      <c r="BB40" s="144">
        <f>SUM(BB36:BB38)</f>
        <v>0</v>
      </c>
      <c r="BC40" s="144">
        <f>SUM(BC36:BC38)</f>
        <v>0</v>
      </c>
      <c r="BD40" s="144">
        <f>SUM(BD36:BD38)</f>
        <v>0</v>
      </c>
      <c r="BE40" s="144">
        <f>SUM(BE36:BE38)</f>
        <v>0</v>
      </c>
    </row>
    <row r="41" spans="1:15" ht="12.75">
      <c r="A41" s="162" t="s">
        <v>44</v>
      </c>
      <c r="B41" s="163" t="s">
        <v>127</v>
      </c>
      <c r="C41" s="164" t="s">
        <v>78</v>
      </c>
      <c r="D41" s="165"/>
      <c r="E41" s="166"/>
      <c r="F41" s="166"/>
      <c r="G41" s="167"/>
      <c r="H41" s="132"/>
      <c r="I41" s="132"/>
      <c r="O41" s="133">
        <v>1</v>
      </c>
    </row>
    <row r="42" spans="1:104" ht="12.75">
      <c r="A42" s="160">
        <v>21</v>
      </c>
      <c r="B42" s="134" t="s">
        <v>125</v>
      </c>
      <c r="C42" s="161" t="s">
        <v>118</v>
      </c>
      <c r="D42" s="136" t="s">
        <v>58</v>
      </c>
      <c r="E42" s="137">
        <v>1</v>
      </c>
      <c r="F42" s="137"/>
      <c r="G42" s="138">
        <f>E42*F42</f>
        <v>0</v>
      </c>
      <c r="O42" s="133">
        <v>2</v>
      </c>
      <c r="AA42" s="111">
        <v>1</v>
      </c>
      <c r="AB42" s="111">
        <v>7</v>
      </c>
      <c r="AC42" s="111">
        <v>7</v>
      </c>
      <c r="AZ42" s="111">
        <v>2</v>
      </c>
      <c r="BA42" s="111">
        <f>IF(AZ42=1,G42,0)</f>
        <v>0</v>
      </c>
      <c r="BB42" s="111">
        <f>IF(AZ42=2,G42,0)</f>
        <v>0</v>
      </c>
      <c r="BC42" s="111">
        <f>IF(AZ42=3,G42,0)</f>
        <v>0</v>
      </c>
      <c r="BD42" s="111">
        <f>IF(AZ42=4,G42,0)</f>
        <v>0</v>
      </c>
      <c r="BE42" s="111">
        <f>IF(AZ42=5,G42,0)</f>
        <v>0</v>
      </c>
      <c r="CA42" s="152">
        <v>1</v>
      </c>
      <c r="CB42" s="152">
        <v>7</v>
      </c>
      <c r="CZ42" s="111">
        <v>0</v>
      </c>
    </row>
    <row r="43" spans="1:104" ht="22.5">
      <c r="A43" s="160">
        <v>22</v>
      </c>
      <c r="B43" s="134" t="s">
        <v>126</v>
      </c>
      <c r="C43" s="161" t="s">
        <v>119</v>
      </c>
      <c r="D43" s="136" t="s">
        <v>72</v>
      </c>
      <c r="E43" s="137">
        <v>12</v>
      </c>
      <c r="F43" s="137"/>
      <c r="G43" s="138">
        <f>E43*F43</f>
        <v>0</v>
      </c>
      <c r="O43" s="133">
        <v>2</v>
      </c>
      <c r="AA43" s="111">
        <v>1</v>
      </c>
      <c r="AB43" s="111">
        <v>7</v>
      </c>
      <c r="AC43" s="111">
        <v>7</v>
      </c>
      <c r="AZ43" s="111">
        <v>2</v>
      </c>
      <c r="BA43" s="111">
        <f>IF(AZ43=1,G43,0)</f>
        <v>0</v>
      </c>
      <c r="BB43" s="111">
        <f>IF(AZ43=2,G43,0)</f>
        <v>0</v>
      </c>
      <c r="BC43" s="111">
        <f>IF(AZ43=3,G43,0)</f>
        <v>0</v>
      </c>
      <c r="BD43" s="111">
        <f>IF(AZ43=4,G43,0)</f>
        <v>0</v>
      </c>
      <c r="BE43" s="111">
        <f>IF(AZ43=5,G43,0)</f>
        <v>0</v>
      </c>
      <c r="CA43" s="152">
        <v>1</v>
      </c>
      <c r="CB43" s="152">
        <v>7</v>
      </c>
      <c r="CZ43" s="111">
        <v>0</v>
      </c>
    </row>
    <row r="44" spans="1:57" ht="12.75">
      <c r="A44" s="153"/>
      <c r="B44" s="154" t="s">
        <v>45</v>
      </c>
      <c r="C44" s="155" t="str">
        <f>CONCATENATE(B41," ",C41)</f>
        <v>M21 Elektroinstalace</v>
      </c>
      <c r="D44" s="156"/>
      <c r="E44" s="157"/>
      <c r="F44" s="158"/>
      <c r="G44" s="159">
        <f>SUM(G41:G43)</f>
        <v>0</v>
      </c>
      <c r="O44" s="133">
        <v>4</v>
      </c>
      <c r="BA44" s="144">
        <f>SUM(BA41:BA42)</f>
        <v>0</v>
      </c>
      <c r="BB44" s="144">
        <f>SUM(BB41:BB42)</f>
        <v>0</v>
      </c>
      <c r="BC44" s="144">
        <f>SUM(BC41:BC42)</f>
        <v>0</v>
      </c>
      <c r="BD44" s="144">
        <f>SUM(BD41:BD42)</f>
        <v>0</v>
      </c>
      <c r="BE44" s="144">
        <f>SUM(BE41:BE42)</f>
        <v>0</v>
      </c>
    </row>
    <row r="45" ht="12.75">
      <c r="E45" s="111"/>
    </row>
    <row r="46" spans="1:57" ht="15.75">
      <c r="A46" s="168" t="s">
        <v>128</v>
      </c>
      <c r="B46" s="154"/>
      <c r="C46" s="155"/>
      <c r="D46" s="156"/>
      <c r="E46" s="157"/>
      <c r="F46" s="158"/>
      <c r="G46" s="159">
        <f>G11+G14+G22+G26+G32+G35+G40+G44</f>
        <v>0</v>
      </c>
      <c r="O46" s="133">
        <v>4</v>
      </c>
      <c r="BA46" s="144">
        <f>SUM(BA43:BA44)</f>
        <v>0</v>
      </c>
      <c r="BB46" s="144">
        <f>SUM(BB43:BB44)</f>
        <v>0</v>
      </c>
      <c r="BC46" s="144">
        <f>SUM(BC43:BC44)</f>
        <v>0</v>
      </c>
      <c r="BD46" s="144">
        <f>SUM(BD43:BD44)</f>
        <v>0</v>
      </c>
      <c r="BE46" s="144">
        <f>SUM(BE43:BE44)</f>
        <v>0</v>
      </c>
    </row>
    <row r="47" ht="12.75">
      <c r="E47" s="111"/>
    </row>
    <row r="48" ht="12.75">
      <c r="E48" s="111"/>
    </row>
    <row r="49" ht="12.75">
      <c r="E49" s="111"/>
    </row>
    <row r="50" ht="12.75">
      <c r="E50" s="111"/>
    </row>
    <row r="51" ht="12.75">
      <c r="E51" s="111"/>
    </row>
    <row r="52" ht="12.75">
      <c r="E52" s="111"/>
    </row>
    <row r="53" ht="12.75">
      <c r="E53" s="111"/>
    </row>
    <row r="54" ht="12.75">
      <c r="E54" s="111"/>
    </row>
    <row r="55" ht="12.75">
      <c r="E55" s="111"/>
    </row>
    <row r="56" ht="12.75">
      <c r="E56" s="111"/>
    </row>
    <row r="57" ht="12.75">
      <c r="E57" s="111"/>
    </row>
    <row r="58" ht="12.75">
      <c r="E58" s="111"/>
    </row>
    <row r="59" ht="12.75">
      <c r="E59" s="111"/>
    </row>
    <row r="60" ht="12.75">
      <c r="E60" s="111"/>
    </row>
    <row r="61" ht="12.75">
      <c r="E61" s="111"/>
    </row>
    <row r="62" ht="12.75">
      <c r="E62" s="111"/>
    </row>
    <row r="63" ht="12.75">
      <c r="E63" s="111"/>
    </row>
    <row r="64" ht="12.75">
      <c r="E64" s="111"/>
    </row>
    <row r="65" ht="12.75">
      <c r="E65" s="111"/>
    </row>
    <row r="66" ht="12.75">
      <c r="E66" s="111"/>
    </row>
    <row r="67" ht="12.75">
      <c r="E67" s="111"/>
    </row>
    <row r="68" ht="12.75">
      <c r="E68" s="111"/>
    </row>
    <row r="69" spans="1:7" ht="12.75">
      <c r="A69" s="145"/>
      <c r="B69" s="145"/>
      <c r="C69" s="145"/>
      <c r="D69" s="145"/>
      <c r="E69" s="145"/>
      <c r="F69" s="145"/>
      <c r="G69" s="145"/>
    </row>
    <row r="70" spans="1:7" ht="12.75">
      <c r="A70" s="145"/>
      <c r="B70" s="145"/>
      <c r="C70" s="145"/>
      <c r="D70" s="145"/>
      <c r="E70" s="145"/>
      <c r="F70" s="145"/>
      <c r="G70" s="145"/>
    </row>
    <row r="71" spans="1:7" ht="12.75">
      <c r="A71" s="145"/>
      <c r="B71" s="145"/>
      <c r="C71" s="145"/>
      <c r="D71" s="145"/>
      <c r="E71" s="145"/>
      <c r="F71" s="145"/>
      <c r="G71" s="145"/>
    </row>
    <row r="72" spans="1:7" ht="12.75">
      <c r="A72" s="145"/>
      <c r="B72" s="145"/>
      <c r="C72" s="145"/>
      <c r="D72" s="145"/>
      <c r="E72" s="145"/>
      <c r="F72" s="145"/>
      <c r="G72" s="145"/>
    </row>
    <row r="73" ht="12.75">
      <c r="E73" s="111"/>
    </row>
    <row r="74" ht="12.75">
      <c r="E74" s="111"/>
    </row>
    <row r="75" ht="12.75">
      <c r="E75" s="111"/>
    </row>
    <row r="76" ht="12.75">
      <c r="E76" s="111"/>
    </row>
    <row r="77" ht="12.75">
      <c r="E77" s="111"/>
    </row>
    <row r="78" ht="12.75">
      <c r="E78" s="111"/>
    </row>
    <row r="79" ht="12.75">
      <c r="E79" s="111"/>
    </row>
    <row r="80" ht="12.75">
      <c r="E80" s="111"/>
    </row>
    <row r="81" ht="12.75">
      <c r="E81" s="111"/>
    </row>
    <row r="82" ht="12.75">
      <c r="E82" s="111"/>
    </row>
    <row r="83" ht="12.75">
      <c r="E83" s="111"/>
    </row>
    <row r="84" ht="12.75">
      <c r="E84" s="111"/>
    </row>
    <row r="85" ht="12.75">
      <c r="E85" s="111"/>
    </row>
    <row r="86" ht="12.75">
      <c r="E86" s="111"/>
    </row>
    <row r="87" ht="12.75">
      <c r="E87" s="111"/>
    </row>
    <row r="88" ht="12.75">
      <c r="E88" s="111"/>
    </row>
    <row r="89" ht="12.75">
      <c r="E89" s="111"/>
    </row>
    <row r="90" ht="12.75">
      <c r="E90" s="111"/>
    </row>
    <row r="91" ht="12.75">
      <c r="E91" s="111"/>
    </row>
    <row r="92" ht="12.75">
      <c r="E92" s="111"/>
    </row>
    <row r="93" ht="12.75">
      <c r="E93" s="111"/>
    </row>
    <row r="94" ht="12.75">
      <c r="E94" s="111"/>
    </row>
    <row r="95" ht="12.75">
      <c r="E95" s="111"/>
    </row>
    <row r="96" ht="12.75">
      <c r="E96" s="111"/>
    </row>
    <row r="97" ht="12.75">
      <c r="E97" s="111"/>
    </row>
    <row r="98" ht="12.75">
      <c r="E98" s="111"/>
    </row>
    <row r="99" ht="12.75">
      <c r="E99" s="111"/>
    </row>
    <row r="100" ht="12.75">
      <c r="E100" s="111"/>
    </row>
    <row r="101" ht="12.75">
      <c r="E101" s="111"/>
    </row>
    <row r="102" ht="12.75">
      <c r="E102" s="111"/>
    </row>
    <row r="103" ht="12.75">
      <c r="E103" s="111"/>
    </row>
    <row r="104" spans="1:2" ht="12.75">
      <c r="A104" s="146"/>
      <c r="B104" s="146"/>
    </row>
    <row r="105" spans="1:7" ht="12.75">
      <c r="A105" s="145"/>
      <c r="B105" s="145"/>
      <c r="C105" s="147"/>
      <c r="D105" s="147"/>
      <c r="E105" s="148"/>
      <c r="F105" s="147"/>
      <c r="G105" s="149"/>
    </row>
    <row r="106" spans="1:7" ht="12.75">
      <c r="A106" s="150"/>
      <c r="B106" s="150"/>
      <c r="C106" s="145"/>
      <c r="D106" s="145"/>
      <c r="E106" s="151"/>
      <c r="F106" s="145"/>
      <c r="G106" s="145"/>
    </row>
    <row r="107" spans="1:7" ht="12.75">
      <c r="A107" s="145"/>
      <c r="B107" s="145"/>
      <c r="C107" s="145"/>
      <c r="D107" s="145"/>
      <c r="E107" s="151"/>
      <c r="F107" s="145"/>
      <c r="G107" s="145"/>
    </row>
    <row r="108" spans="1:7" ht="12.75">
      <c r="A108" s="145"/>
      <c r="B108" s="145"/>
      <c r="C108" s="145"/>
      <c r="D108" s="145"/>
      <c r="E108" s="151"/>
      <c r="F108" s="145"/>
      <c r="G108" s="145"/>
    </row>
    <row r="109" spans="1:7" ht="12.75">
      <c r="A109" s="145"/>
      <c r="B109" s="145"/>
      <c r="C109" s="145"/>
      <c r="D109" s="145"/>
      <c r="E109" s="151"/>
      <c r="F109" s="145"/>
      <c r="G109" s="145"/>
    </row>
    <row r="110" spans="1:7" ht="12.75">
      <c r="A110" s="145"/>
      <c r="B110" s="145"/>
      <c r="C110" s="145"/>
      <c r="D110" s="145"/>
      <c r="E110" s="151"/>
      <c r="F110" s="145"/>
      <c r="G110" s="145"/>
    </row>
    <row r="111" spans="1:7" ht="12.75">
      <c r="A111" s="145"/>
      <c r="B111" s="145"/>
      <c r="C111" s="145"/>
      <c r="D111" s="145"/>
      <c r="E111" s="151"/>
      <c r="F111" s="145"/>
      <c r="G111" s="145"/>
    </row>
    <row r="112" spans="1:7" ht="12.75">
      <c r="A112" s="145"/>
      <c r="B112" s="145"/>
      <c r="C112" s="145"/>
      <c r="D112" s="145"/>
      <c r="E112" s="151"/>
      <c r="F112" s="145"/>
      <c r="G112" s="145"/>
    </row>
    <row r="113" spans="1:7" ht="12.75">
      <c r="A113" s="145"/>
      <c r="B113" s="145"/>
      <c r="C113" s="145"/>
      <c r="D113" s="145"/>
      <c r="E113" s="151"/>
      <c r="F113" s="145"/>
      <c r="G113" s="145"/>
    </row>
    <row r="114" spans="1:7" ht="12.75">
      <c r="A114" s="145"/>
      <c r="B114" s="145"/>
      <c r="C114" s="145"/>
      <c r="D114" s="145"/>
      <c r="E114" s="151"/>
      <c r="F114" s="145"/>
      <c r="G114" s="145"/>
    </row>
    <row r="115" spans="1:7" ht="12.75">
      <c r="A115" s="145"/>
      <c r="B115" s="145"/>
      <c r="C115" s="145"/>
      <c r="D115" s="145"/>
      <c r="E115" s="151"/>
      <c r="F115" s="145"/>
      <c r="G115" s="145"/>
    </row>
    <row r="116" spans="1:7" ht="12.75">
      <c r="A116" s="145"/>
      <c r="B116" s="145"/>
      <c r="C116" s="145"/>
      <c r="D116" s="145"/>
      <c r="E116" s="151"/>
      <c r="F116" s="145"/>
      <c r="G116" s="145"/>
    </row>
    <row r="117" spans="1:7" ht="12.75">
      <c r="A117" s="145"/>
      <c r="B117" s="145"/>
      <c r="C117" s="145"/>
      <c r="D117" s="145"/>
      <c r="E117" s="151"/>
      <c r="F117" s="145"/>
      <c r="G117" s="145"/>
    </row>
    <row r="118" spans="1:7" ht="12.75">
      <c r="A118" s="145"/>
      <c r="B118" s="145"/>
      <c r="C118" s="145"/>
      <c r="D118" s="145"/>
      <c r="E118" s="151"/>
      <c r="F118" s="145"/>
      <c r="G118" s="14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9"/>
  <sheetViews>
    <sheetView showGridLines="0" showZeros="0" workbookViewId="0" topLeftCell="A1">
      <selection activeCell="E34" sqref="A7:E34"/>
    </sheetView>
  </sheetViews>
  <sheetFormatPr defaultColWidth="9.00390625" defaultRowHeight="12.75"/>
  <cols>
    <col min="1" max="1" width="4.375" style="111" customWidth="1"/>
    <col min="2" max="2" width="11.625" style="111" customWidth="1"/>
    <col min="3" max="3" width="40.375" style="111" customWidth="1"/>
    <col min="4" max="4" width="5.625" style="111" customWidth="1"/>
    <col min="5" max="5" width="8.625" style="120" customWidth="1"/>
    <col min="6" max="6" width="9.875" style="111" customWidth="1"/>
    <col min="7" max="7" width="13.875" style="111" customWidth="1"/>
    <col min="8" max="11" width="9.125" style="111" customWidth="1"/>
    <col min="12" max="12" width="75.375" style="111" customWidth="1"/>
    <col min="13" max="13" width="45.25390625" style="111" customWidth="1"/>
    <col min="14" max="16384" width="9.125" style="111" customWidth="1"/>
  </cols>
  <sheetData>
    <row r="1" spans="1:7" ht="15.75">
      <c r="A1" s="189" t="s">
        <v>91</v>
      </c>
      <c r="B1" s="189"/>
      <c r="C1" s="189"/>
      <c r="D1" s="189"/>
      <c r="E1" s="189"/>
      <c r="F1" s="189"/>
      <c r="G1" s="189"/>
    </row>
    <row r="2" spans="2:7" ht="14.25" customHeight="1" thickBot="1">
      <c r="B2" s="112"/>
      <c r="C2" s="113"/>
      <c r="D2" s="113"/>
      <c r="E2" s="114"/>
      <c r="F2" s="113"/>
      <c r="G2" s="113"/>
    </row>
    <row r="3" spans="1:7" ht="13.5" thickTop="1">
      <c r="A3" s="182" t="s">
        <v>33</v>
      </c>
      <c r="B3" s="183"/>
      <c r="C3" s="75" t="s">
        <v>93</v>
      </c>
      <c r="D3" s="76"/>
      <c r="E3" s="115" t="s">
        <v>36</v>
      </c>
      <c r="F3" s="116"/>
      <c r="G3" s="117"/>
    </row>
    <row r="4" spans="1:7" ht="13.5" thickBot="1">
      <c r="A4" s="190" t="s">
        <v>35</v>
      </c>
      <c r="B4" s="185"/>
      <c r="C4" s="169" t="s">
        <v>129</v>
      </c>
      <c r="D4" s="82"/>
      <c r="E4" s="191"/>
      <c r="F4" s="192"/>
      <c r="G4" s="193"/>
    </row>
    <row r="5" spans="1:7" ht="13.5" thickTop="1">
      <c r="A5" s="118"/>
      <c r="B5" s="119"/>
      <c r="C5" s="119"/>
      <c r="G5" s="121"/>
    </row>
    <row r="6" spans="1:7" ht="12.75">
      <c r="A6" s="122" t="s">
        <v>37</v>
      </c>
      <c r="B6" s="123" t="s">
        <v>38</v>
      </c>
      <c r="C6" s="123" t="s">
        <v>39</v>
      </c>
      <c r="D6" s="123" t="s">
        <v>40</v>
      </c>
      <c r="E6" s="124" t="s">
        <v>41</v>
      </c>
      <c r="F6" s="123" t="s">
        <v>42</v>
      </c>
      <c r="G6" s="125" t="s">
        <v>43</v>
      </c>
    </row>
    <row r="7" spans="1:15" ht="12.75">
      <c r="A7" s="126" t="s">
        <v>44</v>
      </c>
      <c r="B7" s="127" t="s">
        <v>48</v>
      </c>
      <c r="C7" s="128" t="s">
        <v>49</v>
      </c>
      <c r="D7" s="129"/>
      <c r="E7" s="130"/>
      <c r="F7" s="130"/>
      <c r="G7" s="131"/>
      <c r="H7" s="132"/>
      <c r="I7" s="132"/>
      <c r="O7" s="133">
        <v>1</v>
      </c>
    </row>
    <row r="8" spans="1:104" ht="12.75">
      <c r="A8" s="160">
        <v>1</v>
      </c>
      <c r="B8" s="134" t="s">
        <v>62</v>
      </c>
      <c r="C8" s="135" t="s">
        <v>96</v>
      </c>
      <c r="D8" s="136" t="s">
        <v>58</v>
      </c>
      <c r="E8" s="137">
        <v>1</v>
      </c>
      <c r="F8" s="137"/>
      <c r="G8" s="138">
        <f>E8*F8</f>
        <v>0</v>
      </c>
      <c r="O8" s="133">
        <v>2</v>
      </c>
      <c r="AA8" s="111">
        <v>1</v>
      </c>
      <c r="AB8" s="111">
        <v>1</v>
      </c>
      <c r="AC8" s="111">
        <v>1</v>
      </c>
      <c r="AZ8" s="111">
        <v>1</v>
      </c>
      <c r="BA8" s="111">
        <f>IF(AZ8=1,G8,0)</f>
        <v>0</v>
      </c>
      <c r="BB8" s="111">
        <f>IF(AZ8=2,G8,0)</f>
        <v>0</v>
      </c>
      <c r="BC8" s="111">
        <f>IF(AZ8=3,G8,0)</f>
        <v>0</v>
      </c>
      <c r="BD8" s="111">
        <f>IF(AZ8=4,G8,0)</f>
        <v>0</v>
      </c>
      <c r="BE8" s="111">
        <f>IF(AZ8=5,G8,0)</f>
        <v>0</v>
      </c>
      <c r="CZ8" s="111">
        <v>0</v>
      </c>
    </row>
    <row r="9" spans="1:104" ht="12.75">
      <c r="A9" s="160">
        <v>2</v>
      </c>
      <c r="B9" s="134" t="s">
        <v>63</v>
      </c>
      <c r="C9" s="135" t="s">
        <v>136</v>
      </c>
      <c r="D9" s="136" t="s">
        <v>58</v>
      </c>
      <c r="E9" s="137">
        <v>1</v>
      </c>
      <c r="F9" s="137"/>
      <c r="G9" s="138">
        <f>E9*F9</f>
        <v>0</v>
      </c>
      <c r="O9" s="133">
        <v>2</v>
      </c>
      <c r="AA9" s="111">
        <v>1</v>
      </c>
      <c r="AB9" s="111">
        <v>1</v>
      </c>
      <c r="AC9" s="111">
        <v>1</v>
      </c>
      <c r="AZ9" s="111">
        <v>1</v>
      </c>
      <c r="BA9" s="111">
        <f>IF(AZ9=1,G9,0)</f>
        <v>0</v>
      </c>
      <c r="BB9" s="111">
        <f>IF(AZ9=2,G9,0)</f>
        <v>0</v>
      </c>
      <c r="BC9" s="111">
        <f>IF(AZ9=3,G9,0)</f>
        <v>0</v>
      </c>
      <c r="BD9" s="111">
        <f>IF(AZ9=4,G9,0)</f>
        <v>0</v>
      </c>
      <c r="BE9" s="111">
        <f>IF(AZ9=5,G9,0)</f>
        <v>0</v>
      </c>
      <c r="CZ9" s="111">
        <v>0</v>
      </c>
    </row>
    <row r="10" spans="1:57" ht="12.75">
      <c r="A10" s="139"/>
      <c r="B10" s="140" t="s">
        <v>45</v>
      </c>
      <c r="C10" s="141" t="str">
        <f>CONCATENATE(B7," ",C7)</f>
        <v>61 Upravy povrchů vnitřní</v>
      </c>
      <c r="D10" s="139"/>
      <c r="E10" s="142"/>
      <c r="F10" s="142"/>
      <c r="G10" s="143">
        <f>SUM(G8:G9)</f>
        <v>0</v>
      </c>
      <c r="O10" s="133">
        <v>4</v>
      </c>
      <c r="BA10" s="144">
        <f>SUM(BA7:BA8)</f>
        <v>0</v>
      </c>
      <c r="BB10" s="144">
        <f>SUM(BB7:BB8)</f>
        <v>0</v>
      </c>
      <c r="BC10" s="144">
        <f>SUM(BC7:BC8)</f>
        <v>0</v>
      </c>
      <c r="BD10" s="144">
        <f>SUM(BD7:BD8)</f>
        <v>0</v>
      </c>
      <c r="BE10" s="144">
        <f>SUM(BE7:BE8)</f>
        <v>0</v>
      </c>
    </row>
    <row r="11" spans="1:15" ht="12.75">
      <c r="A11" s="126" t="s">
        <v>44</v>
      </c>
      <c r="B11" s="127" t="s">
        <v>52</v>
      </c>
      <c r="C11" s="128" t="s">
        <v>53</v>
      </c>
      <c r="D11" s="129"/>
      <c r="E11" s="130"/>
      <c r="F11" s="130"/>
      <c r="G11" s="131"/>
      <c r="H11" s="132"/>
      <c r="I11" s="132"/>
      <c r="O11" s="133">
        <v>1</v>
      </c>
    </row>
    <row r="12" spans="1:104" ht="12.75">
      <c r="A12" s="160">
        <v>3</v>
      </c>
      <c r="B12" s="134" t="s">
        <v>64</v>
      </c>
      <c r="C12" s="135" t="s">
        <v>130</v>
      </c>
      <c r="D12" s="136" t="s">
        <v>58</v>
      </c>
      <c r="E12" s="137">
        <v>1</v>
      </c>
      <c r="F12" s="137"/>
      <c r="G12" s="138">
        <f>E12*F12</f>
        <v>0</v>
      </c>
      <c r="O12" s="133">
        <v>2</v>
      </c>
      <c r="AA12" s="111">
        <v>1</v>
      </c>
      <c r="AB12" s="111">
        <v>1</v>
      </c>
      <c r="AC12" s="111">
        <v>1</v>
      </c>
      <c r="AZ12" s="111">
        <v>1</v>
      </c>
      <c r="BA12" s="111">
        <f>IF(AZ12=1,G12,0)</f>
        <v>0</v>
      </c>
      <c r="BB12" s="111">
        <f>IF(AZ12=2,G12,0)</f>
        <v>0</v>
      </c>
      <c r="BC12" s="111">
        <f>IF(AZ12=3,G12,0)</f>
        <v>0</v>
      </c>
      <c r="BD12" s="111">
        <f>IF(AZ12=4,G12,0)</f>
        <v>0</v>
      </c>
      <c r="BE12" s="111">
        <f>IF(AZ12=5,G12,0)</f>
        <v>0</v>
      </c>
      <c r="CZ12" s="111">
        <v>0.03337547</v>
      </c>
    </row>
    <row r="13" spans="1:57" ht="12.75">
      <c r="A13" s="139"/>
      <c r="B13" s="140" t="s">
        <v>45</v>
      </c>
      <c r="C13" s="141" t="str">
        <f>CONCATENATE(B11," ",C11)</f>
        <v>94 Lešení a stavební výtahy</v>
      </c>
      <c r="D13" s="139"/>
      <c r="E13" s="142"/>
      <c r="F13" s="142"/>
      <c r="G13" s="143">
        <f>SUM(G11:G12)</f>
        <v>0</v>
      </c>
      <c r="O13" s="133">
        <v>4</v>
      </c>
      <c r="BA13" s="144">
        <f>SUM(BA11:BA12)</f>
        <v>0</v>
      </c>
      <c r="BB13" s="144">
        <f>SUM(BB11:BB12)</f>
        <v>0</v>
      </c>
      <c r="BC13" s="144">
        <f>SUM(BC11:BC12)</f>
        <v>0</v>
      </c>
      <c r="BD13" s="144">
        <f>SUM(BD11:BD12)</f>
        <v>0</v>
      </c>
      <c r="BE13" s="144">
        <f>SUM(BE11:BE12)</f>
        <v>0</v>
      </c>
    </row>
    <row r="14" spans="1:15" ht="12.75">
      <c r="A14" s="126" t="s">
        <v>44</v>
      </c>
      <c r="B14" s="127" t="s">
        <v>94</v>
      </c>
      <c r="C14" s="128" t="s">
        <v>95</v>
      </c>
      <c r="D14" s="129"/>
      <c r="E14" s="130"/>
      <c r="F14" s="130"/>
      <c r="G14" s="131"/>
      <c r="H14" s="132"/>
      <c r="I14" s="132"/>
      <c r="O14" s="133">
        <v>1</v>
      </c>
    </row>
    <row r="15" spans="1:104" ht="12.75">
      <c r="A15" s="160">
        <v>4</v>
      </c>
      <c r="B15" s="134" t="s">
        <v>65</v>
      </c>
      <c r="C15" s="135" t="s">
        <v>131</v>
      </c>
      <c r="D15" s="170" t="s">
        <v>50</v>
      </c>
      <c r="E15" s="137">
        <v>21.6</v>
      </c>
      <c r="F15" s="137"/>
      <c r="G15" s="138">
        <f>E15*F15</f>
        <v>0</v>
      </c>
      <c r="O15" s="133">
        <v>2</v>
      </c>
      <c r="AA15" s="111">
        <v>1</v>
      </c>
      <c r="AB15" s="111">
        <v>1</v>
      </c>
      <c r="AC15" s="111">
        <v>1</v>
      </c>
      <c r="AZ15" s="111">
        <v>1</v>
      </c>
      <c r="BA15" s="111">
        <f>IF(AZ15=1,G15,0)</f>
        <v>0</v>
      </c>
      <c r="BB15" s="111">
        <f>IF(AZ15=2,G15,0)</f>
        <v>0</v>
      </c>
      <c r="BC15" s="111">
        <f>IF(AZ15=3,G15,0)</f>
        <v>0</v>
      </c>
      <c r="BD15" s="111">
        <f>IF(AZ15=4,G15,0)</f>
        <v>0</v>
      </c>
      <c r="BE15" s="111">
        <f>IF(AZ15=5,G15,0)</f>
        <v>0</v>
      </c>
      <c r="CZ15" s="111">
        <v>0.03337547</v>
      </c>
    </row>
    <row r="16" spans="1:104" ht="12.75">
      <c r="A16" s="160">
        <v>5</v>
      </c>
      <c r="B16" s="134" t="s">
        <v>67</v>
      </c>
      <c r="C16" s="135" t="s">
        <v>135</v>
      </c>
      <c r="D16" s="170" t="s">
        <v>50</v>
      </c>
      <c r="E16" s="137">
        <v>58.1</v>
      </c>
      <c r="F16" s="137"/>
      <c r="G16" s="138">
        <f>E16*F16</f>
        <v>0</v>
      </c>
      <c r="O16" s="133">
        <v>2</v>
      </c>
      <c r="AA16" s="111">
        <v>1</v>
      </c>
      <c r="AB16" s="111">
        <v>1</v>
      </c>
      <c r="AC16" s="111">
        <v>1</v>
      </c>
      <c r="AZ16" s="111">
        <v>1</v>
      </c>
      <c r="BA16" s="111">
        <f>IF(AZ16=1,G16,0)</f>
        <v>0</v>
      </c>
      <c r="BB16" s="111">
        <f>IF(AZ16=2,G16,0)</f>
        <v>0</v>
      </c>
      <c r="BC16" s="111">
        <f>IF(AZ16=3,G16,0)</f>
        <v>0</v>
      </c>
      <c r="BD16" s="111">
        <f>IF(AZ16=4,G16,0)</f>
        <v>0</v>
      </c>
      <c r="BE16" s="111">
        <f>IF(AZ16=5,G16,0)</f>
        <v>0</v>
      </c>
      <c r="CZ16" s="111">
        <v>0.03337547</v>
      </c>
    </row>
    <row r="17" spans="1:104" ht="12.75">
      <c r="A17" s="160">
        <v>6</v>
      </c>
      <c r="B17" s="134" t="s">
        <v>68</v>
      </c>
      <c r="C17" s="135" t="s">
        <v>102</v>
      </c>
      <c r="D17" s="170" t="s">
        <v>103</v>
      </c>
      <c r="E17" s="137">
        <v>3.2</v>
      </c>
      <c r="F17" s="137"/>
      <c r="G17" s="138">
        <f>E17*F17</f>
        <v>0</v>
      </c>
      <c r="O17" s="133">
        <v>2</v>
      </c>
      <c r="AA17" s="111">
        <v>1</v>
      </c>
      <c r="AB17" s="111">
        <v>1</v>
      </c>
      <c r="AC17" s="111">
        <v>1</v>
      </c>
      <c r="AZ17" s="111">
        <v>1</v>
      </c>
      <c r="BA17" s="111">
        <f>IF(AZ17=1,G17,0)</f>
        <v>0</v>
      </c>
      <c r="BB17" s="111">
        <f>IF(AZ17=2,G17,0)</f>
        <v>0</v>
      </c>
      <c r="BC17" s="111">
        <f>IF(AZ17=3,G17,0)</f>
        <v>0</v>
      </c>
      <c r="BD17" s="111">
        <f>IF(AZ17=4,G17,0)</f>
        <v>0</v>
      </c>
      <c r="BE17" s="111">
        <f>IF(AZ17=5,G17,0)</f>
        <v>0</v>
      </c>
      <c r="CZ17" s="111">
        <v>0.03337547</v>
      </c>
    </row>
    <row r="18" spans="1:57" ht="12.75">
      <c r="A18" s="139"/>
      <c r="B18" s="140" t="s">
        <v>45</v>
      </c>
      <c r="C18" s="141" t="str">
        <f>CONCATENATE(B14," ",C14)</f>
        <v>96 Bourání konstrukcí</v>
      </c>
      <c r="D18" s="139"/>
      <c r="E18" s="142"/>
      <c r="F18" s="142"/>
      <c r="G18" s="143">
        <f>SUM(G14:G17)</f>
        <v>0</v>
      </c>
      <c r="O18" s="133">
        <v>4</v>
      </c>
      <c r="BA18" s="144">
        <f>SUM(BA14:BA17)</f>
        <v>0</v>
      </c>
      <c r="BB18" s="144">
        <f>SUM(BB14:BB17)</f>
        <v>0</v>
      </c>
      <c r="BC18" s="144">
        <f>SUM(BC14:BC17)</f>
        <v>0</v>
      </c>
      <c r="BD18" s="144">
        <f>SUM(BD14:BD17)</f>
        <v>0</v>
      </c>
      <c r="BE18" s="144">
        <f>SUM(BE14:BE17)</f>
        <v>0</v>
      </c>
    </row>
    <row r="19" spans="1:15" ht="12.75">
      <c r="A19" s="126" t="s">
        <v>44</v>
      </c>
      <c r="B19" s="127" t="s">
        <v>54</v>
      </c>
      <c r="C19" s="128" t="s">
        <v>55</v>
      </c>
      <c r="D19" s="129"/>
      <c r="E19" s="130"/>
      <c r="F19" s="130"/>
      <c r="G19" s="131"/>
      <c r="H19" s="132"/>
      <c r="I19" s="132"/>
      <c r="O19" s="133">
        <v>1</v>
      </c>
    </row>
    <row r="20" spans="1:104" ht="12.75">
      <c r="A20" s="160">
        <v>7</v>
      </c>
      <c r="B20" s="134" t="s">
        <v>69</v>
      </c>
      <c r="C20" s="135" t="s">
        <v>132</v>
      </c>
      <c r="D20" s="136" t="s">
        <v>58</v>
      </c>
      <c r="E20" s="137">
        <v>1</v>
      </c>
      <c r="F20" s="137"/>
      <c r="G20" s="138">
        <f>E20*F20</f>
        <v>0</v>
      </c>
      <c r="O20" s="133">
        <v>2</v>
      </c>
      <c r="AA20" s="111">
        <v>1</v>
      </c>
      <c r="AB20" s="111">
        <v>1</v>
      </c>
      <c r="AC20" s="111">
        <v>1</v>
      </c>
      <c r="AZ20" s="111">
        <v>1</v>
      </c>
      <c r="BA20" s="111">
        <f>IF(AZ20=1,G20,0)</f>
        <v>0</v>
      </c>
      <c r="BB20" s="111">
        <f>IF(AZ20=2,G20,0)</f>
        <v>0</v>
      </c>
      <c r="BC20" s="111">
        <f>IF(AZ20=3,G20,0)</f>
        <v>0</v>
      </c>
      <c r="BD20" s="111">
        <f>IF(AZ20=4,G20,0)</f>
        <v>0</v>
      </c>
      <c r="BE20" s="111">
        <f>IF(AZ20=5,G20,0)</f>
        <v>0</v>
      </c>
      <c r="CZ20" s="111">
        <v>0.00205</v>
      </c>
    </row>
    <row r="21" spans="1:104" ht="12.75">
      <c r="A21" s="160">
        <v>8</v>
      </c>
      <c r="B21" s="134" t="s">
        <v>70</v>
      </c>
      <c r="C21" s="135" t="s">
        <v>66</v>
      </c>
      <c r="D21" s="136" t="s">
        <v>50</v>
      </c>
      <c r="E21" s="137">
        <v>58.2</v>
      </c>
      <c r="F21" s="137"/>
      <c r="G21" s="138">
        <f>E21*F21</f>
        <v>0</v>
      </c>
      <c r="O21" s="133">
        <v>2</v>
      </c>
      <c r="AA21" s="111">
        <v>1</v>
      </c>
      <c r="AB21" s="111">
        <v>1</v>
      </c>
      <c r="AC21" s="111">
        <v>1</v>
      </c>
      <c r="AZ21" s="111">
        <v>1</v>
      </c>
      <c r="BA21" s="111">
        <f>IF(AZ21=1,G21,0)</f>
        <v>0</v>
      </c>
      <c r="BB21" s="111">
        <f>IF(AZ21=2,G21,0)</f>
        <v>0</v>
      </c>
      <c r="BC21" s="111">
        <f>IF(AZ21=3,G21,0)</f>
        <v>0</v>
      </c>
      <c r="BD21" s="111">
        <f>IF(AZ21=4,G21,0)</f>
        <v>0</v>
      </c>
      <c r="BE21" s="111">
        <f>IF(AZ21=5,G21,0)</f>
        <v>0</v>
      </c>
      <c r="CZ21" s="111">
        <v>0.00205</v>
      </c>
    </row>
    <row r="22" spans="1:57" ht="12.75">
      <c r="A22" s="139"/>
      <c r="B22" s="140" t="s">
        <v>45</v>
      </c>
      <c r="C22" s="141" t="str">
        <f>CONCATENATE(B19," ",C19)</f>
        <v>95 Dokončovací konstrukce na pozemních stavbách</v>
      </c>
      <c r="D22" s="139"/>
      <c r="E22" s="142"/>
      <c r="F22" s="142"/>
      <c r="G22" s="143">
        <f>SUM(G19:G21)</f>
        <v>0</v>
      </c>
      <c r="O22" s="133">
        <v>4</v>
      </c>
      <c r="BA22" s="144">
        <f>SUM(BA19:BA21)</f>
        <v>0</v>
      </c>
      <c r="BB22" s="144">
        <f>SUM(BB19:BB21)</f>
        <v>0</v>
      </c>
      <c r="BC22" s="144">
        <f>SUM(BC19:BC21)</f>
        <v>0</v>
      </c>
      <c r="BD22" s="144">
        <f>SUM(BD19:BD21)</f>
        <v>0</v>
      </c>
      <c r="BE22" s="144">
        <f>SUM(BE19:BE21)</f>
        <v>0</v>
      </c>
    </row>
    <row r="23" spans="1:15" ht="12.75">
      <c r="A23" s="126" t="s">
        <v>44</v>
      </c>
      <c r="B23" s="127" t="s">
        <v>56</v>
      </c>
      <c r="C23" s="128" t="s">
        <v>57</v>
      </c>
      <c r="D23" s="129"/>
      <c r="E23" s="130"/>
      <c r="F23" s="130"/>
      <c r="G23" s="131"/>
      <c r="H23" s="132"/>
      <c r="I23" s="132"/>
      <c r="O23" s="133">
        <v>1</v>
      </c>
    </row>
    <row r="24" spans="1:104" ht="12.75">
      <c r="A24" s="160">
        <v>9</v>
      </c>
      <c r="B24" s="134" t="s">
        <v>71</v>
      </c>
      <c r="C24" s="135" t="s">
        <v>133</v>
      </c>
      <c r="D24" s="136" t="s">
        <v>51</v>
      </c>
      <c r="E24" s="137">
        <v>8.9</v>
      </c>
      <c r="F24" s="137"/>
      <c r="G24" s="138">
        <f aca="true" t="shared" si="0" ref="G24">E24*F24</f>
        <v>0</v>
      </c>
      <c r="O24" s="133">
        <v>2</v>
      </c>
      <c r="AA24" s="111">
        <v>1</v>
      </c>
      <c r="AB24" s="111">
        <v>7</v>
      </c>
      <c r="AC24" s="111">
        <v>7</v>
      </c>
      <c r="AZ24" s="111">
        <v>2</v>
      </c>
      <c r="BA24" s="111">
        <f aca="true" t="shared" si="1" ref="BA24">IF(AZ24=1,G24,0)</f>
        <v>0</v>
      </c>
      <c r="BB24" s="111">
        <f aca="true" t="shared" si="2" ref="BB24">IF(AZ24=2,G24,0)</f>
        <v>0</v>
      </c>
      <c r="BC24" s="111">
        <f aca="true" t="shared" si="3" ref="BC24">IF(AZ24=3,G24,0)</f>
        <v>0</v>
      </c>
      <c r="BD24" s="111">
        <f aca="true" t="shared" si="4" ref="BD24">IF(AZ24=4,G24,0)</f>
        <v>0</v>
      </c>
      <c r="BE24" s="111">
        <f aca="true" t="shared" si="5" ref="BE24">IF(AZ24=5,G24,0)</f>
        <v>0</v>
      </c>
      <c r="CZ24" s="111">
        <v>0</v>
      </c>
    </row>
    <row r="25" spans="1:57" ht="12.75">
      <c r="A25" s="139"/>
      <c r="B25" s="140" t="s">
        <v>45</v>
      </c>
      <c r="C25" s="141" t="str">
        <f>CONCATENATE(B23," ",C23)</f>
        <v>762 Konstrukce tesařské</v>
      </c>
      <c r="D25" s="139"/>
      <c r="E25" s="142"/>
      <c r="F25" s="142"/>
      <c r="G25" s="143">
        <f>SUM(G23:G24)</f>
        <v>0</v>
      </c>
      <c r="O25" s="133">
        <v>4</v>
      </c>
      <c r="BA25" s="144">
        <f>SUM(BA23:BA24)</f>
        <v>0</v>
      </c>
      <c r="BB25" s="144">
        <f>SUM(BB23:BB24)</f>
        <v>0</v>
      </c>
      <c r="BC25" s="144">
        <f>SUM(BC23:BC24)</f>
        <v>0</v>
      </c>
      <c r="BD25" s="144">
        <f>SUM(BD23:BD24)</f>
        <v>0</v>
      </c>
      <c r="BE25" s="144">
        <f>SUM(BE23:BE24)</f>
        <v>0</v>
      </c>
    </row>
    <row r="26" spans="1:15" ht="12.75">
      <c r="A26" s="126" t="s">
        <v>44</v>
      </c>
      <c r="B26" s="127" t="s">
        <v>59</v>
      </c>
      <c r="C26" s="128" t="s">
        <v>60</v>
      </c>
      <c r="D26" s="129"/>
      <c r="E26" s="130"/>
      <c r="F26" s="130"/>
      <c r="G26" s="131"/>
      <c r="H26" s="132"/>
      <c r="I26" s="132"/>
      <c r="O26" s="133">
        <v>1</v>
      </c>
    </row>
    <row r="27" spans="1:104" ht="21" customHeight="1">
      <c r="A27" s="160">
        <v>10</v>
      </c>
      <c r="B27" s="134" t="s">
        <v>73</v>
      </c>
      <c r="C27" s="135" t="s">
        <v>134</v>
      </c>
      <c r="D27" s="136" t="s">
        <v>50</v>
      </c>
      <c r="E27" s="137">
        <v>117</v>
      </c>
      <c r="F27" s="137"/>
      <c r="G27" s="138">
        <f>E27*F27</f>
        <v>0</v>
      </c>
      <c r="O27" s="133">
        <v>2</v>
      </c>
      <c r="AA27" s="111">
        <v>1</v>
      </c>
      <c r="AB27" s="111">
        <v>7</v>
      </c>
      <c r="AC27" s="111">
        <v>7</v>
      </c>
      <c r="AZ27" s="111">
        <v>2</v>
      </c>
      <c r="BA27" s="111">
        <f>IF(AZ27=1,G27,0)</f>
        <v>0</v>
      </c>
      <c r="BB27" s="111">
        <f>IF(AZ27=2,G27,0)</f>
        <v>0</v>
      </c>
      <c r="BC27" s="111">
        <f>IF(AZ27=3,G27,0)</f>
        <v>0</v>
      </c>
      <c r="BD27" s="111">
        <f>IF(AZ27=4,G27,0)</f>
        <v>0</v>
      </c>
      <c r="BE27" s="111">
        <f>IF(AZ27=5,G27,0)</f>
        <v>0</v>
      </c>
      <c r="CZ27" s="111">
        <v>0.00018665</v>
      </c>
    </row>
    <row r="28" spans="1:57" ht="12.75">
      <c r="A28" s="139"/>
      <c r="B28" s="140" t="s">
        <v>45</v>
      </c>
      <c r="C28" s="141" t="str">
        <f>CONCATENATE(B26," ",C26)</f>
        <v>784 Malby</v>
      </c>
      <c r="D28" s="139"/>
      <c r="E28" s="142"/>
      <c r="F28" s="142"/>
      <c r="G28" s="143">
        <f>SUM(G26:G27)</f>
        <v>0</v>
      </c>
      <c r="O28" s="133">
        <v>4</v>
      </c>
      <c r="BA28" s="144">
        <f>SUM(BA26:BA27)</f>
        <v>0</v>
      </c>
      <c r="BB28" s="144">
        <f>SUM(BB26:BB27)</f>
        <v>0</v>
      </c>
      <c r="BC28" s="144">
        <f>SUM(BC26:BC27)</f>
        <v>0</v>
      </c>
      <c r="BD28" s="144">
        <f>SUM(BD26:BD27)</f>
        <v>0</v>
      </c>
      <c r="BE28" s="144">
        <f>SUM(BE26:BE27)</f>
        <v>0</v>
      </c>
    </row>
    <row r="29" spans="1:15" ht="12.75">
      <c r="A29" s="162" t="s">
        <v>44</v>
      </c>
      <c r="B29" s="163" t="s">
        <v>76</v>
      </c>
      <c r="C29" s="164" t="s">
        <v>77</v>
      </c>
      <c r="D29" s="165"/>
      <c r="E29" s="166"/>
      <c r="F29" s="166"/>
      <c r="G29" s="167"/>
      <c r="H29" s="132"/>
      <c r="I29" s="132"/>
      <c r="O29" s="133">
        <v>1</v>
      </c>
    </row>
    <row r="30" spans="1:104" ht="22.5">
      <c r="A30" s="160">
        <v>11</v>
      </c>
      <c r="B30" s="134" t="s">
        <v>74</v>
      </c>
      <c r="C30" s="161" t="s">
        <v>88</v>
      </c>
      <c r="D30" s="136" t="s">
        <v>50</v>
      </c>
      <c r="E30" s="137">
        <v>58.2</v>
      </c>
      <c r="F30" s="137"/>
      <c r="G30" s="138">
        <f>E30*F30</f>
        <v>0</v>
      </c>
      <c r="O30" s="133">
        <v>2</v>
      </c>
      <c r="AA30" s="111">
        <v>1</v>
      </c>
      <c r="AB30" s="111">
        <v>7</v>
      </c>
      <c r="AC30" s="111">
        <v>7</v>
      </c>
      <c r="AZ30" s="111">
        <v>2</v>
      </c>
      <c r="BA30" s="111">
        <f>IF(AZ30=1,G30,0)</f>
        <v>0</v>
      </c>
      <c r="BB30" s="111">
        <f>IF(AZ30=2,G30,0)</f>
        <v>0</v>
      </c>
      <c r="BC30" s="111">
        <f>IF(AZ30=3,G30,0)</f>
        <v>0</v>
      </c>
      <c r="BD30" s="111">
        <f>IF(AZ30=4,G30,0)</f>
        <v>0</v>
      </c>
      <c r="BE30" s="111">
        <f>IF(AZ30=5,G30,0)</f>
        <v>0</v>
      </c>
      <c r="CA30" s="152">
        <v>1</v>
      </c>
      <c r="CB30" s="152">
        <v>7</v>
      </c>
      <c r="CZ30" s="111">
        <v>0</v>
      </c>
    </row>
    <row r="31" spans="1:57" ht="12.75">
      <c r="A31" s="153"/>
      <c r="B31" s="154" t="s">
        <v>45</v>
      </c>
      <c r="C31" s="155" t="str">
        <f>CONCATENATE(B29," ",C29)</f>
        <v>776 Podlahy povlakové</v>
      </c>
      <c r="D31" s="156"/>
      <c r="E31" s="157"/>
      <c r="F31" s="158"/>
      <c r="G31" s="159">
        <f>SUM(G29:G30)</f>
        <v>0</v>
      </c>
      <c r="O31" s="133">
        <v>4</v>
      </c>
      <c r="BA31" s="144">
        <f>SUM(BA29:BA30)</f>
        <v>0</v>
      </c>
      <c r="BB31" s="144">
        <f>SUM(BB29:BB30)</f>
        <v>0</v>
      </c>
      <c r="BC31" s="144">
        <f>SUM(BC29:BC30)</f>
        <v>0</v>
      </c>
      <c r="BD31" s="144">
        <f>SUM(BD29:BD30)</f>
        <v>0</v>
      </c>
      <c r="BE31" s="144">
        <f>SUM(BE29:BE30)</f>
        <v>0</v>
      </c>
    </row>
    <row r="32" spans="1:15" ht="12.75">
      <c r="A32" s="162" t="s">
        <v>44</v>
      </c>
      <c r="B32" s="163" t="s">
        <v>127</v>
      </c>
      <c r="C32" s="164" t="s">
        <v>78</v>
      </c>
      <c r="D32" s="165"/>
      <c r="E32" s="166"/>
      <c r="F32" s="166"/>
      <c r="G32" s="167"/>
      <c r="H32" s="132"/>
      <c r="I32" s="132"/>
      <c r="O32" s="133">
        <v>1</v>
      </c>
    </row>
    <row r="33" spans="1:104" ht="12.75">
      <c r="A33" s="160">
        <v>12</v>
      </c>
      <c r="B33" s="134" t="s">
        <v>75</v>
      </c>
      <c r="C33" s="161" t="s">
        <v>137</v>
      </c>
      <c r="D33" s="136" t="s">
        <v>58</v>
      </c>
      <c r="E33" s="137">
        <v>1</v>
      </c>
      <c r="F33" s="137"/>
      <c r="G33" s="138">
        <f>E33*F33</f>
        <v>0</v>
      </c>
      <c r="O33" s="133">
        <v>2</v>
      </c>
      <c r="AA33" s="111">
        <v>1</v>
      </c>
      <c r="AB33" s="111">
        <v>7</v>
      </c>
      <c r="AC33" s="111">
        <v>7</v>
      </c>
      <c r="AZ33" s="111">
        <v>2</v>
      </c>
      <c r="BA33" s="111">
        <f>IF(AZ33=1,G33,0)</f>
        <v>0</v>
      </c>
      <c r="BB33" s="111">
        <f>IF(AZ33=2,G33,0)</f>
        <v>0</v>
      </c>
      <c r="BC33" s="111">
        <f>IF(AZ33=3,G33,0)</f>
        <v>0</v>
      </c>
      <c r="BD33" s="111">
        <f>IF(AZ33=4,G33,0)</f>
        <v>0</v>
      </c>
      <c r="BE33" s="111">
        <f>IF(AZ33=5,G33,0)</f>
        <v>0</v>
      </c>
      <c r="CA33" s="152">
        <v>1</v>
      </c>
      <c r="CB33" s="152">
        <v>7</v>
      </c>
      <c r="CZ33" s="111">
        <v>0</v>
      </c>
    </row>
    <row r="34" spans="1:104" ht="22.5">
      <c r="A34" s="160">
        <v>13</v>
      </c>
      <c r="B34" s="134" t="s">
        <v>83</v>
      </c>
      <c r="C34" s="161" t="s">
        <v>138</v>
      </c>
      <c r="D34" s="170" t="s">
        <v>72</v>
      </c>
      <c r="E34" s="137">
        <v>12</v>
      </c>
      <c r="F34" s="137"/>
      <c r="G34" s="138">
        <f>E34*F34</f>
        <v>0</v>
      </c>
      <c r="O34" s="133">
        <v>2</v>
      </c>
      <c r="AA34" s="111">
        <v>1</v>
      </c>
      <c r="AB34" s="111">
        <v>7</v>
      </c>
      <c r="AC34" s="111">
        <v>7</v>
      </c>
      <c r="AZ34" s="111">
        <v>2</v>
      </c>
      <c r="BA34" s="111">
        <f>IF(AZ34=1,G34,0)</f>
        <v>0</v>
      </c>
      <c r="BB34" s="111">
        <f>IF(AZ34=2,G34,0)</f>
        <v>0</v>
      </c>
      <c r="BC34" s="111">
        <f>IF(AZ34=3,G34,0)</f>
        <v>0</v>
      </c>
      <c r="BD34" s="111">
        <f>IF(AZ34=4,G34,0)</f>
        <v>0</v>
      </c>
      <c r="BE34" s="111">
        <f>IF(AZ34=5,G34,0)</f>
        <v>0</v>
      </c>
      <c r="CA34" s="152">
        <v>1</v>
      </c>
      <c r="CB34" s="152">
        <v>7</v>
      </c>
      <c r="CZ34" s="111">
        <v>0</v>
      </c>
    </row>
    <row r="35" spans="1:57" ht="12.75">
      <c r="A35" s="153"/>
      <c r="B35" s="154" t="s">
        <v>45</v>
      </c>
      <c r="C35" s="155" t="str">
        <f>CONCATENATE(B32," ",C32)</f>
        <v>M21 Elektroinstalace</v>
      </c>
      <c r="D35" s="156"/>
      <c r="E35" s="157"/>
      <c r="F35" s="158"/>
      <c r="G35" s="159">
        <f>SUM(G32:G34)</f>
        <v>0</v>
      </c>
      <c r="O35" s="133">
        <v>4</v>
      </c>
      <c r="BA35" s="144">
        <f>SUM(BA32:BA34)</f>
        <v>0</v>
      </c>
      <c r="BB35" s="144">
        <f>SUM(BB32:BB34)</f>
        <v>0</v>
      </c>
      <c r="BC35" s="144">
        <f>SUM(BC32:BC34)</f>
        <v>0</v>
      </c>
      <c r="BD35" s="144">
        <f>SUM(BD32:BD34)</f>
        <v>0</v>
      </c>
      <c r="BE35" s="144">
        <f>SUM(BE32:BE34)</f>
        <v>0</v>
      </c>
    </row>
    <row r="36" ht="12.75">
      <c r="E36" s="111"/>
    </row>
    <row r="37" spans="1:57" ht="15.75">
      <c r="A37" s="168" t="s">
        <v>128</v>
      </c>
      <c r="B37" s="154"/>
      <c r="C37" s="155"/>
      <c r="D37" s="156"/>
      <c r="E37" s="157"/>
      <c r="F37" s="158"/>
      <c r="G37" s="159">
        <f>G10+G13+G18+G22+G25+G28+G31+G35</f>
        <v>0</v>
      </c>
      <c r="O37" s="133">
        <v>4</v>
      </c>
      <c r="BA37" s="144">
        <f>SUM(BA34:BA35)</f>
        <v>0</v>
      </c>
      <c r="BB37" s="144">
        <f>SUM(BB34:BB35)</f>
        <v>0</v>
      </c>
      <c r="BC37" s="144">
        <f>SUM(BC34:BC35)</f>
        <v>0</v>
      </c>
      <c r="BD37" s="144">
        <f>SUM(BD34:BD35)</f>
        <v>0</v>
      </c>
      <c r="BE37" s="144">
        <f>SUM(BE34:BE35)</f>
        <v>0</v>
      </c>
    </row>
    <row r="38" ht="12.75">
      <c r="E38" s="111"/>
    </row>
    <row r="39" ht="12.75">
      <c r="E39" s="111"/>
    </row>
    <row r="40" ht="12.75">
      <c r="E40" s="111"/>
    </row>
    <row r="41" ht="12.75">
      <c r="E41" s="111"/>
    </row>
    <row r="42" ht="12.75">
      <c r="E42" s="111"/>
    </row>
    <row r="43" ht="12.75">
      <c r="E43" s="111"/>
    </row>
    <row r="44" ht="12.75">
      <c r="E44" s="111"/>
    </row>
    <row r="45" ht="12.75">
      <c r="E45" s="111"/>
    </row>
    <row r="46" ht="12.75">
      <c r="E46" s="111"/>
    </row>
    <row r="47" ht="12.75">
      <c r="E47" s="111"/>
    </row>
    <row r="48" ht="12.75">
      <c r="E48" s="111"/>
    </row>
    <row r="49" ht="12.75">
      <c r="E49" s="111"/>
    </row>
    <row r="50" ht="12.75">
      <c r="E50" s="111"/>
    </row>
    <row r="51" ht="12.75">
      <c r="E51" s="111"/>
    </row>
    <row r="52" ht="12.75">
      <c r="E52" s="111"/>
    </row>
    <row r="53" ht="12.75">
      <c r="E53" s="111"/>
    </row>
    <row r="54" ht="12.75">
      <c r="E54" s="111"/>
    </row>
    <row r="55" ht="12.75">
      <c r="E55" s="111"/>
    </row>
    <row r="56" ht="12.75">
      <c r="E56" s="111"/>
    </row>
    <row r="57" ht="12.75">
      <c r="E57" s="111"/>
    </row>
    <row r="58" ht="12.75">
      <c r="E58" s="111"/>
    </row>
    <row r="59" ht="12.75">
      <c r="E59" s="111"/>
    </row>
    <row r="60" spans="1:7" ht="12.75">
      <c r="A60" s="145"/>
      <c r="B60" s="145"/>
      <c r="C60" s="145"/>
      <c r="D60" s="145"/>
      <c r="E60" s="145"/>
      <c r="F60" s="145"/>
      <c r="G60" s="145"/>
    </row>
    <row r="61" spans="1:7" ht="12.75">
      <c r="A61" s="145"/>
      <c r="B61" s="145"/>
      <c r="C61" s="145"/>
      <c r="D61" s="145"/>
      <c r="E61" s="145"/>
      <c r="F61" s="145"/>
      <c r="G61" s="145"/>
    </row>
    <row r="62" spans="1:7" ht="12.75">
      <c r="A62" s="145"/>
      <c r="B62" s="145"/>
      <c r="C62" s="145"/>
      <c r="D62" s="145"/>
      <c r="E62" s="145"/>
      <c r="F62" s="145"/>
      <c r="G62" s="145"/>
    </row>
    <row r="63" spans="1:7" ht="12.75">
      <c r="A63" s="145"/>
      <c r="B63" s="145"/>
      <c r="C63" s="145"/>
      <c r="D63" s="145"/>
      <c r="E63" s="145"/>
      <c r="F63" s="145"/>
      <c r="G63" s="145"/>
    </row>
    <row r="64" ht="12.75">
      <c r="E64" s="111"/>
    </row>
    <row r="65" ht="12.75">
      <c r="E65" s="111"/>
    </row>
    <row r="66" ht="12.75">
      <c r="E66" s="111"/>
    </row>
    <row r="67" ht="12.75">
      <c r="E67" s="111"/>
    </row>
    <row r="68" ht="12.75">
      <c r="E68" s="111"/>
    </row>
    <row r="69" ht="12.75">
      <c r="E69" s="111"/>
    </row>
    <row r="70" ht="12.75">
      <c r="E70" s="111"/>
    </row>
    <row r="71" ht="12.75">
      <c r="E71" s="111"/>
    </row>
    <row r="72" ht="12.75">
      <c r="E72" s="111"/>
    </row>
    <row r="73" ht="12.75">
      <c r="E73" s="111"/>
    </row>
    <row r="74" ht="12.75">
      <c r="E74" s="111"/>
    </row>
    <row r="75" ht="12.75">
      <c r="E75" s="111"/>
    </row>
    <row r="76" ht="12.75">
      <c r="E76" s="111"/>
    </row>
    <row r="77" ht="12.75">
      <c r="E77" s="111"/>
    </row>
    <row r="78" ht="12.75">
      <c r="E78" s="111"/>
    </row>
    <row r="79" ht="12.75">
      <c r="E79" s="111"/>
    </row>
    <row r="80" ht="12.75">
      <c r="E80" s="111"/>
    </row>
    <row r="81" ht="12.75">
      <c r="E81" s="111"/>
    </row>
    <row r="82" ht="12.75">
      <c r="E82" s="111"/>
    </row>
    <row r="83" ht="12.75">
      <c r="E83" s="111"/>
    </row>
    <row r="84" ht="12.75">
      <c r="E84" s="111"/>
    </row>
    <row r="85" ht="12.75">
      <c r="E85" s="111"/>
    </row>
    <row r="86" ht="12.75">
      <c r="E86" s="111"/>
    </row>
    <row r="87" ht="12.75">
      <c r="E87" s="111"/>
    </row>
    <row r="88" ht="12.75">
      <c r="E88" s="111"/>
    </row>
    <row r="89" ht="12.75">
      <c r="E89" s="111"/>
    </row>
    <row r="90" ht="12.75">
      <c r="E90" s="111"/>
    </row>
    <row r="91" ht="12.75">
      <c r="E91" s="111"/>
    </row>
    <row r="92" ht="12.75">
      <c r="E92" s="111"/>
    </row>
    <row r="93" ht="12.75">
      <c r="E93" s="111"/>
    </row>
    <row r="94" ht="12.75">
      <c r="E94" s="111"/>
    </row>
    <row r="95" spans="1:2" ht="12.75">
      <c r="A95" s="146"/>
      <c r="B95" s="146"/>
    </row>
    <row r="96" spans="1:7" ht="12.75">
      <c r="A96" s="145"/>
      <c r="B96" s="145"/>
      <c r="C96" s="147"/>
      <c r="D96" s="147"/>
      <c r="E96" s="148"/>
      <c r="F96" s="147"/>
      <c r="G96" s="149"/>
    </row>
    <row r="97" spans="1:7" ht="12.75">
      <c r="A97" s="150"/>
      <c r="B97" s="150"/>
      <c r="C97" s="145"/>
      <c r="D97" s="145"/>
      <c r="E97" s="151"/>
      <c r="F97" s="145"/>
      <c r="G97" s="145"/>
    </row>
    <row r="98" spans="1:7" ht="12.75">
      <c r="A98" s="145"/>
      <c r="B98" s="145"/>
      <c r="C98" s="145"/>
      <c r="D98" s="145"/>
      <c r="E98" s="151"/>
      <c r="F98" s="145"/>
      <c r="G98" s="145"/>
    </row>
    <row r="99" spans="1:7" ht="12.75">
      <c r="A99" s="145"/>
      <c r="B99" s="145"/>
      <c r="C99" s="145"/>
      <c r="D99" s="145"/>
      <c r="E99" s="151"/>
      <c r="F99" s="145"/>
      <c r="G99" s="145"/>
    </row>
    <row r="100" spans="1:7" ht="12.75">
      <c r="A100" s="145"/>
      <c r="B100" s="145"/>
      <c r="C100" s="145"/>
      <c r="D100" s="145"/>
      <c r="E100" s="151"/>
      <c r="F100" s="145"/>
      <c r="G100" s="145"/>
    </row>
    <row r="101" spans="1:7" ht="12.75">
      <c r="A101" s="145"/>
      <c r="B101" s="145"/>
      <c r="C101" s="145"/>
      <c r="D101" s="145"/>
      <c r="E101" s="151"/>
      <c r="F101" s="145"/>
      <c r="G101" s="145"/>
    </row>
    <row r="102" spans="1:7" ht="12.75">
      <c r="A102" s="145"/>
      <c r="B102" s="145"/>
      <c r="C102" s="145"/>
      <c r="D102" s="145"/>
      <c r="E102" s="151"/>
      <c r="F102" s="145"/>
      <c r="G102" s="145"/>
    </row>
    <row r="103" spans="1:7" ht="12.75">
      <c r="A103" s="145"/>
      <c r="B103" s="145"/>
      <c r="C103" s="145"/>
      <c r="D103" s="145"/>
      <c r="E103" s="151"/>
      <c r="F103" s="145"/>
      <c r="G103" s="145"/>
    </row>
    <row r="104" spans="1:7" ht="12.75">
      <c r="A104" s="145"/>
      <c r="B104" s="145"/>
      <c r="C104" s="145"/>
      <c r="D104" s="145"/>
      <c r="E104" s="151"/>
      <c r="F104" s="145"/>
      <c r="G104" s="145"/>
    </row>
    <row r="105" spans="1:7" ht="12.75">
      <c r="A105" s="145"/>
      <c r="B105" s="145"/>
      <c r="C105" s="145"/>
      <c r="D105" s="145"/>
      <c r="E105" s="151"/>
      <c r="F105" s="145"/>
      <c r="G105" s="145"/>
    </row>
    <row r="106" spans="1:7" ht="12.75">
      <c r="A106" s="145"/>
      <c r="B106" s="145"/>
      <c r="C106" s="145"/>
      <c r="D106" s="145"/>
      <c r="E106" s="151"/>
      <c r="F106" s="145"/>
      <c r="G106" s="145"/>
    </row>
    <row r="107" spans="1:7" ht="12.75">
      <c r="A107" s="145"/>
      <c r="B107" s="145"/>
      <c r="C107" s="145"/>
      <c r="D107" s="145"/>
      <c r="E107" s="151"/>
      <c r="F107" s="145"/>
      <c r="G107" s="145"/>
    </row>
    <row r="108" spans="1:7" ht="12.75">
      <c r="A108" s="145"/>
      <c r="B108" s="145"/>
      <c r="C108" s="145"/>
      <c r="D108" s="145"/>
      <c r="E108" s="151"/>
      <c r="F108" s="145"/>
      <c r="G108" s="145"/>
    </row>
    <row r="109" spans="1:7" ht="12.75">
      <c r="A109" s="145"/>
      <c r="B109" s="145"/>
      <c r="C109" s="145"/>
      <c r="D109" s="145"/>
      <c r="E109" s="151"/>
      <c r="F109" s="145"/>
      <c r="G109" s="14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3"/>
  <sheetViews>
    <sheetView showGridLines="0" showZeros="0" workbookViewId="0" topLeftCell="A1">
      <selection activeCell="E38" sqref="A7:E38"/>
    </sheetView>
  </sheetViews>
  <sheetFormatPr defaultColWidth="9.00390625" defaultRowHeight="12.75"/>
  <cols>
    <col min="1" max="1" width="4.375" style="111" customWidth="1"/>
    <col min="2" max="2" width="11.625" style="111" customWidth="1"/>
    <col min="3" max="3" width="40.375" style="111" customWidth="1"/>
    <col min="4" max="4" width="5.625" style="111" customWidth="1"/>
    <col min="5" max="5" width="8.625" style="120" customWidth="1"/>
    <col min="6" max="6" width="9.875" style="111" customWidth="1"/>
    <col min="7" max="7" width="13.875" style="111" customWidth="1"/>
    <col min="8" max="11" width="9.125" style="111" customWidth="1"/>
    <col min="12" max="12" width="75.375" style="111" customWidth="1"/>
    <col min="13" max="13" width="45.25390625" style="111" customWidth="1"/>
    <col min="14" max="16384" width="9.125" style="111" customWidth="1"/>
  </cols>
  <sheetData>
    <row r="1" spans="1:7" ht="15.75">
      <c r="A1" s="189" t="s">
        <v>91</v>
      </c>
      <c r="B1" s="189"/>
      <c r="C1" s="189"/>
      <c r="D1" s="189"/>
      <c r="E1" s="189"/>
      <c r="F1" s="189"/>
      <c r="G1" s="189"/>
    </row>
    <row r="2" spans="2:7" ht="14.25" customHeight="1" thickBot="1">
      <c r="B2" s="112"/>
      <c r="C2" s="113"/>
      <c r="D2" s="113"/>
      <c r="E2" s="114"/>
      <c r="F2" s="113"/>
      <c r="G2" s="113"/>
    </row>
    <row r="3" spans="1:7" ht="13.5" thickTop="1">
      <c r="A3" s="182" t="s">
        <v>33</v>
      </c>
      <c r="B3" s="183"/>
      <c r="C3" s="75" t="s">
        <v>93</v>
      </c>
      <c r="D3" s="76"/>
      <c r="E3" s="115" t="s">
        <v>36</v>
      </c>
      <c r="F3" s="116"/>
      <c r="G3" s="117"/>
    </row>
    <row r="4" spans="1:7" ht="13.5" thickBot="1">
      <c r="A4" s="190" t="s">
        <v>35</v>
      </c>
      <c r="B4" s="185"/>
      <c r="C4" s="169" t="s">
        <v>139</v>
      </c>
      <c r="D4" s="82"/>
      <c r="E4" s="191"/>
      <c r="F4" s="192"/>
      <c r="G4" s="193"/>
    </row>
    <row r="5" spans="1:7" ht="13.5" thickTop="1">
      <c r="A5" s="118"/>
      <c r="B5" s="119"/>
      <c r="C5" s="119"/>
      <c r="G5" s="121"/>
    </row>
    <row r="6" spans="1:7" ht="12.75">
      <c r="A6" s="122" t="s">
        <v>37</v>
      </c>
      <c r="B6" s="123" t="s">
        <v>38</v>
      </c>
      <c r="C6" s="123" t="s">
        <v>39</v>
      </c>
      <c r="D6" s="123" t="s">
        <v>40</v>
      </c>
      <c r="E6" s="124" t="s">
        <v>41</v>
      </c>
      <c r="F6" s="123" t="s">
        <v>42</v>
      </c>
      <c r="G6" s="125" t="s">
        <v>43</v>
      </c>
    </row>
    <row r="7" spans="1:15" ht="12.75">
      <c r="A7" s="126" t="s">
        <v>44</v>
      </c>
      <c r="B7" s="127" t="s">
        <v>48</v>
      </c>
      <c r="C7" s="128" t="s">
        <v>49</v>
      </c>
      <c r="D7" s="129"/>
      <c r="E7" s="130"/>
      <c r="F7" s="130"/>
      <c r="G7" s="131"/>
      <c r="H7" s="132"/>
      <c r="I7" s="132"/>
      <c r="O7" s="133">
        <v>1</v>
      </c>
    </row>
    <row r="8" spans="1:104" ht="12.75">
      <c r="A8" s="160">
        <v>1</v>
      </c>
      <c r="B8" s="134" t="s">
        <v>62</v>
      </c>
      <c r="C8" s="135" t="s">
        <v>140</v>
      </c>
      <c r="D8" s="136" t="s">
        <v>58</v>
      </c>
      <c r="E8" s="137">
        <v>1</v>
      </c>
      <c r="F8" s="137"/>
      <c r="G8" s="138">
        <f>E8*F8</f>
        <v>0</v>
      </c>
      <c r="O8" s="133">
        <v>2</v>
      </c>
      <c r="AA8" s="111">
        <v>1</v>
      </c>
      <c r="AB8" s="111">
        <v>1</v>
      </c>
      <c r="AC8" s="111">
        <v>1</v>
      </c>
      <c r="AZ8" s="111">
        <v>1</v>
      </c>
      <c r="BA8" s="111">
        <f>IF(AZ8=1,G8,0)</f>
        <v>0</v>
      </c>
      <c r="BB8" s="111">
        <f>IF(AZ8=2,G8,0)</f>
        <v>0</v>
      </c>
      <c r="BC8" s="111">
        <f>IF(AZ8=3,G8,0)</f>
        <v>0</v>
      </c>
      <c r="BD8" s="111">
        <f>IF(AZ8=4,G8,0)</f>
        <v>0</v>
      </c>
      <c r="BE8" s="111">
        <f>IF(AZ8=5,G8,0)</f>
        <v>0</v>
      </c>
      <c r="CZ8" s="111">
        <v>0</v>
      </c>
    </row>
    <row r="9" spans="1:104" ht="22.5">
      <c r="A9" s="160">
        <v>2</v>
      </c>
      <c r="B9" s="134" t="s">
        <v>63</v>
      </c>
      <c r="C9" s="135" t="s">
        <v>144</v>
      </c>
      <c r="D9" s="136" t="s">
        <v>50</v>
      </c>
      <c r="E9" s="137">
        <v>5</v>
      </c>
      <c r="F9" s="137"/>
      <c r="G9" s="138">
        <f>E9*F9</f>
        <v>0</v>
      </c>
      <c r="O9" s="133">
        <v>2</v>
      </c>
      <c r="AA9" s="111">
        <v>1</v>
      </c>
      <c r="AB9" s="111">
        <v>1</v>
      </c>
      <c r="AC9" s="111">
        <v>1</v>
      </c>
      <c r="AZ9" s="111">
        <v>1</v>
      </c>
      <c r="BA9" s="111">
        <f>IF(AZ9=1,G9,0)</f>
        <v>0</v>
      </c>
      <c r="BB9" s="111">
        <f>IF(AZ9=2,G9,0)</f>
        <v>0</v>
      </c>
      <c r="BC9" s="111">
        <f>IF(AZ9=3,G9,0)</f>
        <v>0</v>
      </c>
      <c r="BD9" s="111">
        <f>IF(AZ9=4,G9,0)</f>
        <v>0</v>
      </c>
      <c r="BE9" s="111">
        <f>IF(AZ9=5,G9,0)</f>
        <v>0</v>
      </c>
      <c r="CZ9" s="111">
        <v>0</v>
      </c>
    </row>
    <row r="10" spans="1:104" ht="22.5">
      <c r="A10" s="160">
        <v>3</v>
      </c>
      <c r="B10" s="134" t="s">
        <v>64</v>
      </c>
      <c r="C10" s="135" t="s">
        <v>86</v>
      </c>
      <c r="D10" s="136" t="s">
        <v>58</v>
      </c>
      <c r="E10" s="137">
        <v>2</v>
      </c>
      <c r="F10" s="137"/>
      <c r="G10" s="138">
        <f>E10*F10</f>
        <v>0</v>
      </c>
      <c r="O10" s="133">
        <v>2</v>
      </c>
      <c r="AA10" s="111">
        <v>1</v>
      </c>
      <c r="AB10" s="111">
        <v>1</v>
      </c>
      <c r="AC10" s="111">
        <v>1</v>
      </c>
      <c r="AZ10" s="111">
        <v>1</v>
      </c>
      <c r="BA10" s="111">
        <f>IF(AZ10=1,G10,0)</f>
        <v>0</v>
      </c>
      <c r="BB10" s="111">
        <f>IF(AZ10=2,G10,0)</f>
        <v>0</v>
      </c>
      <c r="BC10" s="111">
        <f>IF(AZ10=3,G10,0)</f>
        <v>0</v>
      </c>
      <c r="BD10" s="111">
        <f>IF(AZ10=4,G10,0)</f>
        <v>0</v>
      </c>
      <c r="BE10" s="111">
        <f>IF(AZ10=5,G10,0)</f>
        <v>0</v>
      </c>
      <c r="CZ10" s="111">
        <v>0</v>
      </c>
    </row>
    <row r="11" spans="1:57" ht="12.75">
      <c r="A11" s="139"/>
      <c r="B11" s="140" t="s">
        <v>45</v>
      </c>
      <c r="C11" s="141" t="str">
        <f>CONCATENATE(B7," ",C7)</f>
        <v>61 Upravy povrchů vnitřní</v>
      </c>
      <c r="D11" s="139"/>
      <c r="E11" s="142"/>
      <c r="F11" s="142"/>
      <c r="G11" s="143">
        <f>SUM(G8:G10)</f>
        <v>0</v>
      </c>
      <c r="O11" s="133">
        <v>4</v>
      </c>
      <c r="BA11" s="144">
        <f>SUM(BA7:BA8)</f>
        <v>0</v>
      </c>
      <c r="BB11" s="144">
        <f>SUM(BB7:BB8)</f>
        <v>0</v>
      </c>
      <c r="BC11" s="144">
        <f>SUM(BC7:BC8)</f>
        <v>0</v>
      </c>
      <c r="BD11" s="144">
        <f>SUM(BD7:BD8)</f>
        <v>0</v>
      </c>
      <c r="BE11" s="144">
        <f>SUM(BE7:BE8)</f>
        <v>0</v>
      </c>
    </row>
    <row r="12" spans="1:15" ht="12.75">
      <c r="A12" s="126" t="s">
        <v>44</v>
      </c>
      <c r="B12" s="127" t="s">
        <v>52</v>
      </c>
      <c r="C12" s="128" t="s">
        <v>53</v>
      </c>
      <c r="D12" s="129"/>
      <c r="E12" s="130"/>
      <c r="F12" s="130"/>
      <c r="G12" s="131"/>
      <c r="H12" s="132"/>
      <c r="I12" s="132"/>
      <c r="O12" s="133">
        <v>1</v>
      </c>
    </row>
    <row r="13" spans="1:104" ht="12.75">
      <c r="A13" s="160">
        <v>4</v>
      </c>
      <c r="B13" s="134" t="s">
        <v>65</v>
      </c>
      <c r="C13" s="135" t="s">
        <v>141</v>
      </c>
      <c r="D13" s="136" t="s">
        <v>58</v>
      </c>
      <c r="E13" s="137">
        <v>1</v>
      </c>
      <c r="F13" s="137"/>
      <c r="G13" s="138">
        <f>E13*F13</f>
        <v>0</v>
      </c>
      <c r="O13" s="133">
        <v>2</v>
      </c>
      <c r="AA13" s="111">
        <v>1</v>
      </c>
      <c r="AB13" s="111">
        <v>1</v>
      </c>
      <c r="AC13" s="111">
        <v>1</v>
      </c>
      <c r="AZ13" s="111">
        <v>1</v>
      </c>
      <c r="BA13" s="111">
        <f>IF(AZ13=1,G13,0)</f>
        <v>0</v>
      </c>
      <c r="BB13" s="111">
        <f>IF(AZ13=2,G13,0)</f>
        <v>0</v>
      </c>
      <c r="BC13" s="111">
        <f>IF(AZ13=3,G13,0)</f>
        <v>0</v>
      </c>
      <c r="BD13" s="111">
        <f>IF(AZ13=4,G13,0)</f>
        <v>0</v>
      </c>
      <c r="BE13" s="111">
        <f>IF(AZ13=5,G13,0)</f>
        <v>0</v>
      </c>
      <c r="CZ13" s="111">
        <v>0.03337547</v>
      </c>
    </row>
    <row r="14" spans="1:57" ht="12.75">
      <c r="A14" s="139"/>
      <c r="B14" s="140" t="s">
        <v>45</v>
      </c>
      <c r="C14" s="141" t="str">
        <f>CONCATENATE(B12," ",C12)</f>
        <v>94 Lešení a stavební výtahy</v>
      </c>
      <c r="D14" s="139"/>
      <c r="E14" s="142"/>
      <c r="F14" s="142"/>
      <c r="G14" s="143">
        <f>SUM(G12:G13)</f>
        <v>0</v>
      </c>
      <c r="O14" s="133">
        <v>4</v>
      </c>
      <c r="BA14" s="144">
        <f>SUM(BA12:BA13)</f>
        <v>0</v>
      </c>
      <c r="BB14" s="144">
        <f>SUM(BB12:BB13)</f>
        <v>0</v>
      </c>
      <c r="BC14" s="144">
        <f>SUM(BC12:BC13)</f>
        <v>0</v>
      </c>
      <c r="BD14" s="144">
        <f>SUM(BD12:BD13)</f>
        <v>0</v>
      </c>
      <c r="BE14" s="144">
        <f>SUM(BE12:BE13)</f>
        <v>0</v>
      </c>
    </row>
    <row r="15" spans="1:15" ht="12.75">
      <c r="A15" s="126" t="s">
        <v>44</v>
      </c>
      <c r="B15" s="127" t="s">
        <v>94</v>
      </c>
      <c r="C15" s="128" t="s">
        <v>95</v>
      </c>
      <c r="D15" s="129"/>
      <c r="E15" s="130"/>
      <c r="F15" s="130"/>
      <c r="G15" s="131"/>
      <c r="H15" s="132"/>
      <c r="I15" s="132"/>
      <c r="O15" s="133">
        <v>1</v>
      </c>
    </row>
    <row r="16" spans="1:104" ht="12.75">
      <c r="A16" s="160">
        <v>5</v>
      </c>
      <c r="B16" s="134" t="s">
        <v>67</v>
      </c>
      <c r="C16" s="135" t="s">
        <v>142</v>
      </c>
      <c r="D16" s="170" t="s">
        <v>50</v>
      </c>
      <c r="E16" s="137">
        <v>22.75</v>
      </c>
      <c r="F16" s="137"/>
      <c r="G16" s="138">
        <f>E16*F16</f>
        <v>0</v>
      </c>
      <c r="O16" s="133">
        <v>2</v>
      </c>
      <c r="AA16" s="111">
        <v>1</v>
      </c>
      <c r="AB16" s="111">
        <v>1</v>
      </c>
      <c r="AC16" s="111">
        <v>1</v>
      </c>
      <c r="AZ16" s="111">
        <v>1</v>
      </c>
      <c r="BA16" s="111">
        <f>IF(AZ16=1,G16,0)</f>
        <v>0</v>
      </c>
      <c r="BB16" s="111">
        <f>IF(AZ16=2,G16,0)</f>
        <v>0</v>
      </c>
      <c r="BC16" s="111">
        <f>IF(AZ16=3,G16,0)</f>
        <v>0</v>
      </c>
      <c r="BD16" s="111">
        <f>IF(AZ16=4,G16,0)</f>
        <v>0</v>
      </c>
      <c r="BE16" s="111">
        <f>IF(AZ16=5,G16,0)</f>
        <v>0</v>
      </c>
      <c r="CZ16" s="111">
        <v>0.03337547</v>
      </c>
    </row>
    <row r="17" spans="1:104" ht="12.75">
      <c r="A17" s="160">
        <v>6</v>
      </c>
      <c r="B17" s="134" t="s">
        <v>68</v>
      </c>
      <c r="C17" s="135" t="s">
        <v>143</v>
      </c>
      <c r="D17" s="170" t="s">
        <v>103</v>
      </c>
      <c r="E17" s="137">
        <v>0.5</v>
      </c>
      <c r="F17" s="137"/>
      <c r="G17" s="138">
        <f>E17*F17</f>
        <v>0</v>
      </c>
      <c r="O17" s="133">
        <v>2</v>
      </c>
      <c r="AA17" s="111">
        <v>1</v>
      </c>
      <c r="AB17" s="111">
        <v>1</v>
      </c>
      <c r="AC17" s="111">
        <v>1</v>
      </c>
      <c r="AZ17" s="111">
        <v>1</v>
      </c>
      <c r="BA17" s="111">
        <f>IF(AZ17=1,G17,0)</f>
        <v>0</v>
      </c>
      <c r="BB17" s="111">
        <f>IF(AZ17=2,G17,0)</f>
        <v>0</v>
      </c>
      <c r="BC17" s="111">
        <f>IF(AZ17=3,G17,0)</f>
        <v>0</v>
      </c>
      <c r="BD17" s="111">
        <f>IF(AZ17=4,G17,0)</f>
        <v>0</v>
      </c>
      <c r="BE17" s="111">
        <f>IF(AZ17=5,G17,0)</f>
        <v>0</v>
      </c>
      <c r="CZ17" s="111">
        <v>0.03337547</v>
      </c>
    </row>
    <row r="18" spans="1:57" ht="12.75">
      <c r="A18" s="139"/>
      <c r="B18" s="140" t="s">
        <v>45</v>
      </c>
      <c r="C18" s="141" t="str">
        <f>CONCATENATE(B15," ",C15)</f>
        <v>96 Bourání konstrukcí</v>
      </c>
      <c r="D18" s="139"/>
      <c r="E18" s="142"/>
      <c r="F18" s="142"/>
      <c r="G18" s="143">
        <f>SUM(G15:G17)</f>
        <v>0</v>
      </c>
      <c r="O18" s="133">
        <v>4</v>
      </c>
      <c r="BA18" s="144">
        <f>SUM(BA15:BA17)</f>
        <v>0</v>
      </c>
      <c r="BB18" s="144">
        <f>SUM(BB15:BB17)</f>
        <v>0</v>
      </c>
      <c r="BC18" s="144">
        <f>SUM(BC15:BC17)</f>
        <v>0</v>
      </c>
      <c r="BD18" s="144">
        <f>SUM(BD15:BD17)</f>
        <v>0</v>
      </c>
      <c r="BE18" s="144">
        <f>SUM(BE15:BE17)</f>
        <v>0</v>
      </c>
    </row>
    <row r="19" spans="1:15" ht="12.75">
      <c r="A19" s="126" t="s">
        <v>44</v>
      </c>
      <c r="B19" s="127" t="s">
        <v>54</v>
      </c>
      <c r="C19" s="128" t="s">
        <v>55</v>
      </c>
      <c r="D19" s="129"/>
      <c r="E19" s="130"/>
      <c r="F19" s="130"/>
      <c r="G19" s="131"/>
      <c r="H19" s="132"/>
      <c r="I19" s="132"/>
      <c r="O19" s="133">
        <v>1</v>
      </c>
    </row>
    <row r="20" spans="1:104" ht="12.75">
      <c r="A20" s="160">
        <v>7</v>
      </c>
      <c r="B20" s="134" t="s">
        <v>69</v>
      </c>
      <c r="C20" s="135" t="s">
        <v>66</v>
      </c>
      <c r="D20" s="136" t="s">
        <v>50</v>
      </c>
      <c r="E20" s="137">
        <v>120</v>
      </c>
      <c r="F20" s="137"/>
      <c r="G20" s="138">
        <f>E20*F20</f>
        <v>0</v>
      </c>
      <c r="O20" s="133">
        <v>2</v>
      </c>
      <c r="AA20" s="111">
        <v>1</v>
      </c>
      <c r="AB20" s="111">
        <v>1</v>
      </c>
      <c r="AC20" s="111">
        <v>1</v>
      </c>
      <c r="AZ20" s="111">
        <v>1</v>
      </c>
      <c r="BA20" s="111">
        <f>IF(AZ20=1,G20,0)</f>
        <v>0</v>
      </c>
      <c r="BB20" s="111">
        <f>IF(AZ20=2,G20,0)</f>
        <v>0</v>
      </c>
      <c r="BC20" s="111">
        <f>IF(AZ20=3,G20,0)</f>
        <v>0</v>
      </c>
      <c r="BD20" s="111">
        <f>IF(AZ20=4,G20,0)</f>
        <v>0</v>
      </c>
      <c r="BE20" s="111">
        <f>IF(AZ20=5,G20,0)</f>
        <v>0</v>
      </c>
      <c r="CZ20" s="111">
        <v>0.00205</v>
      </c>
    </row>
    <row r="21" spans="1:57" ht="12.75">
      <c r="A21" s="139"/>
      <c r="B21" s="140" t="s">
        <v>45</v>
      </c>
      <c r="C21" s="141" t="str">
        <f>CONCATENATE(B19," ",C19)</f>
        <v>95 Dokončovací konstrukce na pozemních stavbách</v>
      </c>
      <c r="D21" s="139"/>
      <c r="E21" s="142"/>
      <c r="F21" s="142"/>
      <c r="G21" s="143">
        <f>SUM(G19:G20)</f>
        <v>0</v>
      </c>
      <c r="O21" s="133">
        <v>4</v>
      </c>
      <c r="BA21" s="144">
        <f>SUM(BA19:BA20)</f>
        <v>0</v>
      </c>
      <c r="BB21" s="144">
        <f>SUM(BB19:BB20)</f>
        <v>0</v>
      </c>
      <c r="BC21" s="144">
        <f>SUM(BC19:BC20)</f>
        <v>0</v>
      </c>
      <c r="BD21" s="144">
        <f>SUM(BD19:BD20)</f>
        <v>0</v>
      </c>
      <c r="BE21" s="144">
        <f>SUM(BE19:BE20)</f>
        <v>0</v>
      </c>
    </row>
    <row r="22" spans="1:15" ht="12.75">
      <c r="A22" s="126" t="s">
        <v>44</v>
      </c>
      <c r="B22" s="127" t="s">
        <v>56</v>
      </c>
      <c r="C22" s="128" t="s">
        <v>57</v>
      </c>
      <c r="D22" s="129"/>
      <c r="E22" s="130"/>
      <c r="F22" s="130"/>
      <c r="G22" s="131"/>
      <c r="H22" s="132"/>
      <c r="I22" s="132"/>
      <c r="O22" s="133">
        <v>1</v>
      </c>
    </row>
    <row r="23" spans="1:104" ht="22.5">
      <c r="A23" s="160">
        <v>8</v>
      </c>
      <c r="B23" s="134" t="s">
        <v>70</v>
      </c>
      <c r="C23" s="135" t="s">
        <v>87</v>
      </c>
      <c r="D23" s="136" t="s">
        <v>51</v>
      </c>
      <c r="E23" s="137">
        <v>11.6</v>
      </c>
      <c r="F23" s="137"/>
      <c r="G23" s="138">
        <f aca="true" t="shared" si="0" ref="G23">E23*F23</f>
        <v>0</v>
      </c>
      <c r="O23" s="133">
        <v>2</v>
      </c>
      <c r="AA23" s="111">
        <v>1</v>
      </c>
      <c r="AB23" s="111">
        <v>7</v>
      </c>
      <c r="AC23" s="111">
        <v>7</v>
      </c>
      <c r="AZ23" s="111">
        <v>2</v>
      </c>
      <c r="BA23" s="111">
        <f aca="true" t="shared" si="1" ref="BA23">IF(AZ23=1,G23,0)</f>
        <v>0</v>
      </c>
      <c r="BB23" s="111">
        <f aca="true" t="shared" si="2" ref="BB23">IF(AZ23=2,G23,0)</f>
        <v>0</v>
      </c>
      <c r="BC23" s="111">
        <f aca="true" t="shared" si="3" ref="BC23">IF(AZ23=3,G23,0)</f>
        <v>0</v>
      </c>
      <c r="BD23" s="111">
        <f aca="true" t="shared" si="4" ref="BD23">IF(AZ23=4,G23,0)</f>
        <v>0</v>
      </c>
      <c r="BE23" s="111">
        <f aca="true" t="shared" si="5" ref="BE23">IF(AZ23=5,G23,0)</f>
        <v>0</v>
      </c>
      <c r="CZ23" s="111">
        <v>0</v>
      </c>
    </row>
    <row r="24" spans="1:57" ht="12.75">
      <c r="A24" s="139"/>
      <c r="B24" s="140" t="s">
        <v>45</v>
      </c>
      <c r="C24" s="141" t="str">
        <f>CONCATENATE(B22," ",C22)</f>
        <v>762 Konstrukce tesařské</v>
      </c>
      <c r="D24" s="139"/>
      <c r="E24" s="142"/>
      <c r="F24" s="142"/>
      <c r="G24" s="143">
        <f>SUM(G22:G23)</f>
        <v>0</v>
      </c>
      <c r="O24" s="133">
        <v>4</v>
      </c>
      <c r="BA24" s="144">
        <f>SUM(BA22:BA23)</f>
        <v>0</v>
      </c>
      <c r="BB24" s="144">
        <f>SUM(BB22:BB23)</f>
        <v>0</v>
      </c>
      <c r="BC24" s="144">
        <f>SUM(BC22:BC23)</f>
        <v>0</v>
      </c>
      <c r="BD24" s="144">
        <f>SUM(BD22:BD23)</f>
        <v>0</v>
      </c>
      <c r="BE24" s="144">
        <f>SUM(BE22:BE23)</f>
        <v>0</v>
      </c>
    </row>
    <row r="25" spans="1:15" ht="12.75">
      <c r="A25" s="126" t="s">
        <v>44</v>
      </c>
      <c r="B25" s="127" t="s">
        <v>59</v>
      </c>
      <c r="C25" s="128" t="s">
        <v>60</v>
      </c>
      <c r="D25" s="129"/>
      <c r="E25" s="130"/>
      <c r="F25" s="130"/>
      <c r="G25" s="131"/>
      <c r="H25" s="132"/>
      <c r="I25" s="132"/>
      <c r="O25" s="133">
        <v>1</v>
      </c>
    </row>
    <row r="26" spans="1:104" ht="21" customHeight="1">
      <c r="A26" s="160">
        <v>9</v>
      </c>
      <c r="B26" s="134" t="s">
        <v>71</v>
      </c>
      <c r="C26" s="135" t="s">
        <v>134</v>
      </c>
      <c r="D26" s="136" t="s">
        <v>50</v>
      </c>
      <c r="E26" s="137">
        <v>180</v>
      </c>
      <c r="F26" s="137"/>
      <c r="G26" s="138">
        <f>E26*F26</f>
        <v>0</v>
      </c>
      <c r="O26" s="133">
        <v>2</v>
      </c>
      <c r="AA26" s="111">
        <v>1</v>
      </c>
      <c r="AB26" s="111">
        <v>7</v>
      </c>
      <c r="AC26" s="111">
        <v>7</v>
      </c>
      <c r="AZ26" s="111">
        <v>2</v>
      </c>
      <c r="BA26" s="111">
        <f>IF(AZ26=1,G26,0)</f>
        <v>0</v>
      </c>
      <c r="BB26" s="111">
        <f>IF(AZ26=2,G26,0)</f>
        <v>0</v>
      </c>
      <c r="BC26" s="111">
        <f>IF(AZ26=3,G26,0)</f>
        <v>0</v>
      </c>
      <c r="BD26" s="111">
        <f>IF(AZ26=4,G26,0)</f>
        <v>0</v>
      </c>
      <c r="BE26" s="111">
        <f>IF(AZ26=5,G26,0)</f>
        <v>0</v>
      </c>
      <c r="CZ26" s="111">
        <v>0.00018665</v>
      </c>
    </row>
    <row r="27" spans="1:57" ht="12.75">
      <c r="A27" s="139"/>
      <c r="B27" s="140" t="s">
        <v>45</v>
      </c>
      <c r="C27" s="141" t="str">
        <f>CONCATENATE(B25," ",C25)</f>
        <v>784 Malby</v>
      </c>
      <c r="D27" s="139"/>
      <c r="E27" s="142"/>
      <c r="F27" s="142"/>
      <c r="G27" s="143">
        <f>SUM(G25:G26)</f>
        <v>0</v>
      </c>
      <c r="O27" s="133">
        <v>4</v>
      </c>
      <c r="BA27" s="144">
        <f>SUM(BA25:BA26)</f>
        <v>0</v>
      </c>
      <c r="BB27" s="144">
        <f>SUM(BB25:BB26)</f>
        <v>0</v>
      </c>
      <c r="BC27" s="144">
        <f>SUM(BC25:BC26)</f>
        <v>0</v>
      </c>
      <c r="BD27" s="144">
        <f>SUM(BD25:BD26)</f>
        <v>0</v>
      </c>
      <c r="BE27" s="144">
        <f>SUM(BE25:BE26)</f>
        <v>0</v>
      </c>
    </row>
    <row r="28" spans="1:15" ht="12.75">
      <c r="A28" s="162" t="s">
        <v>44</v>
      </c>
      <c r="B28" s="163" t="s">
        <v>76</v>
      </c>
      <c r="C28" s="164" t="s">
        <v>77</v>
      </c>
      <c r="D28" s="165"/>
      <c r="E28" s="166"/>
      <c r="F28" s="166"/>
      <c r="G28" s="167"/>
      <c r="H28" s="132"/>
      <c r="I28" s="132"/>
      <c r="O28" s="133">
        <v>1</v>
      </c>
    </row>
    <row r="29" spans="1:104" ht="22.5">
      <c r="A29" s="160">
        <v>10</v>
      </c>
      <c r="B29" s="134" t="s">
        <v>73</v>
      </c>
      <c r="C29" s="161" t="s">
        <v>88</v>
      </c>
      <c r="D29" s="136" t="s">
        <v>50</v>
      </c>
      <c r="E29" s="137">
        <v>81.3</v>
      </c>
      <c r="F29" s="137"/>
      <c r="G29" s="138">
        <f>E29*F29</f>
        <v>0</v>
      </c>
      <c r="O29" s="133">
        <v>2</v>
      </c>
      <c r="AA29" s="111">
        <v>1</v>
      </c>
      <c r="AB29" s="111">
        <v>7</v>
      </c>
      <c r="AC29" s="111">
        <v>7</v>
      </c>
      <c r="AZ29" s="111">
        <v>2</v>
      </c>
      <c r="BA29" s="111">
        <f>IF(AZ29=1,G29,0)</f>
        <v>0</v>
      </c>
      <c r="BB29" s="111">
        <f>IF(AZ29=2,G29,0)</f>
        <v>0</v>
      </c>
      <c r="BC29" s="111">
        <f>IF(AZ29=3,G29,0)</f>
        <v>0</v>
      </c>
      <c r="BD29" s="111">
        <f>IF(AZ29=4,G29,0)</f>
        <v>0</v>
      </c>
      <c r="BE29" s="111">
        <f>IF(AZ29=5,G29,0)</f>
        <v>0</v>
      </c>
      <c r="CA29" s="152">
        <v>1</v>
      </c>
      <c r="CB29" s="152">
        <v>7</v>
      </c>
      <c r="CZ29" s="111">
        <v>0</v>
      </c>
    </row>
    <row r="30" spans="1:57" ht="12.75">
      <c r="A30" s="153"/>
      <c r="B30" s="154" t="s">
        <v>45</v>
      </c>
      <c r="C30" s="155" t="str">
        <f>CONCATENATE(B28," ",C28)</f>
        <v>776 Podlahy povlakové</v>
      </c>
      <c r="D30" s="156"/>
      <c r="E30" s="157"/>
      <c r="F30" s="158"/>
      <c r="G30" s="159">
        <f>SUM(G28:G29)</f>
        <v>0</v>
      </c>
      <c r="O30" s="133">
        <v>4</v>
      </c>
      <c r="BA30" s="144">
        <f>SUM(BA28:BA29)</f>
        <v>0</v>
      </c>
      <c r="BB30" s="144">
        <f>SUM(BB28:BB29)</f>
        <v>0</v>
      </c>
      <c r="BC30" s="144">
        <f>SUM(BC28:BC29)</f>
        <v>0</v>
      </c>
      <c r="BD30" s="144">
        <f>SUM(BD28:BD29)</f>
        <v>0</v>
      </c>
      <c r="BE30" s="144">
        <f>SUM(BE28:BE29)</f>
        <v>0</v>
      </c>
    </row>
    <row r="31" spans="1:15" ht="12.75">
      <c r="A31" s="162" t="s">
        <v>44</v>
      </c>
      <c r="B31" s="163" t="s">
        <v>63</v>
      </c>
      <c r="C31" s="164" t="s">
        <v>80</v>
      </c>
      <c r="D31" s="165"/>
      <c r="E31" s="166"/>
      <c r="F31" s="166"/>
      <c r="G31" s="167"/>
      <c r="H31" s="132"/>
      <c r="I31" s="132"/>
      <c r="O31" s="133">
        <v>1</v>
      </c>
    </row>
    <row r="32" spans="1:104" ht="22.5">
      <c r="A32" s="160">
        <v>11</v>
      </c>
      <c r="B32" s="134" t="s">
        <v>74</v>
      </c>
      <c r="C32" s="161" t="s">
        <v>81</v>
      </c>
      <c r="D32" s="136" t="s">
        <v>51</v>
      </c>
      <c r="E32" s="137">
        <v>6</v>
      </c>
      <c r="F32" s="137"/>
      <c r="G32" s="138">
        <f aca="true" t="shared" si="6" ref="G32:G35">E32*F32</f>
        <v>0</v>
      </c>
      <c r="O32" s="133">
        <v>2</v>
      </c>
      <c r="AA32" s="111">
        <v>1</v>
      </c>
      <c r="AB32" s="111">
        <v>7</v>
      </c>
      <c r="AC32" s="111">
        <v>7</v>
      </c>
      <c r="AZ32" s="111">
        <v>2</v>
      </c>
      <c r="BA32" s="111">
        <f aca="true" t="shared" si="7" ref="BA32:BA35">IF(AZ32=1,G32,0)</f>
        <v>0</v>
      </c>
      <c r="BB32" s="111">
        <f aca="true" t="shared" si="8" ref="BB32:BB35">IF(AZ32=2,G32,0)</f>
        <v>0</v>
      </c>
      <c r="BC32" s="111">
        <f aca="true" t="shared" si="9" ref="BC32:BC35">IF(AZ32=3,G32,0)</f>
        <v>0</v>
      </c>
      <c r="BD32" s="111">
        <f aca="true" t="shared" si="10" ref="BD32:BD35">IF(AZ32=4,G32,0)</f>
        <v>0</v>
      </c>
      <c r="BE32" s="111">
        <f aca="true" t="shared" si="11" ref="BE32:BE35">IF(AZ32=5,G32,0)</f>
        <v>0</v>
      </c>
      <c r="CA32" s="152">
        <v>1</v>
      </c>
      <c r="CB32" s="152">
        <v>7</v>
      </c>
      <c r="CZ32" s="111">
        <v>0</v>
      </c>
    </row>
    <row r="33" spans="1:104" ht="22.5">
      <c r="A33" s="160">
        <v>12</v>
      </c>
      <c r="B33" s="134" t="s">
        <v>75</v>
      </c>
      <c r="C33" s="161" t="s">
        <v>82</v>
      </c>
      <c r="D33" s="136" t="s">
        <v>51</v>
      </c>
      <c r="E33" s="137">
        <v>12</v>
      </c>
      <c r="F33" s="137"/>
      <c r="G33" s="138">
        <f t="shared" si="6"/>
        <v>0</v>
      </c>
      <c r="O33" s="133">
        <v>2</v>
      </c>
      <c r="AA33" s="111">
        <v>1</v>
      </c>
      <c r="AB33" s="111">
        <v>7</v>
      </c>
      <c r="AC33" s="111">
        <v>7</v>
      </c>
      <c r="AZ33" s="111">
        <v>2</v>
      </c>
      <c r="BA33" s="111">
        <f t="shared" si="7"/>
        <v>0</v>
      </c>
      <c r="BB33" s="111">
        <f t="shared" si="8"/>
        <v>0</v>
      </c>
      <c r="BC33" s="111">
        <f t="shared" si="9"/>
        <v>0</v>
      </c>
      <c r="BD33" s="111">
        <f t="shared" si="10"/>
        <v>0</v>
      </c>
      <c r="BE33" s="111">
        <f t="shared" si="11"/>
        <v>0</v>
      </c>
      <c r="CA33" s="152">
        <v>1</v>
      </c>
      <c r="CB33" s="152">
        <v>7</v>
      </c>
      <c r="CZ33" s="111">
        <v>0</v>
      </c>
    </row>
    <row r="34" spans="1:104" ht="12.75">
      <c r="A34" s="160">
        <v>13</v>
      </c>
      <c r="B34" s="134" t="s">
        <v>83</v>
      </c>
      <c r="C34" s="161" t="s">
        <v>90</v>
      </c>
      <c r="D34" s="136" t="s">
        <v>72</v>
      </c>
      <c r="E34" s="137">
        <v>2</v>
      </c>
      <c r="F34" s="137"/>
      <c r="G34" s="138">
        <f t="shared" si="6"/>
        <v>0</v>
      </c>
      <c r="O34" s="133">
        <v>2</v>
      </c>
      <c r="AA34" s="111">
        <v>1</v>
      </c>
      <c r="AB34" s="111">
        <v>7</v>
      </c>
      <c r="AC34" s="111">
        <v>7</v>
      </c>
      <c r="AZ34" s="111">
        <v>2</v>
      </c>
      <c r="BA34" s="111">
        <f t="shared" si="7"/>
        <v>0</v>
      </c>
      <c r="BB34" s="111">
        <f t="shared" si="8"/>
        <v>0</v>
      </c>
      <c r="BC34" s="111">
        <f t="shared" si="9"/>
        <v>0</v>
      </c>
      <c r="BD34" s="111">
        <f t="shared" si="10"/>
        <v>0</v>
      </c>
      <c r="BE34" s="111">
        <f t="shared" si="11"/>
        <v>0</v>
      </c>
      <c r="CA34" s="152">
        <v>1</v>
      </c>
      <c r="CB34" s="152">
        <v>7</v>
      </c>
      <c r="CZ34" s="111">
        <v>0</v>
      </c>
    </row>
    <row r="35" spans="1:104" ht="22.5">
      <c r="A35" s="160">
        <v>14</v>
      </c>
      <c r="B35" s="134" t="s">
        <v>84</v>
      </c>
      <c r="C35" s="161" t="s">
        <v>89</v>
      </c>
      <c r="D35" s="136" t="s">
        <v>58</v>
      </c>
      <c r="E35" s="137">
        <v>2</v>
      </c>
      <c r="F35" s="137"/>
      <c r="G35" s="138">
        <f t="shared" si="6"/>
        <v>0</v>
      </c>
      <c r="O35" s="133">
        <v>2</v>
      </c>
      <c r="AA35" s="111">
        <v>1</v>
      </c>
      <c r="AB35" s="111">
        <v>7</v>
      </c>
      <c r="AC35" s="111">
        <v>7</v>
      </c>
      <c r="AZ35" s="111">
        <v>2</v>
      </c>
      <c r="BA35" s="111">
        <f t="shared" si="7"/>
        <v>0</v>
      </c>
      <c r="BB35" s="111">
        <f t="shared" si="8"/>
        <v>0</v>
      </c>
      <c r="BC35" s="111">
        <f t="shared" si="9"/>
        <v>0</v>
      </c>
      <c r="BD35" s="111">
        <f t="shared" si="10"/>
        <v>0</v>
      </c>
      <c r="BE35" s="111">
        <f t="shared" si="11"/>
        <v>0</v>
      </c>
      <c r="CA35" s="152">
        <v>1</v>
      </c>
      <c r="CB35" s="152">
        <v>7</v>
      </c>
      <c r="CZ35" s="111">
        <v>0</v>
      </c>
    </row>
    <row r="36" spans="1:57" ht="12.75">
      <c r="A36" s="153"/>
      <c r="B36" s="154" t="s">
        <v>45</v>
      </c>
      <c r="C36" s="155" t="str">
        <f>CONCATENATE(B31," ",C31)</f>
        <v>2 Zdravotní instalace</v>
      </c>
      <c r="D36" s="156"/>
      <c r="E36" s="157"/>
      <c r="F36" s="158"/>
      <c r="G36" s="159">
        <f>SUM(G31:G35)</f>
        <v>0</v>
      </c>
      <c r="O36" s="133">
        <v>4</v>
      </c>
      <c r="BA36" s="144">
        <f>SUM(BA31:BA31)</f>
        <v>0</v>
      </c>
      <c r="BB36" s="144">
        <f>SUM(BB31:BB31)</f>
        <v>0</v>
      </c>
      <c r="BC36" s="144">
        <f>SUM(BC31:BC31)</f>
        <v>0</v>
      </c>
      <c r="BD36" s="144">
        <f>SUM(BD31:BD31)</f>
        <v>0</v>
      </c>
      <c r="BE36" s="144">
        <f>SUM(BE31:BE31)</f>
        <v>0</v>
      </c>
    </row>
    <row r="37" spans="1:15" ht="12.75">
      <c r="A37" s="162" t="s">
        <v>44</v>
      </c>
      <c r="B37" s="163" t="s">
        <v>127</v>
      </c>
      <c r="C37" s="164" t="s">
        <v>78</v>
      </c>
      <c r="D37" s="165"/>
      <c r="E37" s="166"/>
      <c r="F37" s="166"/>
      <c r="G37" s="167"/>
      <c r="H37" s="132"/>
      <c r="I37" s="132"/>
      <c r="O37" s="133">
        <v>1</v>
      </c>
    </row>
    <row r="38" spans="1:104" ht="22.5">
      <c r="A38" s="160">
        <v>15</v>
      </c>
      <c r="B38" s="134" t="s">
        <v>85</v>
      </c>
      <c r="C38" s="161" t="s">
        <v>145</v>
      </c>
      <c r="D38" s="170" t="s">
        <v>72</v>
      </c>
      <c r="E38" s="137">
        <v>15</v>
      </c>
      <c r="F38" s="137"/>
      <c r="G38" s="138">
        <f>E38*F38</f>
        <v>0</v>
      </c>
      <c r="O38" s="133">
        <v>2</v>
      </c>
      <c r="AA38" s="111">
        <v>1</v>
      </c>
      <c r="AB38" s="111">
        <v>7</v>
      </c>
      <c r="AC38" s="111">
        <v>7</v>
      </c>
      <c r="AZ38" s="111">
        <v>2</v>
      </c>
      <c r="BA38" s="111">
        <f>IF(AZ38=1,G38,0)</f>
        <v>0</v>
      </c>
      <c r="BB38" s="111">
        <f>IF(AZ38=2,G38,0)</f>
        <v>0</v>
      </c>
      <c r="BC38" s="111">
        <f>IF(AZ38=3,G38,0)</f>
        <v>0</v>
      </c>
      <c r="BD38" s="111">
        <f>IF(AZ38=4,G38,0)</f>
        <v>0</v>
      </c>
      <c r="BE38" s="111">
        <f>IF(AZ38=5,G38,0)</f>
        <v>0</v>
      </c>
      <c r="CA38" s="152">
        <v>1</v>
      </c>
      <c r="CB38" s="152">
        <v>7</v>
      </c>
      <c r="CZ38" s="111">
        <v>0</v>
      </c>
    </row>
    <row r="39" spans="1:57" ht="12.75">
      <c r="A39" s="153"/>
      <c r="B39" s="154" t="s">
        <v>45</v>
      </c>
      <c r="C39" s="155" t="str">
        <f>CONCATENATE(B37," ",C37)</f>
        <v>M21 Elektroinstalace</v>
      </c>
      <c r="D39" s="156"/>
      <c r="E39" s="157"/>
      <c r="F39" s="158"/>
      <c r="G39" s="159">
        <f>SUM(G37:G38)</f>
        <v>0</v>
      </c>
      <c r="O39" s="133">
        <v>4</v>
      </c>
      <c r="BA39" s="144">
        <f>SUM(BA37:BA38)</f>
        <v>0</v>
      </c>
      <c r="BB39" s="144">
        <f>SUM(BB37:BB38)</f>
        <v>0</v>
      </c>
      <c r="BC39" s="144">
        <f>SUM(BC37:BC38)</f>
        <v>0</v>
      </c>
      <c r="BD39" s="144">
        <f>SUM(BD37:BD38)</f>
        <v>0</v>
      </c>
      <c r="BE39" s="144">
        <f>SUM(BE37:BE38)</f>
        <v>0</v>
      </c>
    </row>
    <row r="40" ht="12.75">
      <c r="E40" s="111"/>
    </row>
    <row r="41" spans="1:57" ht="15.75">
      <c r="A41" s="168" t="s">
        <v>128</v>
      </c>
      <c r="B41" s="154"/>
      <c r="C41" s="155"/>
      <c r="D41" s="156"/>
      <c r="E41" s="157"/>
      <c r="F41" s="158"/>
      <c r="G41" s="159">
        <f>G11+G14+G18+G21+G24+G27+G30+G36+G39</f>
        <v>0</v>
      </c>
      <c r="O41" s="133">
        <v>4</v>
      </c>
      <c r="BA41" s="144">
        <f>SUM(BA38:BA39)</f>
        <v>0</v>
      </c>
      <c r="BB41" s="144">
        <f>SUM(BB38:BB39)</f>
        <v>0</v>
      </c>
      <c r="BC41" s="144">
        <f>SUM(BC38:BC39)</f>
        <v>0</v>
      </c>
      <c r="BD41" s="144">
        <f>SUM(BD38:BD39)</f>
        <v>0</v>
      </c>
      <c r="BE41" s="144">
        <f>SUM(BE38:BE39)</f>
        <v>0</v>
      </c>
    </row>
    <row r="42" ht="12.75">
      <c r="E42" s="111"/>
    </row>
    <row r="43" ht="12.75">
      <c r="E43" s="111"/>
    </row>
    <row r="44" ht="12.75">
      <c r="E44" s="111"/>
    </row>
    <row r="45" ht="12.75">
      <c r="E45" s="111"/>
    </row>
    <row r="46" ht="12.75">
      <c r="E46" s="111"/>
    </row>
    <row r="47" ht="12.75">
      <c r="E47" s="111"/>
    </row>
    <row r="48" ht="12.75">
      <c r="E48" s="111"/>
    </row>
    <row r="49" ht="12.75">
      <c r="E49" s="111"/>
    </row>
    <row r="50" ht="12.75">
      <c r="E50" s="111"/>
    </row>
    <row r="51" ht="12.75">
      <c r="E51" s="111"/>
    </row>
    <row r="52" ht="12.75">
      <c r="E52" s="111"/>
    </row>
    <row r="53" ht="12.75">
      <c r="E53" s="111"/>
    </row>
    <row r="54" ht="12.75">
      <c r="E54" s="111"/>
    </row>
    <row r="55" ht="12.75">
      <c r="E55" s="111"/>
    </row>
    <row r="56" ht="12.75">
      <c r="E56" s="111"/>
    </row>
    <row r="57" ht="12.75">
      <c r="E57" s="111"/>
    </row>
    <row r="58" ht="12.75">
      <c r="E58" s="111"/>
    </row>
    <row r="59" ht="12.75">
      <c r="E59" s="111"/>
    </row>
    <row r="60" ht="12.75">
      <c r="E60" s="111"/>
    </row>
    <row r="61" ht="12.75">
      <c r="E61" s="111"/>
    </row>
    <row r="62" ht="12.75">
      <c r="E62" s="111"/>
    </row>
    <row r="63" ht="12.75">
      <c r="E63" s="111"/>
    </row>
    <row r="64" spans="1:7" ht="12.75">
      <c r="A64" s="145"/>
      <c r="B64" s="145"/>
      <c r="C64" s="145"/>
      <c r="D64" s="145"/>
      <c r="E64" s="145"/>
      <c r="F64" s="145"/>
      <c r="G64" s="145"/>
    </row>
    <row r="65" spans="1:7" ht="12.75">
      <c r="A65" s="145"/>
      <c r="B65" s="145"/>
      <c r="C65" s="145"/>
      <c r="D65" s="145"/>
      <c r="E65" s="145"/>
      <c r="F65" s="145"/>
      <c r="G65" s="145"/>
    </row>
    <row r="66" spans="1:7" ht="12.75">
      <c r="A66" s="145"/>
      <c r="B66" s="145"/>
      <c r="C66" s="145"/>
      <c r="D66" s="145"/>
      <c r="E66" s="145"/>
      <c r="F66" s="145"/>
      <c r="G66" s="145"/>
    </row>
    <row r="67" spans="1:7" ht="12.75">
      <c r="A67" s="145"/>
      <c r="B67" s="145"/>
      <c r="C67" s="145"/>
      <c r="D67" s="145"/>
      <c r="E67" s="145"/>
      <c r="F67" s="145"/>
      <c r="G67" s="145"/>
    </row>
    <row r="68" ht="12.75">
      <c r="E68" s="111"/>
    </row>
    <row r="69" ht="12.75">
      <c r="E69" s="111"/>
    </row>
    <row r="70" ht="12.75">
      <c r="E70" s="111"/>
    </row>
    <row r="71" ht="12.75">
      <c r="E71" s="111"/>
    </row>
    <row r="72" ht="12.75">
      <c r="E72" s="111"/>
    </row>
    <row r="73" ht="12.75">
      <c r="E73" s="111"/>
    </row>
    <row r="74" ht="12.75">
      <c r="E74" s="111"/>
    </row>
    <row r="75" ht="12.75">
      <c r="E75" s="111"/>
    </row>
    <row r="76" ht="12.75">
      <c r="E76" s="111"/>
    </row>
    <row r="77" ht="12.75">
      <c r="E77" s="111"/>
    </row>
    <row r="78" ht="12.75">
      <c r="E78" s="111"/>
    </row>
    <row r="79" ht="12.75">
      <c r="E79" s="111"/>
    </row>
    <row r="80" ht="12.75">
      <c r="E80" s="111"/>
    </row>
    <row r="81" ht="12.75">
      <c r="E81" s="111"/>
    </row>
    <row r="82" ht="12.75">
      <c r="E82" s="111"/>
    </row>
    <row r="83" ht="12.75">
      <c r="E83" s="111"/>
    </row>
    <row r="84" ht="12.75">
      <c r="E84" s="111"/>
    </row>
    <row r="85" ht="12.75">
      <c r="E85" s="111"/>
    </row>
    <row r="86" ht="12.75">
      <c r="E86" s="111"/>
    </row>
    <row r="87" ht="12.75">
      <c r="E87" s="111"/>
    </row>
    <row r="88" ht="12.75">
      <c r="E88" s="111"/>
    </row>
    <row r="89" ht="12.75">
      <c r="E89" s="111"/>
    </row>
    <row r="90" ht="12.75">
      <c r="E90" s="111"/>
    </row>
    <row r="91" ht="12.75">
      <c r="E91" s="111"/>
    </row>
    <row r="92" ht="12.75">
      <c r="E92" s="111"/>
    </row>
    <row r="93" ht="12.75">
      <c r="E93" s="111"/>
    </row>
    <row r="94" ht="12.75">
      <c r="E94" s="111"/>
    </row>
    <row r="95" ht="12.75">
      <c r="E95" s="111"/>
    </row>
    <row r="96" ht="12.75">
      <c r="E96" s="111"/>
    </row>
    <row r="97" ht="12.75">
      <c r="E97" s="111"/>
    </row>
    <row r="98" ht="12.75">
      <c r="E98" s="111"/>
    </row>
    <row r="99" spans="1:2" ht="12.75">
      <c r="A99" s="146"/>
      <c r="B99" s="146"/>
    </row>
    <row r="100" spans="1:7" ht="12.75">
      <c r="A100" s="145"/>
      <c r="B100" s="145"/>
      <c r="C100" s="147"/>
      <c r="D100" s="147"/>
      <c r="E100" s="148"/>
      <c r="F100" s="147"/>
      <c r="G100" s="149"/>
    </row>
    <row r="101" spans="1:7" ht="12.75">
      <c r="A101" s="150"/>
      <c r="B101" s="150"/>
      <c r="C101" s="145"/>
      <c r="D101" s="145"/>
      <c r="E101" s="151"/>
      <c r="F101" s="145"/>
      <c r="G101" s="145"/>
    </row>
    <row r="102" spans="1:7" ht="12.75">
      <c r="A102" s="145"/>
      <c r="B102" s="145"/>
      <c r="C102" s="145"/>
      <c r="D102" s="145"/>
      <c r="E102" s="151"/>
      <c r="F102" s="145"/>
      <c r="G102" s="145"/>
    </row>
    <row r="103" spans="1:7" ht="12.75">
      <c r="A103" s="145"/>
      <c r="B103" s="145"/>
      <c r="C103" s="145"/>
      <c r="D103" s="145"/>
      <c r="E103" s="151"/>
      <c r="F103" s="145"/>
      <c r="G103" s="145"/>
    </row>
    <row r="104" spans="1:7" ht="12.75">
      <c r="A104" s="145"/>
      <c r="B104" s="145"/>
      <c r="C104" s="145"/>
      <c r="D104" s="145"/>
      <c r="E104" s="151"/>
      <c r="F104" s="145"/>
      <c r="G104" s="145"/>
    </row>
    <row r="105" spans="1:7" ht="12.75">
      <c r="A105" s="145"/>
      <c r="B105" s="145"/>
      <c r="C105" s="145"/>
      <c r="D105" s="145"/>
      <c r="E105" s="151"/>
      <c r="F105" s="145"/>
      <c r="G105" s="145"/>
    </row>
    <row r="106" spans="1:7" ht="12.75">
      <c r="A106" s="145"/>
      <c r="B106" s="145"/>
      <c r="C106" s="145"/>
      <c r="D106" s="145"/>
      <c r="E106" s="151"/>
      <c r="F106" s="145"/>
      <c r="G106" s="145"/>
    </row>
    <row r="107" spans="1:7" ht="12.75">
      <c r="A107" s="145"/>
      <c r="B107" s="145"/>
      <c r="C107" s="145"/>
      <c r="D107" s="145"/>
      <c r="E107" s="151"/>
      <c r="F107" s="145"/>
      <c r="G107" s="145"/>
    </row>
    <row r="108" spans="1:7" ht="12.75">
      <c r="A108" s="145"/>
      <c r="B108" s="145"/>
      <c r="C108" s="145"/>
      <c r="D108" s="145"/>
      <c r="E108" s="151"/>
      <c r="F108" s="145"/>
      <c r="G108" s="145"/>
    </row>
    <row r="109" spans="1:7" ht="12.75">
      <c r="A109" s="145"/>
      <c r="B109" s="145"/>
      <c r="C109" s="145"/>
      <c r="D109" s="145"/>
      <c r="E109" s="151"/>
      <c r="F109" s="145"/>
      <c r="G109" s="145"/>
    </row>
    <row r="110" spans="1:7" ht="12.75">
      <c r="A110" s="145"/>
      <c r="B110" s="145"/>
      <c r="C110" s="145"/>
      <c r="D110" s="145"/>
      <c r="E110" s="151"/>
      <c r="F110" s="145"/>
      <c r="G110" s="145"/>
    </row>
    <row r="111" spans="1:7" ht="12.75">
      <c r="A111" s="145"/>
      <c r="B111" s="145"/>
      <c r="C111" s="145"/>
      <c r="D111" s="145"/>
      <c r="E111" s="151"/>
      <c r="F111" s="145"/>
      <c r="G111" s="145"/>
    </row>
    <row r="112" spans="1:7" ht="12.75">
      <c r="A112" s="145"/>
      <c r="B112" s="145"/>
      <c r="C112" s="145"/>
      <c r="D112" s="145"/>
      <c r="E112" s="151"/>
      <c r="F112" s="145"/>
      <c r="G112" s="145"/>
    </row>
    <row r="113" spans="1:7" ht="12.75">
      <c r="A113" s="145"/>
      <c r="B113" s="145"/>
      <c r="C113" s="145"/>
      <c r="D113" s="145"/>
      <c r="E113" s="151"/>
      <c r="F113" s="145"/>
      <c r="G113" s="14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3"/>
  <sheetViews>
    <sheetView showGridLines="0" showZeros="0" workbookViewId="0" topLeftCell="A1">
      <selection activeCell="E28" sqref="A8:E28"/>
    </sheetView>
  </sheetViews>
  <sheetFormatPr defaultColWidth="9.00390625" defaultRowHeight="12.75"/>
  <cols>
    <col min="1" max="1" width="4.375" style="111" customWidth="1"/>
    <col min="2" max="2" width="11.625" style="111" customWidth="1"/>
    <col min="3" max="3" width="40.375" style="111" customWidth="1"/>
    <col min="4" max="4" width="5.625" style="111" customWidth="1"/>
    <col min="5" max="5" width="8.625" style="120" customWidth="1"/>
    <col min="6" max="6" width="9.875" style="111" customWidth="1"/>
    <col min="7" max="7" width="13.875" style="111" customWidth="1"/>
    <col min="8" max="11" width="9.125" style="111" customWidth="1"/>
    <col min="12" max="12" width="75.375" style="111" customWidth="1"/>
    <col min="13" max="13" width="45.25390625" style="111" customWidth="1"/>
    <col min="14" max="16384" width="9.125" style="111" customWidth="1"/>
  </cols>
  <sheetData>
    <row r="1" spans="1:7" ht="15.75">
      <c r="A1" s="189" t="s">
        <v>91</v>
      </c>
      <c r="B1" s="189"/>
      <c r="C1" s="189"/>
      <c r="D1" s="189"/>
      <c r="E1" s="189"/>
      <c r="F1" s="189"/>
      <c r="G1" s="189"/>
    </row>
    <row r="2" spans="2:7" ht="14.25" customHeight="1" thickBot="1">
      <c r="B2" s="112"/>
      <c r="C2" s="113"/>
      <c r="D2" s="113"/>
      <c r="E2" s="114"/>
      <c r="F2" s="113"/>
      <c r="G2" s="113"/>
    </row>
    <row r="3" spans="1:7" ht="13.5" thickTop="1">
      <c r="A3" s="182" t="s">
        <v>33</v>
      </c>
      <c r="B3" s="183"/>
      <c r="C3" s="75" t="s">
        <v>93</v>
      </c>
      <c r="D3" s="76"/>
      <c r="E3" s="115" t="s">
        <v>36</v>
      </c>
      <c r="F3" s="116"/>
      <c r="G3" s="117"/>
    </row>
    <row r="4" spans="1:7" ht="13.5" thickBot="1">
      <c r="A4" s="190" t="s">
        <v>35</v>
      </c>
      <c r="B4" s="185"/>
      <c r="C4" s="169" t="s">
        <v>146</v>
      </c>
      <c r="D4" s="82"/>
      <c r="E4" s="191"/>
      <c r="F4" s="192"/>
      <c r="G4" s="193"/>
    </row>
    <row r="5" spans="1:7" ht="13.5" thickTop="1">
      <c r="A5" s="118"/>
      <c r="B5" s="119"/>
      <c r="C5" s="119"/>
      <c r="G5" s="121"/>
    </row>
    <row r="6" spans="1:7" ht="12.75">
      <c r="A6" s="122" t="s">
        <v>37</v>
      </c>
      <c r="B6" s="123" t="s">
        <v>38</v>
      </c>
      <c r="C6" s="123" t="s">
        <v>39</v>
      </c>
      <c r="D6" s="123" t="s">
        <v>40</v>
      </c>
      <c r="E6" s="124" t="s">
        <v>41</v>
      </c>
      <c r="F6" s="123" t="s">
        <v>42</v>
      </c>
      <c r="G6" s="125" t="s">
        <v>43</v>
      </c>
    </row>
    <row r="7" spans="1:15" ht="12.75">
      <c r="A7" s="126" t="s">
        <v>44</v>
      </c>
      <c r="B7" s="127" t="s">
        <v>48</v>
      </c>
      <c r="C7" s="128" t="s">
        <v>49</v>
      </c>
      <c r="D7" s="129"/>
      <c r="E7" s="130"/>
      <c r="F7" s="130"/>
      <c r="G7" s="131"/>
      <c r="H7" s="132"/>
      <c r="I7" s="132"/>
      <c r="O7" s="133">
        <v>1</v>
      </c>
    </row>
    <row r="8" spans="1:104" ht="12.75">
      <c r="A8" s="160">
        <v>1</v>
      </c>
      <c r="B8" s="134" t="s">
        <v>62</v>
      </c>
      <c r="C8" s="135" t="s">
        <v>136</v>
      </c>
      <c r="D8" s="136" t="s">
        <v>58</v>
      </c>
      <c r="E8" s="137">
        <v>1</v>
      </c>
      <c r="F8" s="137"/>
      <c r="G8" s="138">
        <f>E8*F8</f>
        <v>0</v>
      </c>
      <c r="O8" s="133">
        <v>2</v>
      </c>
      <c r="AA8" s="111">
        <v>1</v>
      </c>
      <c r="AB8" s="111">
        <v>1</v>
      </c>
      <c r="AC8" s="111">
        <v>1</v>
      </c>
      <c r="AZ8" s="111">
        <v>1</v>
      </c>
      <c r="BA8" s="111">
        <f>IF(AZ8=1,G8,0)</f>
        <v>0</v>
      </c>
      <c r="BB8" s="111">
        <f>IF(AZ8=2,G8,0)</f>
        <v>0</v>
      </c>
      <c r="BC8" s="111">
        <f>IF(AZ8=3,G8,0)</f>
        <v>0</v>
      </c>
      <c r="BD8" s="111">
        <f>IF(AZ8=4,G8,0)</f>
        <v>0</v>
      </c>
      <c r="BE8" s="111">
        <f>IF(AZ8=5,G8,0)</f>
        <v>0</v>
      </c>
      <c r="CZ8" s="111">
        <v>0</v>
      </c>
    </row>
    <row r="9" spans="1:57" ht="12.75">
      <c r="A9" s="139"/>
      <c r="B9" s="140" t="s">
        <v>45</v>
      </c>
      <c r="C9" s="141" t="str">
        <f>CONCATENATE(B7," ",C7)</f>
        <v>61 Upravy povrchů vnitřní</v>
      </c>
      <c r="D9" s="139"/>
      <c r="E9" s="142"/>
      <c r="F9" s="142"/>
      <c r="G9" s="143">
        <f>SUM(G8:G8)</f>
        <v>0</v>
      </c>
      <c r="O9" s="133">
        <v>4</v>
      </c>
      <c r="BA9" s="144">
        <f>SUM(BA7:BA7)</f>
        <v>0</v>
      </c>
      <c r="BB9" s="144">
        <f>SUM(BB7:BB7)</f>
        <v>0</v>
      </c>
      <c r="BC9" s="144">
        <f>SUM(BC7:BC7)</f>
        <v>0</v>
      </c>
      <c r="BD9" s="144">
        <f>SUM(BD7:BD7)</f>
        <v>0</v>
      </c>
      <c r="BE9" s="144">
        <f>SUM(BE7:BE7)</f>
        <v>0</v>
      </c>
    </row>
    <row r="10" spans="1:15" ht="12.75">
      <c r="A10" s="126" t="s">
        <v>44</v>
      </c>
      <c r="B10" s="127" t="s">
        <v>94</v>
      </c>
      <c r="C10" s="128" t="s">
        <v>95</v>
      </c>
      <c r="D10" s="129"/>
      <c r="E10" s="130"/>
      <c r="F10" s="130"/>
      <c r="G10" s="131"/>
      <c r="H10" s="132"/>
      <c r="I10" s="132"/>
      <c r="O10" s="133">
        <v>1</v>
      </c>
    </row>
    <row r="11" spans="1:104" ht="12.75">
      <c r="A11" s="160">
        <v>2</v>
      </c>
      <c r="B11" s="134" t="s">
        <v>63</v>
      </c>
      <c r="C11" s="135" t="s">
        <v>135</v>
      </c>
      <c r="D11" s="170" t="s">
        <v>50</v>
      </c>
      <c r="E11" s="137">
        <v>79.7</v>
      </c>
      <c r="F11" s="137"/>
      <c r="G11" s="138">
        <f>E11*F11</f>
        <v>0</v>
      </c>
      <c r="O11" s="133">
        <v>2</v>
      </c>
      <c r="AA11" s="111">
        <v>1</v>
      </c>
      <c r="AB11" s="111">
        <v>1</v>
      </c>
      <c r="AC11" s="111">
        <v>1</v>
      </c>
      <c r="AZ11" s="111">
        <v>1</v>
      </c>
      <c r="BA11" s="111">
        <f>IF(AZ11=1,G11,0)</f>
        <v>0</v>
      </c>
      <c r="BB11" s="111">
        <f>IF(AZ11=2,G11,0)</f>
        <v>0</v>
      </c>
      <c r="BC11" s="111">
        <f>IF(AZ11=3,G11,0)</f>
        <v>0</v>
      </c>
      <c r="BD11" s="111">
        <f>IF(AZ11=4,G11,0)</f>
        <v>0</v>
      </c>
      <c r="BE11" s="111">
        <f>IF(AZ11=5,G11,0)</f>
        <v>0</v>
      </c>
      <c r="CZ11" s="111">
        <v>0.03337547</v>
      </c>
    </row>
    <row r="12" spans="1:104" ht="12.75">
      <c r="A12" s="160">
        <v>3</v>
      </c>
      <c r="B12" s="134" t="s">
        <v>64</v>
      </c>
      <c r="C12" s="135" t="s">
        <v>102</v>
      </c>
      <c r="D12" s="170" t="s">
        <v>103</v>
      </c>
      <c r="E12" s="137">
        <v>0.5</v>
      </c>
      <c r="F12" s="137"/>
      <c r="G12" s="138">
        <f>E12*F12</f>
        <v>0</v>
      </c>
      <c r="O12" s="133">
        <v>2</v>
      </c>
      <c r="AA12" s="111">
        <v>1</v>
      </c>
      <c r="AB12" s="111">
        <v>1</v>
      </c>
      <c r="AC12" s="111">
        <v>1</v>
      </c>
      <c r="AZ12" s="111">
        <v>1</v>
      </c>
      <c r="BA12" s="111">
        <f>IF(AZ12=1,G12,0)</f>
        <v>0</v>
      </c>
      <c r="BB12" s="111">
        <f>IF(AZ12=2,G12,0)</f>
        <v>0</v>
      </c>
      <c r="BC12" s="111">
        <f>IF(AZ12=3,G12,0)</f>
        <v>0</v>
      </c>
      <c r="BD12" s="111">
        <f>IF(AZ12=4,G12,0)</f>
        <v>0</v>
      </c>
      <c r="BE12" s="111">
        <f>IF(AZ12=5,G12,0)</f>
        <v>0</v>
      </c>
      <c r="CZ12" s="111">
        <v>0.03337547</v>
      </c>
    </row>
    <row r="13" spans="1:57" ht="12.75">
      <c r="A13" s="139"/>
      <c r="B13" s="140" t="s">
        <v>45</v>
      </c>
      <c r="C13" s="141" t="str">
        <f>CONCATENATE(B10," ",C10)</f>
        <v>96 Bourání konstrukcí</v>
      </c>
      <c r="D13" s="139"/>
      <c r="E13" s="142"/>
      <c r="F13" s="142"/>
      <c r="G13" s="143">
        <f>SUM(G10:G12)</f>
        <v>0</v>
      </c>
      <c r="O13" s="133">
        <v>4</v>
      </c>
      <c r="BA13" s="144">
        <f>SUM(BA10:BA12)</f>
        <v>0</v>
      </c>
      <c r="BB13" s="144">
        <f>SUM(BB10:BB12)</f>
        <v>0</v>
      </c>
      <c r="BC13" s="144">
        <f>SUM(BC10:BC12)</f>
        <v>0</v>
      </c>
      <c r="BD13" s="144">
        <f>SUM(BD10:BD12)</f>
        <v>0</v>
      </c>
      <c r="BE13" s="144">
        <f>SUM(BE10:BE12)</f>
        <v>0</v>
      </c>
    </row>
    <row r="14" spans="1:15" ht="12.75">
      <c r="A14" s="126" t="s">
        <v>44</v>
      </c>
      <c r="B14" s="127" t="s">
        <v>54</v>
      </c>
      <c r="C14" s="128" t="s">
        <v>55</v>
      </c>
      <c r="D14" s="129"/>
      <c r="E14" s="130"/>
      <c r="F14" s="130"/>
      <c r="G14" s="131"/>
      <c r="H14" s="132"/>
      <c r="I14" s="132"/>
      <c r="O14" s="133">
        <v>1</v>
      </c>
    </row>
    <row r="15" spans="1:104" ht="12.75">
      <c r="A15" s="160">
        <v>4</v>
      </c>
      <c r="B15" s="134" t="s">
        <v>65</v>
      </c>
      <c r="C15" s="135" t="s">
        <v>147</v>
      </c>
      <c r="D15" s="136" t="s">
        <v>58</v>
      </c>
      <c r="E15" s="137">
        <v>1</v>
      </c>
      <c r="F15" s="137"/>
      <c r="G15" s="138">
        <f>E15*F15</f>
        <v>0</v>
      </c>
      <c r="O15" s="133">
        <v>2</v>
      </c>
      <c r="AA15" s="111">
        <v>1</v>
      </c>
      <c r="AB15" s="111">
        <v>1</v>
      </c>
      <c r="AC15" s="111">
        <v>1</v>
      </c>
      <c r="AZ15" s="111">
        <v>1</v>
      </c>
      <c r="BA15" s="111">
        <f>IF(AZ15=1,G15,0)</f>
        <v>0</v>
      </c>
      <c r="BB15" s="111">
        <f>IF(AZ15=2,G15,0)</f>
        <v>0</v>
      </c>
      <c r="BC15" s="111">
        <f>IF(AZ15=3,G15,0)</f>
        <v>0</v>
      </c>
      <c r="BD15" s="111">
        <f>IF(AZ15=4,G15,0)</f>
        <v>0</v>
      </c>
      <c r="BE15" s="111">
        <f>IF(AZ15=5,G15,0)</f>
        <v>0</v>
      </c>
      <c r="CZ15" s="111">
        <v>0.00205</v>
      </c>
    </row>
    <row r="16" spans="1:104" ht="12.75">
      <c r="A16" s="160">
        <v>5</v>
      </c>
      <c r="B16" s="134" t="s">
        <v>67</v>
      </c>
      <c r="C16" s="135" t="s">
        <v>66</v>
      </c>
      <c r="D16" s="136" t="s">
        <v>50</v>
      </c>
      <c r="E16" s="137">
        <v>79.7</v>
      </c>
      <c r="F16" s="137"/>
      <c r="G16" s="138">
        <f>E16*F16</f>
        <v>0</v>
      </c>
      <c r="O16" s="133">
        <v>2</v>
      </c>
      <c r="AA16" s="111">
        <v>1</v>
      </c>
      <c r="AB16" s="111">
        <v>1</v>
      </c>
      <c r="AC16" s="111">
        <v>1</v>
      </c>
      <c r="AZ16" s="111">
        <v>1</v>
      </c>
      <c r="BA16" s="111">
        <f>IF(AZ16=1,G16,0)</f>
        <v>0</v>
      </c>
      <c r="BB16" s="111">
        <f>IF(AZ16=2,G16,0)</f>
        <v>0</v>
      </c>
      <c r="BC16" s="111">
        <f>IF(AZ16=3,G16,0)</f>
        <v>0</v>
      </c>
      <c r="BD16" s="111">
        <f>IF(AZ16=4,G16,0)</f>
        <v>0</v>
      </c>
      <c r="BE16" s="111">
        <f>IF(AZ16=5,G16,0)</f>
        <v>0</v>
      </c>
      <c r="CZ16" s="111">
        <v>0.00205</v>
      </c>
    </row>
    <row r="17" spans="1:57" ht="12.75">
      <c r="A17" s="139"/>
      <c r="B17" s="140" t="s">
        <v>45</v>
      </c>
      <c r="C17" s="141" t="str">
        <f>CONCATENATE(B14," ",C14)</f>
        <v>95 Dokončovací konstrukce na pozemních stavbách</v>
      </c>
      <c r="D17" s="139"/>
      <c r="E17" s="142"/>
      <c r="F17" s="142"/>
      <c r="G17" s="143">
        <f>SUM(G14:G16)</f>
        <v>0</v>
      </c>
      <c r="O17" s="133">
        <v>4</v>
      </c>
      <c r="BA17" s="144">
        <f>SUM(BA14:BA16)</f>
        <v>0</v>
      </c>
      <c r="BB17" s="144">
        <f>SUM(BB14:BB16)</f>
        <v>0</v>
      </c>
      <c r="BC17" s="144">
        <f>SUM(BC14:BC16)</f>
        <v>0</v>
      </c>
      <c r="BD17" s="144">
        <f>SUM(BD14:BD16)</f>
        <v>0</v>
      </c>
      <c r="BE17" s="144">
        <f>SUM(BE14:BE16)</f>
        <v>0</v>
      </c>
    </row>
    <row r="18" spans="1:15" ht="12.75">
      <c r="A18" s="126" t="s">
        <v>44</v>
      </c>
      <c r="B18" s="127" t="s">
        <v>56</v>
      </c>
      <c r="C18" s="128" t="s">
        <v>57</v>
      </c>
      <c r="D18" s="129"/>
      <c r="E18" s="130"/>
      <c r="F18" s="130"/>
      <c r="G18" s="131"/>
      <c r="H18" s="132"/>
      <c r="I18" s="132"/>
      <c r="O18" s="133">
        <v>1</v>
      </c>
    </row>
    <row r="19" spans="1:104" ht="12.75">
      <c r="A19" s="160">
        <v>6</v>
      </c>
      <c r="B19" s="134" t="s">
        <v>68</v>
      </c>
      <c r="C19" s="135" t="s">
        <v>133</v>
      </c>
      <c r="D19" s="136" t="s">
        <v>51</v>
      </c>
      <c r="E19" s="137">
        <v>8.9</v>
      </c>
      <c r="F19" s="137"/>
      <c r="G19" s="138">
        <f aca="true" t="shared" si="0" ref="G19">E19*F19</f>
        <v>0</v>
      </c>
      <c r="O19" s="133">
        <v>2</v>
      </c>
      <c r="AA19" s="111">
        <v>1</v>
      </c>
      <c r="AB19" s="111">
        <v>7</v>
      </c>
      <c r="AC19" s="111">
        <v>7</v>
      </c>
      <c r="AZ19" s="111">
        <v>2</v>
      </c>
      <c r="BA19" s="111">
        <f aca="true" t="shared" si="1" ref="BA19">IF(AZ19=1,G19,0)</f>
        <v>0</v>
      </c>
      <c r="BB19" s="111">
        <f aca="true" t="shared" si="2" ref="BB19">IF(AZ19=2,G19,0)</f>
        <v>0</v>
      </c>
      <c r="BC19" s="111">
        <f aca="true" t="shared" si="3" ref="BC19">IF(AZ19=3,G19,0)</f>
        <v>0</v>
      </c>
      <c r="BD19" s="111">
        <f aca="true" t="shared" si="4" ref="BD19">IF(AZ19=4,G19,0)</f>
        <v>0</v>
      </c>
      <c r="BE19" s="111">
        <f aca="true" t="shared" si="5" ref="BE19">IF(AZ19=5,G19,0)</f>
        <v>0</v>
      </c>
      <c r="CZ19" s="111">
        <v>0</v>
      </c>
    </row>
    <row r="20" spans="1:57" ht="12.75">
      <c r="A20" s="139"/>
      <c r="B20" s="140" t="s">
        <v>45</v>
      </c>
      <c r="C20" s="141" t="str">
        <f>CONCATENATE(B18," ",C18)</f>
        <v>762 Konstrukce tesařské</v>
      </c>
      <c r="D20" s="139"/>
      <c r="E20" s="142"/>
      <c r="F20" s="142"/>
      <c r="G20" s="143">
        <f>SUM(G18:G19)</f>
        <v>0</v>
      </c>
      <c r="O20" s="133">
        <v>4</v>
      </c>
      <c r="BA20" s="144">
        <f>SUM(BA18:BA19)</f>
        <v>0</v>
      </c>
      <c r="BB20" s="144">
        <f>SUM(BB18:BB19)</f>
        <v>0</v>
      </c>
      <c r="BC20" s="144">
        <f>SUM(BC18:BC19)</f>
        <v>0</v>
      </c>
      <c r="BD20" s="144">
        <f>SUM(BD18:BD19)</f>
        <v>0</v>
      </c>
      <c r="BE20" s="144">
        <f>SUM(BE18:BE19)</f>
        <v>0</v>
      </c>
    </row>
    <row r="21" spans="1:15" ht="12.75">
      <c r="A21" s="126" t="s">
        <v>44</v>
      </c>
      <c r="B21" s="127" t="s">
        <v>59</v>
      </c>
      <c r="C21" s="128" t="s">
        <v>60</v>
      </c>
      <c r="D21" s="129"/>
      <c r="E21" s="130"/>
      <c r="F21" s="130"/>
      <c r="G21" s="131"/>
      <c r="H21" s="132"/>
      <c r="I21" s="132"/>
      <c r="O21" s="133">
        <v>1</v>
      </c>
    </row>
    <row r="22" spans="1:104" ht="21" customHeight="1">
      <c r="A22" s="160">
        <v>7</v>
      </c>
      <c r="B22" s="134" t="s">
        <v>69</v>
      </c>
      <c r="C22" s="135" t="s">
        <v>134</v>
      </c>
      <c r="D22" s="136" t="s">
        <v>50</v>
      </c>
      <c r="E22" s="137">
        <v>180</v>
      </c>
      <c r="F22" s="137"/>
      <c r="G22" s="138">
        <f>E22*F22</f>
        <v>0</v>
      </c>
      <c r="O22" s="133">
        <v>2</v>
      </c>
      <c r="AA22" s="111">
        <v>1</v>
      </c>
      <c r="AB22" s="111">
        <v>7</v>
      </c>
      <c r="AC22" s="111">
        <v>7</v>
      </c>
      <c r="AZ22" s="111">
        <v>2</v>
      </c>
      <c r="BA22" s="111">
        <f>IF(AZ22=1,G22,0)</f>
        <v>0</v>
      </c>
      <c r="BB22" s="111">
        <f>IF(AZ22=2,G22,0)</f>
        <v>0</v>
      </c>
      <c r="BC22" s="111">
        <f>IF(AZ22=3,G22,0)</f>
        <v>0</v>
      </c>
      <c r="BD22" s="111">
        <f>IF(AZ22=4,G22,0)</f>
        <v>0</v>
      </c>
      <c r="BE22" s="111">
        <f>IF(AZ22=5,G22,0)</f>
        <v>0</v>
      </c>
      <c r="CZ22" s="111">
        <v>0.00018665</v>
      </c>
    </row>
    <row r="23" spans="1:57" ht="12.75">
      <c r="A23" s="139"/>
      <c r="B23" s="140" t="s">
        <v>45</v>
      </c>
      <c r="C23" s="141" t="str">
        <f>CONCATENATE(B21," ",C21)</f>
        <v>784 Malby</v>
      </c>
      <c r="D23" s="139"/>
      <c r="E23" s="142"/>
      <c r="F23" s="142"/>
      <c r="G23" s="143">
        <f>SUM(G21:G22)</f>
        <v>0</v>
      </c>
      <c r="O23" s="133">
        <v>4</v>
      </c>
      <c r="BA23" s="144">
        <f>SUM(BA21:BA22)</f>
        <v>0</v>
      </c>
      <c r="BB23" s="144">
        <f>SUM(BB21:BB22)</f>
        <v>0</v>
      </c>
      <c r="BC23" s="144">
        <f>SUM(BC21:BC22)</f>
        <v>0</v>
      </c>
      <c r="BD23" s="144">
        <f>SUM(BD21:BD22)</f>
        <v>0</v>
      </c>
      <c r="BE23" s="144">
        <f>SUM(BE21:BE22)</f>
        <v>0</v>
      </c>
    </row>
    <row r="24" spans="1:15" ht="12.75">
      <c r="A24" s="162" t="s">
        <v>44</v>
      </c>
      <c r="B24" s="163" t="s">
        <v>76</v>
      </c>
      <c r="C24" s="164" t="s">
        <v>77</v>
      </c>
      <c r="D24" s="165"/>
      <c r="E24" s="166"/>
      <c r="F24" s="166"/>
      <c r="G24" s="167"/>
      <c r="H24" s="132"/>
      <c r="I24" s="132"/>
      <c r="O24" s="133">
        <v>1</v>
      </c>
    </row>
    <row r="25" spans="1:104" ht="22.5">
      <c r="A25" s="160">
        <v>8</v>
      </c>
      <c r="B25" s="134" t="s">
        <v>70</v>
      </c>
      <c r="C25" s="161" t="s">
        <v>88</v>
      </c>
      <c r="D25" s="136" t="s">
        <v>50</v>
      </c>
      <c r="E25" s="137">
        <v>79.7</v>
      </c>
      <c r="F25" s="137"/>
      <c r="G25" s="138">
        <f>E25*F25</f>
        <v>0</v>
      </c>
      <c r="O25" s="133">
        <v>2</v>
      </c>
      <c r="AA25" s="111">
        <v>1</v>
      </c>
      <c r="AB25" s="111">
        <v>7</v>
      </c>
      <c r="AC25" s="111">
        <v>7</v>
      </c>
      <c r="AZ25" s="111">
        <v>2</v>
      </c>
      <c r="BA25" s="111">
        <f>IF(AZ25=1,G25,0)</f>
        <v>0</v>
      </c>
      <c r="BB25" s="111">
        <f>IF(AZ25=2,G25,0)</f>
        <v>0</v>
      </c>
      <c r="BC25" s="111">
        <f>IF(AZ25=3,G25,0)</f>
        <v>0</v>
      </c>
      <c r="BD25" s="111">
        <f>IF(AZ25=4,G25,0)</f>
        <v>0</v>
      </c>
      <c r="BE25" s="111">
        <f>IF(AZ25=5,G25,0)</f>
        <v>0</v>
      </c>
      <c r="CA25" s="152">
        <v>1</v>
      </c>
      <c r="CB25" s="152">
        <v>7</v>
      </c>
      <c r="CZ25" s="111">
        <v>0</v>
      </c>
    </row>
    <row r="26" spans="1:57" ht="12.75">
      <c r="A26" s="153"/>
      <c r="B26" s="154" t="s">
        <v>45</v>
      </c>
      <c r="C26" s="155" t="str">
        <f>CONCATENATE(B24," ",C24)</f>
        <v>776 Podlahy povlakové</v>
      </c>
      <c r="D26" s="156"/>
      <c r="E26" s="157"/>
      <c r="F26" s="158"/>
      <c r="G26" s="159">
        <f>SUM(G24:G25)</f>
        <v>0</v>
      </c>
      <c r="O26" s="133">
        <v>4</v>
      </c>
      <c r="BA26" s="144">
        <f>SUM(BA24:BA25)</f>
        <v>0</v>
      </c>
      <c r="BB26" s="144">
        <f>SUM(BB24:BB25)</f>
        <v>0</v>
      </c>
      <c r="BC26" s="144">
        <f>SUM(BC24:BC25)</f>
        <v>0</v>
      </c>
      <c r="BD26" s="144">
        <f>SUM(BD24:BD25)</f>
        <v>0</v>
      </c>
      <c r="BE26" s="144">
        <f>SUM(BE24:BE25)</f>
        <v>0</v>
      </c>
    </row>
    <row r="27" spans="1:15" ht="12.75">
      <c r="A27" s="162" t="s">
        <v>44</v>
      </c>
      <c r="B27" s="163" t="s">
        <v>127</v>
      </c>
      <c r="C27" s="164" t="s">
        <v>78</v>
      </c>
      <c r="D27" s="165"/>
      <c r="E27" s="166"/>
      <c r="F27" s="166"/>
      <c r="G27" s="167"/>
      <c r="H27" s="132"/>
      <c r="I27" s="132"/>
      <c r="O27" s="133">
        <v>1</v>
      </c>
    </row>
    <row r="28" spans="1:104" ht="22.5">
      <c r="A28" s="160">
        <v>9</v>
      </c>
      <c r="B28" s="134" t="s">
        <v>71</v>
      </c>
      <c r="C28" s="161" t="s">
        <v>138</v>
      </c>
      <c r="D28" s="170" t="s">
        <v>72</v>
      </c>
      <c r="E28" s="137">
        <v>16</v>
      </c>
      <c r="F28" s="137"/>
      <c r="G28" s="138">
        <f>E28*F28</f>
        <v>0</v>
      </c>
      <c r="O28" s="133">
        <v>2</v>
      </c>
      <c r="AA28" s="111">
        <v>1</v>
      </c>
      <c r="AB28" s="111">
        <v>7</v>
      </c>
      <c r="AC28" s="111">
        <v>7</v>
      </c>
      <c r="AZ28" s="111">
        <v>2</v>
      </c>
      <c r="BA28" s="111">
        <f>IF(AZ28=1,G28,0)</f>
        <v>0</v>
      </c>
      <c r="BB28" s="111">
        <f>IF(AZ28=2,G28,0)</f>
        <v>0</v>
      </c>
      <c r="BC28" s="111">
        <f>IF(AZ28=3,G28,0)</f>
        <v>0</v>
      </c>
      <c r="BD28" s="111">
        <f>IF(AZ28=4,G28,0)</f>
        <v>0</v>
      </c>
      <c r="BE28" s="111">
        <f>IF(AZ28=5,G28,0)</f>
        <v>0</v>
      </c>
      <c r="CA28" s="152">
        <v>1</v>
      </c>
      <c r="CB28" s="152">
        <v>7</v>
      </c>
      <c r="CZ28" s="111">
        <v>0</v>
      </c>
    </row>
    <row r="29" spans="1:57" ht="12.75">
      <c r="A29" s="153"/>
      <c r="B29" s="154" t="s">
        <v>45</v>
      </c>
      <c r="C29" s="155" t="str">
        <f>CONCATENATE(B27," ",C27)</f>
        <v>M21 Elektroinstalace</v>
      </c>
      <c r="D29" s="156"/>
      <c r="E29" s="157"/>
      <c r="F29" s="158"/>
      <c r="G29" s="159">
        <f>SUM(G27:G28)</f>
        <v>0</v>
      </c>
      <c r="O29" s="133">
        <v>4</v>
      </c>
      <c r="BA29" s="144">
        <f>SUM(BA27:BA28)</f>
        <v>0</v>
      </c>
      <c r="BB29" s="144">
        <f>SUM(BB27:BB28)</f>
        <v>0</v>
      </c>
      <c r="BC29" s="144">
        <f>SUM(BC27:BC28)</f>
        <v>0</v>
      </c>
      <c r="BD29" s="144">
        <f>SUM(BD27:BD28)</f>
        <v>0</v>
      </c>
      <c r="BE29" s="144">
        <f>SUM(BE27:BE28)</f>
        <v>0</v>
      </c>
    </row>
    <row r="30" ht="12.75">
      <c r="E30" s="111"/>
    </row>
    <row r="31" spans="1:57" ht="15.75">
      <c r="A31" s="168" t="s">
        <v>128</v>
      </c>
      <c r="B31" s="154"/>
      <c r="C31" s="155"/>
      <c r="D31" s="156"/>
      <c r="E31" s="157"/>
      <c r="F31" s="158"/>
      <c r="G31" s="159">
        <f>G9+G13+G17+G20+G23+G26+G29</f>
        <v>0</v>
      </c>
      <c r="O31" s="133">
        <v>4</v>
      </c>
      <c r="BA31" s="144">
        <f>SUM(BA28:BA29)</f>
        <v>0</v>
      </c>
      <c r="BB31" s="144">
        <f>SUM(BB28:BB29)</f>
        <v>0</v>
      </c>
      <c r="BC31" s="144">
        <f>SUM(BC28:BC29)</f>
        <v>0</v>
      </c>
      <c r="BD31" s="144">
        <f>SUM(BD28:BD29)</f>
        <v>0</v>
      </c>
      <c r="BE31" s="144">
        <f>SUM(BE28:BE29)</f>
        <v>0</v>
      </c>
    </row>
    <row r="32" ht="12.75">
      <c r="E32" s="111"/>
    </row>
    <row r="33" ht="12.75">
      <c r="E33" s="111"/>
    </row>
    <row r="34" ht="12.75">
      <c r="E34" s="111"/>
    </row>
    <row r="35" ht="12.75">
      <c r="E35" s="111"/>
    </row>
    <row r="36" ht="12.75">
      <c r="E36" s="111"/>
    </row>
    <row r="37" ht="12.75">
      <c r="E37" s="111"/>
    </row>
    <row r="38" ht="12.75">
      <c r="E38" s="111"/>
    </row>
    <row r="39" ht="12.75">
      <c r="E39" s="111"/>
    </row>
    <row r="40" ht="12.75">
      <c r="E40" s="111"/>
    </row>
    <row r="41" ht="12.75">
      <c r="E41" s="111"/>
    </row>
    <row r="42" ht="12.75">
      <c r="E42" s="111"/>
    </row>
    <row r="43" ht="12.75">
      <c r="E43" s="111"/>
    </row>
    <row r="44" ht="12.75">
      <c r="E44" s="111"/>
    </row>
    <row r="45" ht="12.75">
      <c r="E45" s="111"/>
    </row>
    <row r="46" ht="12.75">
      <c r="E46" s="111"/>
    </row>
    <row r="47" ht="12.75">
      <c r="E47" s="111"/>
    </row>
    <row r="48" ht="12.75">
      <c r="E48" s="111"/>
    </row>
    <row r="49" ht="12.75">
      <c r="E49" s="111"/>
    </row>
    <row r="50" ht="12.75">
      <c r="E50" s="111"/>
    </row>
    <row r="51" ht="12.75">
      <c r="E51" s="111"/>
    </row>
    <row r="52" ht="12.75">
      <c r="E52" s="111"/>
    </row>
    <row r="53" ht="12.75">
      <c r="E53" s="111"/>
    </row>
    <row r="54" spans="1:7" ht="12.75">
      <c r="A54" s="145"/>
      <c r="B54" s="145"/>
      <c r="C54" s="145"/>
      <c r="D54" s="145"/>
      <c r="E54" s="145"/>
      <c r="F54" s="145"/>
      <c r="G54" s="145"/>
    </row>
    <row r="55" spans="1:7" ht="12.75">
      <c r="A55" s="145"/>
      <c r="B55" s="145"/>
      <c r="C55" s="145"/>
      <c r="D55" s="145"/>
      <c r="E55" s="145"/>
      <c r="F55" s="145"/>
      <c r="G55" s="145"/>
    </row>
    <row r="56" spans="1:7" ht="12.75">
      <c r="A56" s="145"/>
      <c r="B56" s="145"/>
      <c r="C56" s="145"/>
      <c r="D56" s="145"/>
      <c r="E56" s="145"/>
      <c r="F56" s="145"/>
      <c r="G56" s="145"/>
    </row>
    <row r="57" spans="1:7" ht="12.75">
      <c r="A57" s="145"/>
      <c r="B57" s="145"/>
      <c r="C57" s="145"/>
      <c r="D57" s="145"/>
      <c r="E57" s="145"/>
      <c r="F57" s="145"/>
      <c r="G57" s="145"/>
    </row>
    <row r="58" ht="12.75">
      <c r="E58" s="111"/>
    </row>
    <row r="59" ht="12.75">
      <c r="E59" s="111"/>
    </row>
    <row r="60" ht="12.75">
      <c r="E60" s="111"/>
    </row>
    <row r="61" ht="12.75">
      <c r="E61" s="111"/>
    </row>
    <row r="62" ht="12.75">
      <c r="E62" s="111"/>
    </row>
    <row r="63" ht="12.75">
      <c r="E63" s="111"/>
    </row>
    <row r="64" ht="12.75">
      <c r="E64" s="111"/>
    </row>
    <row r="65" ht="12.75">
      <c r="E65" s="111"/>
    </row>
    <row r="66" ht="12.75">
      <c r="E66" s="111"/>
    </row>
    <row r="67" ht="12.75">
      <c r="E67" s="111"/>
    </row>
    <row r="68" ht="12.75">
      <c r="E68" s="111"/>
    </row>
    <row r="69" ht="12.75">
      <c r="E69" s="111"/>
    </row>
    <row r="70" ht="12.75">
      <c r="E70" s="111"/>
    </row>
    <row r="71" ht="12.75">
      <c r="E71" s="111"/>
    </row>
    <row r="72" ht="12.75">
      <c r="E72" s="111"/>
    </row>
    <row r="73" ht="12.75">
      <c r="E73" s="111"/>
    </row>
    <row r="74" ht="12.75">
      <c r="E74" s="111"/>
    </row>
    <row r="75" ht="12.75">
      <c r="E75" s="111"/>
    </row>
    <row r="76" ht="12.75">
      <c r="E76" s="111"/>
    </row>
    <row r="77" ht="12.75">
      <c r="E77" s="111"/>
    </row>
    <row r="78" ht="12.75">
      <c r="E78" s="111"/>
    </row>
    <row r="79" ht="12.75">
      <c r="E79" s="111"/>
    </row>
    <row r="80" ht="12.75">
      <c r="E80" s="111"/>
    </row>
    <row r="81" ht="12.75">
      <c r="E81" s="111"/>
    </row>
    <row r="82" ht="12.75">
      <c r="E82" s="111"/>
    </row>
    <row r="83" ht="12.75">
      <c r="E83" s="111"/>
    </row>
    <row r="84" ht="12.75">
      <c r="E84" s="111"/>
    </row>
    <row r="85" ht="12.75">
      <c r="E85" s="111"/>
    </row>
    <row r="86" ht="12.75">
      <c r="E86" s="111"/>
    </row>
    <row r="87" ht="12.75">
      <c r="E87" s="111"/>
    </row>
    <row r="88" ht="12.75">
      <c r="E88" s="111"/>
    </row>
    <row r="89" spans="1:2" ht="12.75">
      <c r="A89" s="146"/>
      <c r="B89" s="146"/>
    </row>
    <row r="90" spans="1:7" ht="12.75">
      <c r="A90" s="145"/>
      <c r="B90" s="145"/>
      <c r="C90" s="147"/>
      <c r="D90" s="147"/>
      <c r="E90" s="148"/>
      <c r="F90" s="147"/>
      <c r="G90" s="149"/>
    </row>
    <row r="91" spans="1:7" ht="12.75">
      <c r="A91" s="150"/>
      <c r="B91" s="150"/>
      <c r="C91" s="145"/>
      <c r="D91" s="145"/>
      <c r="E91" s="151"/>
      <c r="F91" s="145"/>
      <c r="G91" s="145"/>
    </row>
    <row r="92" spans="1:7" ht="12.75">
      <c r="A92" s="145"/>
      <c r="B92" s="145"/>
      <c r="C92" s="145"/>
      <c r="D92" s="145"/>
      <c r="E92" s="151"/>
      <c r="F92" s="145"/>
      <c r="G92" s="145"/>
    </row>
    <row r="93" spans="1:7" ht="12.75">
      <c r="A93" s="145"/>
      <c r="B93" s="145"/>
      <c r="C93" s="145"/>
      <c r="D93" s="145"/>
      <c r="E93" s="151"/>
      <c r="F93" s="145"/>
      <c r="G93" s="145"/>
    </row>
    <row r="94" spans="1:7" ht="12.75">
      <c r="A94" s="145"/>
      <c r="B94" s="145"/>
      <c r="C94" s="145"/>
      <c r="D94" s="145"/>
      <c r="E94" s="151"/>
      <c r="F94" s="145"/>
      <c r="G94" s="145"/>
    </row>
    <row r="95" spans="1:7" ht="12.75">
      <c r="A95" s="145"/>
      <c r="B95" s="145"/>
      <c r="C95" s="145"/>
      <c r="D95" s="145"/>
      <c r="E95" s="151"/>
      <c r="F95" s="145"/>
      <c r="G95" s="145"/>
    </row>
    <row r="96" spans="1:7" ht="12.75">
      <c r="A96" s="145"/>
      <c r="B96" s="145"/>
      <c r="C96" s="145"/>
      <c r="D96" s="145"/>
      <c r="E96" s="151"/>
      <c r="F96" s="145"/>
      <c r="G96" s="145"/>
    </row>
    <row r="97" spans="1:7" ht="12.75">
      <c r="A97" s="145"/>
      <c r="B97" s="145"/>
      <c r="C97" s="145"/>
      <c r="D97" s="145"/>
      <c r="E97" s="151"/>
      <c r="F97" s="145"/>
      <c r="G97" s="145"/>
    </row>
    <row r="98" spans="1:7" ht="12.75">
      <c r="A98" s="145"/>
      <c r="B98" s="145"/>
      <c r="C98" s="145"/>
      <c r="D98" s="145"/>
      <c r="E98" s="151"/>
      <c r="F98" s="145"/>
      <c r="G98" s="145"/>
    </row>
    <row r="99" spans="1:7" ht="12.75">
      <c r="A99" s="145"/>
      <c r="B99" s="145"/>
      <c r="C99" s="145"/>
      <c r="D99" s="145"/>
      <c r="E99" s="151"/>
      <c r="F99" s="145"/>
      <c r="G99" s="145"/>
    </row>
    <row r="100" spans="1:7" ht="12.75">
      <c r="A100" s="145"/>
      <c r="B100" s="145"/>
      <c r="C100" s="145"/>
      <c r="D100" s="145"/>
      <c r="E100" s="151"/>
      <c r="F100" s="145"/>
      <c r="G100" s="145"/>
    </row>
    <row r="101" spans="1:7" ht="12.75">
      <c r="A101" s="145"/>
      <c r="B101" s="145"/>
      <c r="C101" s="145"/>
      <c r="D101" s="145"/>
      <c r="E101" s="151"/>
      <c r="F101" s="145"/>
      <c r="G101" s="145"/>
    </row>
    <row r="102" spans="1:7" ht="12.75">
      <c r="A102" s="145"/>
      <c r="B102" s="145"/>
      <c r="C102" s="145"/>
      <c r="D102" s="145"/>
      <c r="E102" s="151"/>
      <c r="F102" s="145"/>
      <c r="G102" s="145"/>
    </row>
    <row r="103" spans="1:7" ht="12.75">
      <c r="A103" s="145"/>
      <c r="B103" s="145"/>
      <c r="C103" s="145"/>
      <c r="D103" s="145"/>
      <c r="E103" s="151"/>
      <c r="F103" s="145"/>
      <c r="G103" s="14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7"/>
  <sheetViews>
    <sheetView showGridLines="0" showZeros="0" workbookViewId="0" topLeftCell="A1">
      <selection activeCell="E22" sqref="A6:E22"/>
    </sheetView>
  </sheetViews>
  <sheetFormatPr defaultColWidth="9.00390625" defaultRowHeight="12.75"/>
  <cols>
    <col min="1" max="1" width="4.375" style="111" customWidth="1"/>
    <col min="2" max="2" width="11.625" style="111" customWidth="1"/>
    <col min="3" max="3" width="40.375" style="111" customWidth="1"/>
    <col min="4" max="4" width="5.625" style="111" customWidth="1"/>
    <col min="5" max="5" width="8.625" style="120" customWidth="1"/>
    <col min="6" max="6" width="9.875" style="111" customWidth="1"/>
    <col min="7" max="7" width="13.875" style="111" customWidth="1"/>
    <col min="8" max="11" width="9.125" style="111" customWidth="1"/>
    <col min="12" max="12" width="75.375" style="111" customWidth="1"/>
    <col min="13" max="13" width="45.25390625" style="111" customWidth="1"/>
    <col min="14" max="16384" width="9.125" style="111" customWidth="1"/>
  </cols>
  <sheetData>
    <row r="1" spans="1:7" ht="15.75">
      <c r="A1" s="189" t="s">
        <v>91</v>
      </c>
      <c r="B1" s="189"/>
      <c r="C1" s="189"/>
      <c r="D1" s="189"/>
      <c r="E1" s="189"/>
      <c r="F1" s="189"/>
      <c r="G1" s="189"/>
    </row>
    <row r="2" spans="2:7" ht="14.25" customHeight="1" thickBot="1">
      <c r="B2" s="112"/>
      <c r="C2" s="113"/>
      <c r="D2" s="113"/>
      <c r="E2" s="114"/>
      <c r="F2" s="113"/>
      <c r="G2" s="113"/>
    </row>
    <row r="3" spans="1:7" ht="13.5" thickTop="1">
      <c r="A3" s="182" t="s">
        <v>33</v>
      </c>
      <c r="B3" s="183"/>
      <c r="C3" s="75" t="s">
        <v>93</v>
      </c>
      <c r="D3" s="76"/>
      <c r="E3" s="115" t="s">
        <v>36</v>
      </c>
      <c r="F3" s="116"/>
      <c r="G3" s="117"/>
    </row>
    <row r="4" spans="1:7" ht="13.5" thickBot="1">
      <c r="A4" s="190" t="s">
        <v>35</v>
      </c>
      <c r="B4" s="185"/>
      <c r="C4" s="81" t="s">
        <v>148</v>
      </c>
      <c r="D4" s="82"/>
      <c r="E4" s="191"/>
      <c r="F4" s="192"/>
      <c r="G4" s="193"/>
    </row>
    <row r="5" spans="1:7" ht="13.5" thickTop="1">
      <c r="A5" s="118"/>
      <c r="B5" s="119"/>
      <c r="C5" s="119"/>
      <c r="G5" s="121"/>
    </row>
    <row r="6" spans="1:7" ht="12.75">
      <c r="A6" s="122" t="s">
        <v>37</v>
      </c>
      <c r="B6" s="123" t="s">
        <v>38</v>
      </c>
      <c r="C6" s="123" t="s">
        <v>39</v>
      </c>
      <c r="D6" s="123" t="s">
        <v>40</v>
      </c>
      <c r="E6" s="124" t="s">
        <v>41</v>
      </c>
      <c r="F6" s="123" t="s">
        <v>42</v>
      </c>
      <c r="G6" s="125" t="s">
        <v>43</v>
      </c>
    </row>
    <row r="7" spans="1:15" ht="12.75">
      <c r="A7" s="126" t="s">
        <v>44</v>
      </c>
      <c r="B7" s="127" t="s">
        <v>48</v>
      </c>
      <c r="C7" s="128" t="s">
        <v>49</v>
      </c>
      <c r="D7" s="129"/>
      <c r="E7" s="130"/>
      <c r="F7" s="130"/>
      <c r="G7" s="131"/>
      <c r="H7" s="132"/>
      <c r="I7" s="132"/>
      <c r="O7" s="133">
        <v>1</v>
      </c>
    </row>
    <row r="8" spans="1:104" ht="12.75">
      <c r="A8" s="160">
        <v>1</v>
      </c>
      <c r="B8" s="134" t="s">
        <v>62</v>
      </c>
      <c r="C8" s="135" t="s">
        <v>149</v>
      </c>
      <c r="D8" s="136" t="s">
        <v>58</v>
      </c>
      <c r="E8" s="137">
        <v>1</v>
      </c>
      <c r="F8" s="137"/>
      <c r="G8" s="138">
        <f>E8*F8</f>
        <v>0</v>
      </c>
      <c r="O8" s="133">
        <v>2</v>
      </c>
      <c r="AA8" s="111">
        <v>1</v>
      </c>
      <c r="AB8" s="111">
        <v>1</v>
      </c>
      <c r="AC8" s="111">
        <v>1</v>
      </c>
      <c r="AZ8" s="111">
        <v>1</v>
      </c>
      <c r="BA8" s="111">
        <f>IF(AZ8=1,G8,0)</f>
        <v>0</v>
      </c>
      <c r="BB8" s="111">
        <f>IF(AZ8=2,G8,0)</f>
        <v>0</v>
      </c>
      <c r="BC8" s="111">
        <f>IF(AZ8=3,G8,0)</f>
        <v>0</v>
      </c>
      <c r="BD8" s="111">
        <f>IF(AZ8=4,G8,0)</f>
        <v>0</v>
      </c>
      <c r="BE8" s="111">
        <f>IF(AZ8=5,G8,0)</f>
        <v>0</v>
      </c>
      <c r="CZ8" s="111">
        <v>0</v>
      </c>
    </row>
    <row r="9" spans="1:57" ht="12.75">
      <c r="A9" s="139"/>
      <c r="B9" s="140" t="s">
        <v>45</v>
      </c>
      <c r="C9" s="141" t="str">
        <f>CONCATENATE(B7," ",C7)</f>
        <v>61 Upravy povrchů vnitřní</v>
      </c>
      <c r="D9" s="139"/>
      <c r="E9" s="142"/>
      <c r="F9" s="142"/>
      <c r="G9" s="143">
        <f>SUM(G8:G8)</f>
        <v>0</v>
      </c>
      <c r="O9" s="133">
        <v>4</v>
      </c>
      <c r="BA9" s="144">
        <f>SUM(BA7:BA8)</f>
        <v>0</v>
      </c>
      <c r="BB9" s="144">
        <f>SUM(BB7:BB8)</f>
        <v>0</v>
      </c>
      <c r="BC9" s="144">
        <f>SUM(BC7:BC8)</f>
        <v>0</v>
      </c>
      <c r="BD9" s="144">
        <f>SUM(BD7:BD8)</f>
        <v>0</v>
      </c>
      <c r="BE9" s="144">
        <f>SUM(BE7:BE8)</f>
        <v>0</v>
      </c>
    </row>
    <row r="10" spans="1:15" ht="12.75">
      <c r="A10" s="126" t="s">
        <v>44</v>
      </c>
      <c r="B10" s="127" t="s">
        <v>52</v>
      </c>
      <c r="C10" s="128" t="s">
        <v>53</v>
      </c>
      <c r="D10" s="129"/>
      <c r="E10" s="130"/>
      <c r="F10" s="130"/>
      <c r="G10" s="131"/>
      <c r="H10" s="132"/>
      <c r="I10" s="132"/>
      <c r="O10" s="133">
        <v>1</v>
      </c>
    </row>
    <row r="11" spans="1:104" ht="12.75">
      <c r="A11" s="160">
        <v>2</v>
      </c>
      <c r="B11" s="134" t="s">
        <v>63</v>
      </c>
      <c r="C11" s="135" t="s">
        <v>150</v>
      </c>
      <c r="D11" s="136" t="s">
        <v>58</v>
      </c>
      <c r="E11" s="137">
        <v>1</v>
      </c>
      <c r="F11" s="137"/>
      <c r="G11" s="138">
        <f>E11*F11</f>
        <v>0</v>
      </c>
      <c r="O11" s="133">
        <v>2</v>
      </c>
      <c r="AA11" s="111">
        <v>1</v>
      </c>
      <c r="AB11" s="111">
        <v>1</v>
      </c>
      <c r="AC11" s="111">
        <v>1</v>
      </c>
      <c r="AZ11" s="111">
        <v>1</v>
      </c>
      <c r="BA11" s="111">
        <f>IF(AZ11=1,G11,0)</f>
        <v>0</v>
      </c>
      <c r="BB11" s="111">
        <f>IF(AZ11=2,G11,0)</f>
        <v>0</v>
      </c>
      <c r="BC11" s="111">
        <f>IF(AZ11=3,G11,0)</f>
        <v>0</v>
      </c>
      <c r="BD11" s="111">
        <f>IF(AZ11=4,G11,0)</f>
        <v>0</v>
      </c>
      <c r="BE11" s="111">
        <f>IF(AZ11=5,G11,0)</f>
        <v>0</v>
      </c>
      <c r="CZ11" s="111">
        <v>0.03337547</v>
      </c>
    </row>
    <row r="12" spans="1:57" ht="12.75">
      <c r="A12" s="139"/>
      <c r="B12" s="140" t="s">
        <v>45</v>
      </c>
      <c r="C12" s="141" t="str">
        <f>CONCATENATE(B10," ",C10)</f>
        <v>94 Lešení a stavební výtahy</v>
      </c>
      <c r="D12" s="139"/>
      <c r="E12" s="142"/>
      <c r="F12" s="142"/>
      <c r="G12" s="143">
        <f>SUM(G10:G11)</f>
        <v>0</v>
      </c>
      <c r="O12" s="133">
        <v>4</v>
      </c>
      <c r="BA12" s="144">
        <f>SUM(BA10:BA11)</f>
        <v>0</v>
      </c>
      <c r="BB12" s="144">
        <f>SUM(BB10:BB11)</f>
        <v>0</v>
      </c>
      <c r="BC12" s="144">
        <f>SUM(BC10:BC11)</f>
        <v>0</v>
      </c>
      <c r="BD12" s="144">
        <f>SUM(BD10:BD11)</f>
        <v>0</v>
      </c>
      <c r="BE12" s="144">
        <f>SUM(BE10:BE11)</f>
        <v>0</v>
      </c>
    </row>
    <row r="13" spans="1:15" ht="12.75">
      <c r="A13" s="126" t="s">
        <v>44</v>
      </c>
      <c r="B13" s="127" t="s">
        <v>54</v>
      </c>
      <c r="C13" s="128" t="s">
        <v>55</v>
      </c>
      <c r="D13" s="129"/>
      <c r="E13" s="130"/>
      <c r="F13" s="130"/>
      <c r="G13" s="131"/>
      <c r="H13" s="132"/>
      <c r="I13" s="132"/>
      <c r="O13" s="133">
        <v>1</v>
      </c>
    </row>
    <row r="14" spans="1:104" ht="12.75">
      <c r="A14" s="160">
        <v>3</v>
      </c>
      <c r="B14" s="134" t="s">
        <v>64</v>
      </c>
      <c r="C14" s="135" t="s">
        <v>66</v>
      </c>
      <c r="D14" s="136" t="s">
        <v>50</v>
      </c>
      <c r="E14" s="137">
        <v>50</v>
      </c>
      <c r="F14" s="137"/>
      <c r="G14" s="138">
        <f>E14*F14</f>
        <v>0</v>
      </c>
      <c r="O14" s="133">
        <v>2</v>
      </c>
      <c r="AA14" s="111">
        <v>1</v>
      </c>
      <c r="AB14" s="111">
        <v>1</v>
      </c>
      <c r="AC14" s="111">
        <v>1</v>
      </c>
      <c r="AZ14" s="111">
        <v>1</v>
      </c>
      <c r="BA14" s="111">
        <f>IF(AZ14=1,G14,0)</f>
        <v>0</v>
      </c>
      <c r="BB14" s="111">
        <f>IF(AZ14=2,G14,0)</f>
        <v>0</v>
      </c>
      <c r="BC14" s="111">
        <f>IF(AZ14=3,G14,0)</f>
        <v>0</v>
      </c>
      <c r="BD14" s="111">
        <f>IF(AZ14=4,G14,0)</f>
        <v>0</v>
      </c>
      <c r="BE14" s="111">
        <f>IF(AZ14=5,G14,0)</f>
        <v>0</v>
      </c>
      <c r="CZ14" s="111">
        <v>0.00205</v>
      </c>
    </row>
    <row r="15" spans="1:57" ht="12.75">
      <c r="A15" s="139"/>
      <c r="B15" s="140" t="s">
        <v>45</v>
      </c>
      <c r="C15" s="141" t="str">
        <f>CONCATENATE(B13," ",C13)</f>
        <v>95 Dokončovací konstrukce na pozemních stavbách</v>
      </c>
      <c r="D15" s="139"/>
      <c r="E15" s="142"/>
      <c r="F15" s="142"/>
      <c r="G15" s="143">
        <f>SUM(G13:G14)</f>
        <v>0</v>
      </c>
      <c r="O15" s="133">
        <v>4</v>
      </c>
      <c r="BA15" s="144">
        <f>SUM(BA13:BA14)</f>
        <v>0</v>
      </c>
      <c r="BB15" s="144">
        <f>SUM(BB13:BB14)</f>
        <v>0</v>
      </c>
      <c r="BC15" s="144">
        <f>SUM(BC13:BC14)</f>
        <v>0</v>
      </c>
      <c r="BD15" s="144">
        <f>SUM(BD13:BD14)</f>
        <v>0</v>
      </c>
      <c r="BE15" s="144">
        <f>SUM(BE13:BE14)</f>
        <v>0</v>
      </c>
    </row>
    <row r="16" spans="1:15" ht="12.75">
      <c r="A16" s="126" t="s">
        <v>44</v>
      </c>
      <c r="B16" s="127" t="s">
        <v>56</v>
      </c>
      <c r="C16" s="128" t="s">
        <v>57</v>
      </c>
      <c r="D16" s="129"/>
      <c r="E16" s="130"/>
      <c r="F16" s="130"/>
      <c r="G16" s="131"/>
      <c r="H16" s="132"/>
      <c r="I16" s="132"/>
      <c r="O16" s="133">
        <v>1</v>
      </c>
    </row>
    <row r="17" spans="1:104" ht="22.5">
      <c r="A17" s="160">
        <v>4</v>
      </c>
      <c r="B17" s="134" t="s">
        <v>65</v>
      </c>
      <c r="C17" s="135" t="s">
        <v>106</v>
      </c>
      <c r="D17" s="136" t="s">
        <v>50</v>
      </c>
      <c r="E17" s="137">
        <v>12.92</v>
      </c>
      <c r="F17" s="137"/>
      <c r="G17" s="138">
        <f aca="true" t="shared" si="0" ref="G17:G19">E17*F17</f>
        <v>0</v>
      </c>
      <c r="O17" s="133">
        <v>2</v>
      </c>
      <c r="AA17" s="111">
        <v>1</v>
      </c>
      <c r="AB17" s="111">
        <v>7</v>
      </c>
      <c r="AC17" s="111">
        <v>7</v>
      </c>
      <c r="AZ17" s="111">
        <v>2</v>
      </c>
      <c r="BA17" s="111">
        <f aca="true" t="shared" si="1" ref="BA17:BA19">IF(AZ17=1,G17,0)</f>
        <v>0</v>
      </c>
      <c r="BB17" s="111">
        <f aca="true" t="shared" si="2" ref="BB17:BB19">IF(AZ17=2,G17,0)</f>
        <v>0</v>
      </c>
      <c r="BC17" s="111">
        <f aca="true" t="shared" si="3" ref="BC17:BC19">IF(AZ17=3,G17,0)</f>
        <v>0</v>
      </c>
      <c r="BD17" s="111">
        <f aca="true" t="shared" si="4" ref="BD17:BD19">IF(AZ17=4,G17,0)</f>
        <v>0</v>
      </c>
      <c r="BE17" s="111">
        <f aca="true" t="shared" si="5" ref="BE17:BE19">IF(AZ17=5,G17,0)</f>
        <v>0</v>
      </c>
      <c r="CZ17" s="111">
        <v>0</v>
      </c>
    </row>
    <row r="18" spans="1:104" ht="24" customHeight="1">
      <c r="A18" s="160">
        <v>5</v>
      </c>
      <c r="B18" s="134" t="s">
        <v>67</v>
      </c>
      <c r="C18" s="135" t="s">
        <v>151</v>
      </c>
      <c r="D18" s="136" t="s">
        <v>72</v>
      </c>
      <c r="E18" s="137">
        <v>1</v>
      </c>
      <c r="F18" s="137"/>
      <c r="G18" s="138">
        <f aca="true" t="shared" si="6" ref="G18">E18*F18</f>
        <v>0</v>
      </c>
      <c r="O18" s="133">
        <v>2</v>
      </c>
      <c r="AA18" s="111">
        <v>1</v>
      </c>
      <c r="AB18" s="111">
        <v>7</v>
      </c>
      <c r="AC18" s="111">
        <v>7</v>
      </c>
      <c r="AZ18" s="111">
        <v>2</v>
      </c>
      <c r="BA18" s="111">
        <f aca="true" t="shared" si="7" ref="BA18">IF(AZ18=1,G18,0)</f>
        <v>0</v>
      </c>
      <c r="BB18" s="111">
        <f aca="true" t="shared" si="8" ref="BB18">IF(AZ18=2,G18,0)</f>
        <v>0</v>
      </c>
      <c r="BC18" s="111">
        <f aca="true" t="shared" si="9" ref="BC18">IF(AZ18=3,G18,0)</f>
        <v>0</v>
      </c>
      <c r="BD18" s="111">
        <f aca="true" t="shared" si="10" ref="BD18">IF(AZ18=4,G18,0)</f>
        <v>0</v>
      </c>
      <c r="BE18" s="111">
        <f aca="true" t="shared" si="11" ref="BE18">IF(AZ18=5,G18,0)</f>
        <v>0</v>
      </c>
      <c r="CZ18" s="111">
        <v>0</v>
      </c>
    </row>
    <row r="19" spans="1:104" ht="35.25" customHeight="1">
      <c r="A19" s="160">
        <v>6</v>
      </c>
      <c r="B19" s="134" t="s">
        <v>68</v>
      </c>
      <c r="C19" s="135" t="s">
        <v>152</v>
      </c>
      <c r="D19" s="136" t="s">
        <v>72</v>
      </c>
      <c r="E19" s="137">
        <v>1</v>
      </c>
      <c r="F19" s="137"/>
      <c r="G19" s="138">
        <f t="shared" si="0"/>
        <v>0</v>
      </c>
      <c r="O19" s="133">
        <v>2</v>
      </c>
      <c r="AA19" s="111">
        <v>1</v>
      </c>
      <c r="AB19" s="111">
        <v>7</v>
      </c>
      <c r="AC19" s="111">
        <v>7</v>
      </c>
      <c r="AZ19" s="111">
        <v>2</v>
      </c>
      <c r="BA19" s="111">
        <f t="shared" si="1"/>
        <v>0</v>
      </c>
      <c r="BB19" s="111">
        <f t="shared" si="2"/>
        <v>0</v>
      </c>
      <c r="BC19" s="111">
        <f t="shared" si="3"/>
        <v>0</v>
      </c>
      <c r="BD19" s="111">
        <f t="shared" si="4"/>
        <v>0</v>
      </c>
      <c r="BE19" s="111">
        <f t="shared" si="5"/>
        <v>0</v>
      </c>
      <c r="CZ19" s="111">
        <v>0</v>
      </c>
    </row>
    <row r="20" spans="1:57" ht="12.75">
      <c r="A20" s="139"/>
      <c r="B20" s="140" t="s">
        <v>45</v>
      </c>
      <c r="C20" s="141" t="str">
        <f>CONCATENATE(B16," ",C16)</f>
        <v>762 Konstrukce tesařské</v>
      </c>
      <c r="D20" s="139"/>
      <c r="E20" s="142"/>
      <c r="F20" s="142"/>
      <c r="G20" s="143">
        <f>SUM(G16:G19)</f>
        <v>0</v>
      </c>
      <c r="O20" s="133">
        <v>4</v>
      </c>
      <c r="BA20" s="144">
        <f>SUM(BA16:BA19)</f>
        <v>0</v>
      </c>
      <c r="BB20" s="144">
        <f>SUM(BB16:BB19)</f>
        <v>0</v>
      </c>
      <c r="BC20" s="144">
        <f>SUM(BC16:BC19)</f>
        <v>0</v>
      </c>
      <c r="BD20" s="144">
        <f>SUM(BD16:BD19)</f>
        <v>0</v>
      </c>
      <c r="BE20" s="144">
        <f>SUM(BE16:BE19)</f>
        <v>0</v>
      </c>
    </row>
    <row r="21" spans="1:15" ht="12.75">
      <c r="A21" s="126" t="s">
        <v>44</v>
      </c>
      <c r="B21" s="127" t="s">
        <v>59</v>
      </c>
      <c r="C21" s="128" t="s">
        <v>60</v>
      </c>
      <c r="D21" s="129"/>
      <c r="E21" s="130"/>
      <c r="F21" s="130"/>
      <c r="G21" s="131"/>
      <c r="H21" s="132"/>
      <c r="I21" s="132"/>
      <c r="O21" s="133">
        <v>1</v>
      </c>
    </row>
    <row r="22" spans="1:104" ht="21" customHeight="1">
      <c r="A22" s="160">
        <v>7</v>
      </c>
      <c r="B22" s="134" t="s">
        <v>69</v>
      </c>
      <c r="C22" s="135" t="s">
        <v>153</v>
      </c>
      <c r="D22" s="136" t="s">
        <v>50</v>
      </c>
      <c r="E22" s="137">
        <v>80</v>
      </c>
      <c r="F22" s="137"/>
      <c r="G22" s="138">
        <f>E22*F22</f>
        <v>0</v>
      </c>
      <c r="O22" s="133">
        <v>2</v>
      </c>
      <c r="AA22" s="111">
        <v>1</v>
      </c>
      <c r="AB22" s="111">
        <v>7</v>
      </c>
      <c r="AC22" s="111">
        <v>7</v>
      </c>
      <c r="AZ22" s="111">
        <v>2</v>
      </c>
      <c r="BA22" s="111">
        <f>IF(AZ22=1,G22,0)</f>
        <v>0</v>
      </c>
      <c r="BB22" s="111">
        <f>IF(AZ22=2,G22,0)</f>
        <v>0</v>
      </c>
      <c r="BC22" s="111">
        <f>IF(AZ22=3,G22,0)</f>
        <v>0</v>
      </c>
      <c r="BD22" s="111">
        <f>IF(AZ22=4,G22,0)</f>
        <v>0</v>
      </c>
      <c r="BE22" s="111">
        <f>IF(AZ22=5,G22,0)</f>
        <v>0</v>
      </c>
      <c r="CZ22" s="111">
        <v>0.00018665</v>
      </c>
    </row>
    <row r="23" spans="1:57" ht="12.75">
      <c r="A23" s="139"/>
      <c r="B23" s="140" t="s">
        <v>45</v>
      </c>
      <c r="C23" s="141" t="str">
        <f>CONCATENATE(B21," ",C21)</f>
        <v>784 Malby</v>
      </c>
      <c r="D23" s="139"/>
      <c r="E23" s="142"/>
      <c r="F23" s="142"/>
      <c r="G23" s="143">
        <f>SUM(G21:G22)</f>
        <v>0</v>
      </c>
      <c r="O23" s="133">
        <v>4</v>
      </c>
      <c r="BA23" s="144">
        <f>SUM(BA21:BA22)</f>
        <v>0</v>
      </c>
      <c r="BB23" s="144">
        <f>SUM(BB21:BB22)</f>
        <v>0</v>
      </c>
      <c r="BC23" s="144">
        <f>SUM(BC21:BC22)</f>
        <v>0</v>
      </c>
      <c r="BD23" s="144">
        <f>SUM(BD21:BD22)</f>
        <v>0</v>
      </c>
      <c r="BE23" s="144">
        <f>SUM(BE21:BE22)</f>
        <v>0</v>
      </c>
    </row>
    <row r="24" ht="12.75">
      <c r="E24" s="111"/>
    </row>
    <row r="25" spans="1:57" ht="15.75">
      <c r="A25" s="168" t="s">
        <v>128</v>
      </c>
      <c r="B25" s="154"/>
      <c r="C25" s="155"/>
      <c r="D25" s="156"/>
      <c r="E25" s="157"/>
      <c r="F25" s="158"/>
      <c r="G25" s="159">
        <f>G9+G12+G15+G20+G23</f>
        <v>0</v>
      </c>
      <c r="O25" s="133">
        <v>4</v>
      </c>
      <c r="BA25" s="144" t="e">
        <f>SUM(#REF!)</f>
        <v>#REF!</v>
      </c>
      <c r="BB25" s="144" t="e">
        <f>SUM(#REF!)</f>
        <v>#REF!</v>
      </c>
      <c r="BC25" s="144" t="e">
        <f>SUM(#REF!)</f>
        <v>#REF!</v>
      </c>
      <c r="BD25" s="144" t="e">
        <f>SUM(#REF!)</f>
        <v>#REF!</v>
      </c>
      <c r="BE25" s="144" t="e">
        <f>SUM(#REF!)</f>
        <v>#REF!</v>
      </c>
    </row>
    <row r="26" ht="12.75">
      <c r="E26" s="111"/>
    </row>
    <row r="27" ht="12.75">
      <c r="E27" s="111"/>
    </row>
    <row r="28" ht="12.75">
      <c r="E28" s="111"/>
    </row>
    <row r="29" ht="12.75">
      <c r="E29" s="111"/>
    </row>
    <row r="30" ht="12.75">
      <c r="E30" s="111"/>
    </row>
    <row r="31" ht="12.75">
      <c r="E31" s="111"/>
    </row>
    <row r="32" ht="12.75">
      <c r="E32" s="111"/>
    </row>
    <row r="33" ht="12.75">
      <c r="E33" s="111"/>
    </row>
    <row r="34" ht="12.75">
      <c r="E34" s="111"/>
    </row>
    <row r="35" ht="12.75">
      <c r="E35" s="111"/>
    </row>
    <row r="36" ht="12.75">
      <c r="E36" s="111"/>
    </row>
    <row r="37" ht="12.75">
      <c r="E37" s="111"/>
    </row>
    <row r="38" ht="12.75">
      <c r="E38" s="111"/>
    </row>
    <row r="39" ht="12.75">
      <c r="E39" s="111"/>
    </row>
    <row r="40" ht="12.75">
      <c r="E40" s="111"/>
    </row>
    <row r="41" ht="12.75">
      <c r="E41" s="111"/>
    </row>
    <row r="42" ht="12.75">
      <c r="E42" s="111"/>
    </row>
    <row r="43" ht="12.75">
      <c r="E43" s="111"/>
    </row>
    <row r="44" ht="12.75">
      <c r="E44" s="111"/>
    </row>
    <row r="45" ht="12.75">
      <c r="E45" s="111"/>
    </row>
    <row r="46" ht="12.75">
      <c r="E46" s="111"/>
    </row>
    <row r="47" ht="12.75">
      <c r="E47" s="111"/>
    </row>
    <row r="48" spans="1:7" ht="12.75">
      <c r="A48" s="145"/>
      <c r="B48" s="145"/>
      <c r="C48" s="145"/>
      <c r="D48" s="145"/>
      <c r="E48" s="145"/>
      <c r="F48" s="145"/>
      <c r="G48" s="145"/>
    </row>
    <row r="49" spans="1:7" ht="12.75">
      <c r="A49" s="145"/>
      <c r="B49" s="145"/>
      <c r="C49" s="145"/>
      <c r="D49" s="145"/>
      <c r="E49" s="145"/>
      <c r="F49" s="145"/>
      <c r="G49" s="145"/>
    </row>
    <row r="50" spans="1:7" ht="12.75">
      <c r="A50" s="145"/>
      <c r="B50" s="145"/>
      <c r="C50" s="145"/>
      <c r="D50" s="145"/>
      <c r="E50" s="145"/>
      <c r="F50" s="145"/>
      <c r="G50" s="145"/>
    </row>
    <row r="51" spans="1:7" ht="12.75">
      <c r="A51" s="145"/>
      <c r="B51" s="145"/>
      <c r="C51" s="145"/>
      <c r="D51" s="145"/>
      <c r="E51" s="145"/>
      <c r="F51" s="145"/>
      <c r="G51" s="145"/>
    </row>
    <row r="52" ht="12.75">
      <c r="E52" s="111"/>
    </row>
    <row r="53" ht="12.75">
      <c r="E53" s="111"/>
    </row>
    <row r="54" ht="12.75">
      <c r="E54" s="111"/>
    </row>
    <row r="55" ht="12.75">
      <c r="E55" s="111"/>
    </row>
    <row r="56" ht="12.75">
      <c r="E56" s="111"/>
    </row>
    <row r="57" ht="12.75">
      <c r="E57" s="111"/>
    </row>
    <row r="58" ht="12.75">
      <c r="E58" s="111"/>
    </row>
    <row r="59" ht="12.75">
      <c r="E59" s="111"/>
    </row>
    <row r="60" ht="12.75">
      <c r="E60" s="111"/>
    </row>
    <row r="61" ht="12.75">
      <c r="E61" s="111"/>
    </row>
    <row r="62" ht="12.75">
      <c r="E62" s="111"/>
    </row>
    <row r="63" ht="12.75">
      <c r="E63" s="111"/>
    </row>
    <row r="64" ht="12.75">
      <c r="E64" s="111"/>
    </row>
    <row r="65" ht="12.75">
      <c r="E65" s="111"/>
    </row>
    <row r="66" ht="12.75">
      <c r="E66" s="111"/>
    </row>
    <row r="67" ht="12.75">
      <c r="E67" s="111"/>
    </row>
    <row r="68" ht="12.75">
      <c r="E68" s="111"/>
    </row>
    <row r="69" ht="12.75">
      <c r="E69" s="111"/>
    </row>
    <row r="70" ht="12.75">
      <c r="E70" s="111"/>
    </row>
    <row r="71" ht="12.75">
      <c r="E71" s="111"/>
    </row>
    <row r="72" ht="12.75">
      <c r="E72" s="111"/>
    </row>
    <row r="73" ht="12.75">
      <c r="E73" s="111"/>
    </row>
    <row r="74" ht="12.75">
      <c r="E74" s="111"/>
    </row>
    <row r="75" ht="12.75">
      <c r="E75" s="111"/>
    </row>
    <row r="76" ht="12.75">
      <c r="E76" s="111"/>
    </row>
    <row r="77" ht="12.75">
      <c r="E77" s="111"/>
    </row>
    <row r="78" ht="12.75">
      <c r="E78" s="111"/>
    </row>
    <row r="79" ht="12.75">
      <c r="E79" s="111"/>
    </row>
    <row r="80" ht="12.75">
      <c r="E80" s="111"/>
    </row>
    <row r="81" ht="12.75">
      <c r="E81" s="111"/>
    </row>
    <row r="82" ht="12.75">
      <c r="E82" s="111"/>
    </row>
    <row r="83" spans="1:2" ht="12.75">
      <c r="A83" s="146"/>
      <c r="B83" s="146"/>
    </row>
    <row r="84" spans="1:7" ht="12.75">
      <c r="A84" s="145"/>
      <c r="B84" s="145"/>
      <c r="C84" s="147"/>
      <c r="D84" s="147"/>
      <c r="E84" s="148"/>
      <c r="F84" s="147"/>
      <c r="G84" s="149"/>
    </row>
    <row r="85" spans="1:7" ht="12.75">
      <c r="A85" s="150"/>
      <c r="B85" s="150"/>
      <c r="C85" s="145"/>
      <c r="D85" s="145"/>
      <c r="E85" s="151"/>
      <c r="F85" s="145"/>
      <c r="G85" s="145"/>
    </row>
    <row r="86" spans="1:7" ht="12.75">
      <c r="A86" s="145"/>
      <c r="B86" s="145"/>
      <c r="C86" s="145"/>
      <c r="D86" s="145"/>
      <c r="E86" s="151"/>
      <c r="F86" s="145"/>
      <c r="G86" s="145"/>
    </row>
    <row r="87" spans="1:7" ht="12.75">
      <c r="A87" s="145"/>
      <c r="B87" s="145"/>
      <c r="C87" s="145"/>
      <c r="D87" s="145"/>
      <c r="E87" s="151"/>
      <c r="F87" s="145"/>
      <c r="G87" s="145"/>
    </row>
    <row r="88" spans="1:7" ht="12.75">
      <c r="A88" s="145"/>
      <c r="B88" s="145"/>
      <c r="C88" s="145"/>
      <c r="D88" s="145"/>
      <c r="E88" s="151"/>
      <c r="F88" s="145"/>
      <c r="G88" s="145"/>
    </row>
    <row r="89" spans="1:7" ht="12.75">
      <c r="A89" s="145"/>
      <c r="B89" s="145"/>
      <c r="C89" s="145"/>
      <c r="D89" s="145"/>
      <c r="E89" s="151"/>
      <c r="F89" s="145"/>
      <c r="G89" s="145"/>
    </row>
    <row r="90" spans="1:7" ht="12.75">
      <c r="A90" s="145"/>
      <c r="B90" s="145"/>
      <c r="C90" s="145"/>
      <c r="D90" s="145"/>
      <c r="E90" s="151"/>
      <c r="F90" s="145"/>
      <c r="G90" s="145"/>
    </row>
    <row r="91" spans="1:7" ht="12.75">
      <c r="A91" s="145"/>
      <c r="B91" s="145"/>
      <c r="C91" s="145"/>
      <c r="D91" s="145"/>
      <c r="E91" s="151"/>
      <c r="F91" s="145"/>
      <c r="G91" s="145"/>
    </row>
    <row r="92" spans="1:7" ht="12.75">
      <c r="A92" s="145"/>
      <c r="B92" s="145"/>
      <c r="C92" s="145"/>
      <c r="D92" s="145"/>
      <c r="E92" s="151"/>
      <c r="F92" s="145"/>
      <c r="G92" s="145"/>
    </row>
    <row r="93" spans="1:7" ht="12.75">
      <c r="A93" s="145"/>
      <c r="B93" s="145"/>
      <c r="C93" s="145"/>
      <c r="D93" s="145"/>
      <c r="E93" s="151"/>
      <c r="F93" s="145"/>
      <c r="G93" s="145"/>
    </row>
    <row r="94" spans="1:7" ht="12.75">
      <c r="A94" s="145"/>
      <c r="B94" s="145"/>
      <c r="C94" s="145"/>
      <c r="D94" s="145"/>
      <c r="E94" s="151"/>
      <c r="F94" s="145"/>
      <c r="G94" s="145"/>
    </row>
    <row r="95" spans="1:7" ht="12.75">
      <c r="A95" s="145"/>
      <c r="B95" s="145"/>
      <c r="C95" s="145"/>
      <c r="D95" s="145"/>
      <c r="E95" s="151"/>
      <c r="F95" s="145"/>
      <c r="G95" s="145"/>
    </row>
    <row r="96" spans="1:7" ht="12.75">
      <c r="A96" s="145"/>
      <c r="B96" s="145"/>
      <c r="C96" s="145"/>
      <c r="D96" s="145"/>
      <c r="E96" s="151"/>
      <c r="F96" s="145"/>
      <c r="G96" s="145"/>
    </row>
    <row r="97" spans="1:7" ht="12.75">
      <c r="A97" s="145"/>
      <c r="B97" s="145"/>
      <c r="C97" s="145"/>
      <c r="D97" s="145"/>
      <c r="E97" s="151"/>
      <c r="F97" s="145"/>
      <c r="G97" s="14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 Zbyněk</dc:creator>
  <cp:keywords/>
  <dc:description/>
  <cp:lastModifiedBy>Wolf Zbyněk</cp:lastModifiedBy>
  <cp:lastPrinted>2012-05-29T12:27:46Z</cp:lastPrinted>
  <dcterms:created xsi:type="dcterms:W3CDTF">2008-01-28T07:32:42Z</dcterms:created>
  <dcterms:modified xsi:type="dcterms:W3CDTF">2018-04-23T12:27:36Z</dcterms:modified>
  <cp:category/>
  <cp:version/>
  <cp:contentType/>
  <cp:contentStatus/>
</cp:coreProperties>
</file>