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Položky!$A$1:$G$87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Rekapitulace!$G$11</definedName>
    <definedName function="false" hidden="false" name="Dodavka0" vbProcedure="false">položky!#REF!</definedName>
    <definedName function="false" hidden="false" name="HSV" vbProcedure="false">Rekapitulace!$E$11</definedName>
    <definedName function="false" hidden="false" name="HSV0" vbProcedure="false">položky!#REF!</definedName>
    <definedName function="false" hidden="false" name="HZS" vbProcedure="false">Rekapitulace!$I$11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Rekapitulace!$H$11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Rekapitulace!$F$11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Rekapitulace!$H$17</definedName>
    <definedName function="false" hidden="false" name="VRNKc" vbProcedure="false">rekapitulace!#REF!</definedName>
    <definedName function="false" hidden="false" name="VRNnazev" vbProcedure="false">rekapitulace!#REF!</definedName>
    <definedName function="false" hidden="false" name="VRNproc" vbProcedure="false">rekapitulace!#REF!</definedName>
    <definedName function="false" hidden="false" name="VRNzakl" vbProcedure="false">rekapitulace!#REF!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Položky!$A$1:$G$87</definedName>
    <definedName function="false" hidden="false" localSheetId="2" name="_xlnm.Print_Titles" vbProcedure="false">Položky!$1:$6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<sst xmlns="http://schemas.openxmlformats.org/spreadsheetml/2006/main" count="252" uniqueCount="168">
  <si>
    <t xml:space="preserve">KRYCÍ LIST ROZPOČTU</t>
  </si>
  <si>
    <t xml:space="preserve">Objekt :</t>
  </si>
  <si>
    <t xml:space="preserve">Název objektu :</t>
  </si>
  <si>
    <t xml:space="preserve">JKSO :</t>
  </si>
  <si>
    <t xml:space="preserve">vodovodní přípojky: VP1-VP10 (SO304)</t>
  </si>
  <si>
    <t xml:space="preserve">Stavba :</t>
  </si>
  <si>
    <t xml:space="preserve">Název stavby :</t>
  </si>
  <si>
    <t xml:space="preserve">SKP :</t>
  </si>
  <si>
    <t xml:space="preserve">Domažlice-OZ-Vrbova ul. (VP)</t>
  </si>
  <si>
    <t xml:space="preserve">Projektant :</t>
  </si>
  <si>
    <t xml:space="preserve">Počet měrných jednotek :</t>
  </si>
  <si>
    <t xml:space="preserve">Objednatel :</t>
  </si>
  <si>
    <t xml:space="preserve">Náklady na MJ :</t>
  </si>
  <si>
    <t xml:space="preserve">Počet listů :</t>
  </si>
  <si>
    <t xml:space="preserve">Zakázkové číslo :</t>
  </si>
  <si>
    <t xml:space="preserve">Zpracovatel projektu :</t>
  </si>
  <si>
    <t xml:space="preserve">Zhotovitel :</t>
  </si>
  <si>
    <t xml:space="preserve">ROZPOČTOVÉ NÁKLADY</t>
  </si>
  <si>
    <t xml:space="preserve">Rozpočtové náklady II. a III. hlavy</t>
  </si>
  <si>
    <t xml:space="preserve">Vedlejší rozpočtové náklady</t>
  </si>
  <si>
    <t xml:space="preserve">Dodávka celkem</t>
  </si>
  <si>
    <t xml:space="preserve">Z</t>
  </si>
  <si>
    <t xml:space="preserve">Montáž celkem</t>
  </si>
  <si>
    <t xml:space="preserve">R</t>
  </si>
  <si>
    <t xml:space="preserve">HSV celkem</t>
  </si>
  <si>
    <t xml:space="preserve">N</t>
  </si>
  <si>
    <t xml:space="preserve">PSV celkem</t>
  </si>
  <si>
    <t xml:space="preserve">ZRN celkem</t>
  </si>
  <si>
    <t xml:space="preserve">HZS</t>
  </si>
  <si>
    <t xml:space="preserve">RN II.a III.hlavy</t>
  </si>
  <si>
    <t xml:space="preserve">Ostatní VRN</t>
  </si>
  <si>
    <t xml:space="preserve">ZRN+VRN+HZS</t>
  </si>
  <si>
    <t xml:space="preserve">VRN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</si>
  <si>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</si>
  <si>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</si>
  <si>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</si>
  <si>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</si>
  <si>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</si>
  <si>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Podpis:</t>
  </si>
  <si>
    <t xml:space="preserve">Podpis :</t>
  </si>
  <si>
    <t xml:space="preserve">Základ pro DPH</t>
  </si>
  <si>
    <t xml:space="preserve">%  činí :</t>
  </si>
  <si>
    <t xml:space="preserve">DPH</t>
  </si>
  <si>
    <t xml:space="preserve">CENA ZA OBJEKT CELKEM</t>
  </si>
  <si>
    <t xml:space="preserve">Poznámka :</t>
  </si>
  <si>
    <t xml:space="preserve"> </t>
  </si>
  <si>
    <t xml:space="preserve">1) Kubatury výkopů uvedeny k pláni 2) Zatřídění zemin nutno provést dle skutečnosti 3) Pažení rýhy uvedeno v obj. KPS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</si>
  <si>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</si>
  <si>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</si>
  <si>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</si>
  <si>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</si>
  <si>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</si>
  <si>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</si>
  <si>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</si>
  <si>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</si>
  <si>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</si>
  <si>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</si>
  <si>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</si>
  <si>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</si>
  <si>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geodetické práce</t>
  </si>
  <si>
    <t xml:space="preserve">CELKEM VRN</t>
  </si>
  <si>
    <t xml:space="preserve">Položkový rozpočet 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</si>
  <si>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</si>
  <si>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</si>
  <si>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</si>
  <si>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</si>
  <si>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</si>
  <si>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</si>
  <si>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</si>
  <si>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</si>
  <si>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1</t>
  </si>
  <si>
    <t xml:space="preserve">Zemní práce</t>
  </si>
  <si>
    <t xml:space="preserve">132 20-1212.R00</t>
  </si>
  <si>
    <t xml:space="preserve">Hloubení rýh š.do 200 cm hor.3 do 1000m3,STROJNĚ </t>
  </si>
  <si>
    <t xml:space="preserve">m3</t>
  </si>
  <si>
    <t xml:space="preserve">(SW; š. 0,6 m; H3-1,5 m)</t>
  </si>
  <si>
    <t xml:space="preserve">31,29</t>
  </si>
  <si>
    <t xml:space="preserve">13220-1209</t>
  </si>
  <si>
    <t xml:space="preserve">Příplatek za lep. k hloubení rýh v hor. tř. 3 </t>
  </si>
  <si>
    <t xml:space="preserve">31,29*0,15</t>
  </si>
  <si>
    <t xml:space="preserve">132 30-1212.R00</t>
  </si>
  <si>
    <t xml:space="preserve">Hloubení rýh š.do 200 cm hor.4 do 1000 m3, STROJNĚ </t>
  </si>
  <si>
    <t xml:space="preserve">SW(š. 0,6 m; H4-2,6 m)</t>
  </si>
  <si>
    <t xml:space="preserve">1,81</t>
  </si>
  <si>
    <t xml:space="preserve">132 30-1219.R00</t>
  </si>
  <si>
    <t xml:space="preserve">Příplatek za lepivost - hloubení rýh 200cm v hor.4 </t>
  </si>
  <si>
    <t xml:space="preserve">1,81*0,15</t>
  </si>
  <si>
    <t xml:space="preserve">161 10-1101.R00</t>
  </si>
  <si>
    <t xml:space="preserve">Svislé přemístění výkopku z hor.1-4 do 2,5 m </t>
  </si>
  <si>
    <t xml:space="preserve">33,1*0,5</t>
  </si>
  <si>
    <t xml:space="preserve">162 30-1101.R00</t>
  </si>
  <si>
    <t xml:space="preserve">Vodorovné přemístění výkopku z hor.1-4 do 500 m </t>
  </si>
  <si>
    <t xml:space="preserve">33,1-(0,06+3,07+10,36)</t>
  </si>
  <si>
    <t xml:space="preserve">167 10-1102.R00</t>
  </si>
  <si>
    <t xml:space="preserve">Nakládání výkopku z hor.1-4 v množství nad 100 m3 </t>
  </si>
  <si>
    <t xml:space="preserve">19,61</t>
  </si>
  <si>
    <t xml:space="preserve">171 20-1101.R00</t>
  </si>
  <si>
    <t xml:space="preserve">Uložení sypaniny do násypů nezhutněných </t>
  </si>
  <si>
    <t xml:space="preserve">13,49</t>
  </si>
  <si>
    <t xml:space="preserve">162 60-1102.R00</t>
  </si>
  <si>
    <t xml:space="preserve">Vodorovné přemístění výkopku z hor.1-4 do 5000 m </t>
  </si>
  <si>
    <t xml:space="preserve">174 10-1101.R00</t>
  </si>
  <si>
    <t xml:space="preserve">Zásyp jam, rýh, šachet se zhutněním </t>
  </si>
  <si>
    <t xml:space="preserve">175 10-1101.R00</t>
  </si>
  <si>
    <t xml:space="preserve">Obsyp potrubí bez prohození sypaniny </t>
  </si>
  <si>
    <t xml:space="preserve">SW (š. 0,6 m)</t>
  </si>
  <si>
    <t xml:space="preserve">10,36</t>
  </si>
  <si>
    <t xml:space="preserve">Celkem za</t>
  </si>
  <si>
    <t xml:space="preserve">4</t>
  </si>
  <si>
    <t xml:space="preserve">Vodorovné konstrukce</t>
  </si>
  <si>
    <t xml:space="preserve">451 57-2111.RL2</t>
  </si>
  <si>
    <t xml:space="preserve">Lože pod potrubí z kameniva těženého 0 - 4 mm kraj Středočeský</t>
  </si>
  <si>
    <t xml:space="preserve">SW (š. 0,8 m; h.0,10 m)</t>
  </si>
  <si>
    <t xml:space="preserve">3,07</t>
  </si>
  <si>
    <t xml:space="preserve">583-37306</t>
  </si>
  <si>
    <t xml:space="preserve">Štěrkopísek frakce 0-8 tř.B </t>
  </si>
  <si>
    <t xml:space="preserve">T</t>
  </si>
  <si>
    <t xml:space="preserve">(10,36)*1,89</t>
  </si>
  <si>
    <t xml:space="preserve">8</t>
  </si>
  <si>
    <t xml:space="preserve">Trubní vedení</t>
  </si>
  <si>
    <t xml:space="preserve">871 16-1121.R00</t>
  </si>
  <si>
    <t xml:space="preserve">Montáž trubek polyetylenových ve výkopu d 32 mm </t>
  </si>
  <si>
    <t xml:space="preserve">m</t>
  </si>
  <si>
    <t xml:space="preserve">9,18+4,39+4,4+5,38+4,4+5,09+4,4+5,08+4,39+4,4</t>
  </si>
  <si>
    <t xml:space="preserve">286-13742</t>
  </si>
  <si>
    <t xml:space="preserve">Trubka tlaková PE HD (PE 80) D 32 x 3,0 mm PN 10 </t>
  </si>
  <si>
    <t xml:space="preserve">m     </t>
  </si>
  <si>
    <t xml:space="preserve">přípočet délky pro napojení VŠ (3,0 m * 9ks)</t>
  </si>
  <si>
    <t xml:space="preserve">(51,11*1,03)+(9*3)</t>
  </si>
  <si>
    <t xml:space="preserve">892 24-1111.R00</t>
  </si>
  <si>
    <t xml:space="preserve">Tlaková zkouška vodovodního potrubí DN 80 </t>
  </si>
  <si>
    <t xml:space="preserve">51,11</t>
  </si>
  <si>
    <t xml:space="preserve">892 23-3111.R00</t>
  </si>
  <si>
    <t xml:space="preserve">Desinfekce vodovodního potrubí DN 70 </t>
  </si>
  <si>
    <t xml:space="preserve">286-13141.M</t>
  </si>
  <si>
    <t xml:space="preserve">Elektrovíčko d  25 mm PE 100 SDR 11 ELGEF Plus </t>
  </si>
  <si>
    <t xml:space="preserve">kus</t>
  </si>
  <si>
    <t xml:space="preserve">877 15-2121.R00</t>
  </si>
  <si>
    <t xml:space="preserve">Přirážka za 1 spoj elektrotvarovky d 25 mm </t>
  </si>
  <si>
    <t xml:space="preserve">891 16-3111.R00</t>
  </si>
  <si>
    <t xml:space="preserve">Montáž ventilů hlavních pro přípojky DN 25 </t>
  </si>
  <si>
    <t xml:space="preserve">montáž VP: 10 ks</t>
  </si>
  <si>
    <t xml:space="preserve">891 24-9111.R00</t>
  </si>
  <si>
    <t xml:space="preserve">Montáž navrtávacích pasů DN 80 </t>
  </si>
  <si>
    <t xml:space="preserve">899 40-1112.R00</t>
  </si>
  <si>
    <t xml:space="preserve">Osazení poklopů litinových šoupátkových </t>
  </si>
  <si>
    <t xml:space="preserve">422-28150</t>
  </si>
  <si>
    <t xml:space="preserve">HAWLE šoupátko 2510 DN 1'' pro dom.přípojky - voda </t>
  </si>
  <si>
    <t xml:space="preserve">spec. k VP: 10 ks</t>
  </si>
  <si>
    <t xml:space="preserve">422-91360</t>
  </si>
  <si>
    <t xml:space="preserve">Poklop AVK uliční šoupátkový 7.2.13 </t>
  </si>
  <si>
    <t xml:space="preserve">spec. VP: 10 ks</t>
  </si>
  <si>
    <t xml:space="preserve">422-91333.2</t>
  </si>
  <si>
    <t xml:space="preserve">Souprava zemní AVK telesk.přípojková, 1''-2'', 1,7 </t>
  </si>
  <si>
    <t xml:space="preserve">422-73320</t>
  </si>
  <si>
    <t xml:space="preserve">HAWLE pas navrtávací 3500 DN 100 - 1'' závitový </t>
  </si>
  <si>
    <t xml:space="preserve">210 80-0526.R00</t>
  </si>
  <si>
    <t xml:space="preserve">Vodič nn a vn CY 4 mm2 uložený volně </t>
  </si>
  <si>
    <t xml:space="preserve">51,11*1,03</t>
  </si>
  <si>
    <t xml:space="preserve">283-14147</t>
  </si>
  <si>
    <t xml:space="preserve">Fólie výstražná pro vodu VF-220B š. 220 mm bílá </t>
  </si>
  <si>
    <t xml:space="preserve">210010010</t>
  </si>
  <si>
    <t xml:space="preserve">montáž výstražné folie </t>
  </si>
  <si>
    <t xml:space="preserve">99</t>
  </si>
  <si>
    <t xml:space="preserve">Staveništní přesun hmot</t>
  </si>
  <si>
    <t xml:space="preserve">998 27-6101.R00</t>
  </si>
  <si>
    <t xml:space="preserve">Přesun hmot, trubní vedení plastová, otevř. výkop </t>
  </si>
  <si>
    <t xml:space="preserve">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</si>
</sst>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"/>
    <numFmt numFmtId="167" formatCode="DD/MM/YY"/>
    <numFmt numFmtId="168" formatCode="#,##0.00,&quot;Kč&quot;"/>
    <numFmt numFmtId="169" formatCode="#,##0.00"/>
    <numFmt numFmtId="170" formatCode="0.0"/>
    <numFmt numFmtId="171" formatCode="D/MMM"/>
  </numFmts>
  <fonts count="21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b val="true"/>
      <sz val="14"/>
      <name val="Arial CE"/>
      <family val="2"/>
      <charset val="238"/>
    </font>
    <font>
      <b val="true"/>
      <i val="true"/>
      <sz val="12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 val="true"/>
      <u val="single"/>
      <sz val="12"/>
      <name val="Arial CE"/>
      <family val="2"/>
      <charset val="238"/>
    </font>
    <font>
      <b val="true"/>
      <u val="single"/>
      <sz val="10"/>
      <name val="Arial CE"/>
      <family val="2"/>
      <charset val="238"/>
    </font>
    <font>
      <u val="singl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name val="Arial CE"/>
      <family val="2"/>
      <charset val="1"/>
    </font>
    <font>
      <sz val="8"/>
      <color rgb="FF99CC00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FFFF"/>
      <name val="Arial CE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4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3" xfId="20" applyFont="fals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5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47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47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9" fontId="17" fillId="0" borderId="4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7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47" xfId="2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9" fillId="0" borderId="4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4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4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5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55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_POL.XLS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5" activeCellId="0" sqref="H35"/>
    </sheetView>
  </sheetViews>
  <sheetFormatPr defaultRowHeight="12.75"/>
  <cols>
    <col collapsed="false" hidden="false" max="1" min="1" style="0" width="1.88775510204082"/>
    <col collapsed="false" hidden="false" max="2" min="2" style="0" width="14.7142857142857"/>
    <col collapsed="false" hidden="false" max="3" min="3" style="0" width="15.6581632653061"/>
    <col collapsed="false" hidden="false" max="4" min="4" style="0" width="14.3112244897959"/>
    <col collapsed="false" hidden="false" max="5" min="5" style="0" width="12.4183673469388"/>
    <col collapsed="false" hidden="false" max="6" min="6" style="0" width="19.4387755102041"/>
    <col collapsed="false" hidden="false" max="7" min="7" style="0" width="13.9030612244898"/>
    <col collapsed="false" hidden="false" max="1025" min="8" style="0" width="8.50510204081633"/>
  </cols>
  <sheetData>
    <row r="1" customFormat="false" ht="2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true" outlineLevel="0" collapsed="false"/>
    <row r="3" customFormat="false" ht="12.95" hidden="false" customHeight="true" outlineLevel="0" collapsed="false">
      <c r="A3" s="2" t="s">
        <v>1</v>
      </c>
      <c r="B3" s="3"/>
      <c r="C3" s="4" t="s">
        <v>2</v>
      </c>
      <c r="D3" s="4"/>
      <c r="E3" s="4"/>
      <c r="F3" s="4" t="s">
        <v>3</v>
      </c>
      <c r="G3" s="5"/>
    </row>
    <row r="4" customFormat="false" ht="12.95" hidden="false" customHeight="true" outlineLevel="0" collapsed="false">
      <c r="A4" s="6"/>
      <c r="B4" s="7"/>
      <c r="C4" s="8" t="s">
        <v>4</v>
      </c>
      <c r="D4" s="9"/>
      <c r="E4" s="9"/>
      <c r="F4" s="10"/>
      <c r="G4" s="11"/>
    </row>
    <row r="5" customFormat="false" ht="12.95" hidden="false" customHeight="true" outlineLevel="0" collapsed="false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customFormat="false" ht="12.95" hidden="false" customHeight="true" outlineLevel="0" collapsed="false">
      <c r="A6" s="6"/>
      <c r="B6" s="7"/>
      <c r="C6" s="8" t="s">
        <v>8</v>
      </c>
      <c r="D6" s="9"/>
      <c r="E6" s="9"/>
      <c r="F6" s="17"/>
      <c r="G6" s="11"/>
    </row>
    <row r="7" customFormat="false" ht="12.75" hidden="false" customHeight="false" outlineLevel="0" collapsed="false">
      <c r="A7" s="12" t="s">
        <v>9</v>
      </c>
      <c r="B7" s="14"/>
      <c r="C7" s="18"/>
      <c r="D7" s="18"/>
      <c r="E7" s="19" t="s">
        <v>10</v>
      </c>
      <c r="F7" s="20"/>
      <c r="G7" s="21" t="n">
        <v>0</v>
      </c>
      <c r="H7" s="22"/>
      <c r="I7" s="22"/>
    </row>
    <row r="8" customFormat="false" ht="12.75" hidden="false" customHeight="false" outlineLevel="0" collapsed="false">
      <c r="A8" s="12" t="s">
        <v>11</v>
      </c>
      <c r="B8" s="14"/>
      <c r="C8" s="18"/>
      <c r="D8" s="18"/>
      <c r="E8" s="15" t="s">
        <v>12</v>
      </c>
      <c r="F8" s="14"/>
      <c r="G8" s="23" t="n">
        <f aca="false">IF(PocetMJ=0,,ROUND((F30+F32)/PocetMJ,1))</f>
        <v>0</v>
      </c>
    </row>
    <row r="9" customFormat="false" ht="12.75" hidden="false" customHeight="false" outlineLevel="0" collapsed="false">
      <c r="A9" s="24" t="s">
        <v>13</v>
      </c>
      <c r="B9" s="25"/>
      <c r="C9" s="25"/>
      <c r="D9" s="25"/>
      <c r="E9" s="26" t="s">
        <v>14</v>
      </c>
      <c r="F9" s="25"/>
      <c r="G9" s="27"/>
    </row>
    <row r="10" customFormat="false" ht="12.75" hidden="false" customHeight="false" outlineLevel="0" collapsed="false">
      <c r="A10" s="28" t="s">
        <v>15</v>
      </c>
      <c r="B10" s="10"/>
      <c r="C10" s="10"/>
      <c r="D10" s="10"/>
      <c r="E10" s="29" t="s">
        <v>16</v>
      </c>
      <c r="F10" s="10"/>
      <c r="G10" s="11"/>
      <c r="BA10" s="30"/>
      <c r="BB10" s="30"/>
      <c r="BC10" s="30"/>
      <c r="BD10" s="30"/>
      <c r="BE10" s="30"/>
    </row>
    <row r="11" customFormat="false" ht="12.75" hidden="false" customHeight="false" outlineLevel="0" collapsed="false">
      <c r="A11" s="28"/>
      <c r="B11" s="10"/>
      <c r="C11" s="10"/>
      <c r="D11" s="10"/>
      <c r="E11" s="31"/>
      <c r="F11" s="31"/>
      <c r="G11" s="31"/>
    </row>
    <row r="12" customFormat="false" ht="28.5" hidden="false" customHeight="true" outlineLevel="0" collapsed="false">
      <c r="A12" s="32" t="s">
        <v>17</v>
      </c>
      <c r="B12" s="32"/>
      <c r="C12" s="32"/>
      <c r="D12" s="32"/>
      <c r="E12" s="32"/>
      <c r="F12" s="32"/>
      <c r="G12" s="32"/>
    </row>
    <row r="13" customFormat="false" ht="17.25" hidden="false" customHeight="true" outlineLevel="0" collapsed="false">
      <c r="A13" s="33" t="s">
        <v>18</v>
      </c>
      <c r="B13" s="34"/>
      <c r="C13" s="35"/>
      <c r="D13" s="36" t="s">
        <v>19</v>
      </c>
      <c r="E13" s="36"/>
      <c r="F13" s="36"/>
      <c r="G13" s="36"/>
    </row>
    <row r="14" customFormat="false" ht="15.95" hidden="false" customHeight="true" outlineLevel="0" collapsed="false">
      <c r="A14" s="37"/>
      <c r="B14" s="38" t="s">
        <v>20</v>
      </c>
      <c r="C14" s="39" t="n">
        <f aca="false">Dodavka</f>
        <v>0</v>
      </c>
      <c r="D14" s="40" t="str">
        <f aca="false">Rekapitulace!A16</f>
        <v>geodetické práce</v>
      </c>
      <c r="E14" s="41"/>
      <c r="F14" s="42"/>
      <c r="G14" s="39" t="n">
        <f aca="false">Rekapitulace!I16</f>
        <v>0</v>
      </c>
    </row>
    <row r="15" customFormat="false" ht="15.95" hidden="false" customHeight="true" outlineLevel="0" collapsed="false">
      <c r="A15" s="37" t="s">
        <v>21</v>
      </c>
      <c r="B15" s="38" t="s">
        <v>22</v>
      </c>
      <c r="C15" s="39" t="n">
        <f aca="false">Mont</f>
        <v>0</v>
      </c>
      <c r="D15" s="24"/>
      <c r="E15" s="43"/>
      <c r="F15" s="44"/>
      <c r="G15" s="39"/>
    </row>
    <row r="16" customFormat="false" ht="15.95" hidden="false" customHeight="true" outlineLevel="0" collapsed="false">
      <c r="A16" s="37" t="s">
        <v>23</v>
      </c>
      <c r="B16" s="38" t="s">
        <v>24</v>
      </c>
      <c r="C16" s="39" t="n">
        <f aca="false">HSV</f>
        <v>0</v>
      </c>
      <c r="D16" s="24"/>
      <c r="E16" s="43"/>
      <c r="F16" s="44"/>
      <c r="G16" s="39"/>
    </row>
    <row r="17" customFormat="false" ht="15.95" hidden="false" customHeight="true" outlineLevel="0" collapsed="false">
      <c r="A17" s="45" t="s">
        <v>25</v>
      </c>
      <c r="B17" s="38" t="s">
        <v>26</v>
      </c>
      <c r="C17" s="39" t="n">
        <f aca="false">PSV</f>
        <v>0</v>
      </c>
      <c r="D17" s="24"/>
      <c r="E17" s="43"/>
      <c r="F17" s="44"/>
      <c r="G17" s="39"/>
    </row>
    <row r="18" customFormat="false" ht="15.95" hidden="false" customHeight="true" outlineLevel="0" collapsed="false">
      <c r="A18" s="46" t="s">
        <v>27</v>
      </c>
      <c r="B18" s="38"/>
      <c r="C18" s="39" t="n">
        <f aca="false">SUM(C14:C17)</f>
        <v>0</v>
      </c>
      <c r="D18" s="24"/>
      <c r="E18" s="43"/>
      <c r="F18" s="44"/>
      <c r="G18" s="39"/>
    </row>
    <row r="19" customFormat="false" ht="15.95" hidden="false" customHeight="true" outlineLevel="0" collapsed="false">
      <c r="A19" s="46"/>
      <c r="B19" s="38"/>
      <c r="C19" s="39"/>
      <c r="D19" s="24"/>
      <c r="E19" s="43"/>
      <c r="F19" s="44"/>
      <c r="G19" s="39"/>
    </row>
    <row r="20" customFormat="false" ht="15.95" hidden="false" customHeight="true" outlineLevel="0" collapsed="false">
      <c r="A20" s="46" t="s">
        <v>28</v>
      </c>
      <c r="B20" s="38"/>
      <c r="C20" s="39" t="n">
        <f aca="false">HZS</f>
        <v>0</v>
      </c>
      <c r="D20" s="24"/>
      <c r="E20" s="43"/>
      <c r="F20" s="44"/>
      <c r="G20" s="39"/>
    </row>
    <row r="21" customFormat="false" ht="15.95" hidden="false" customHeight="true" outlineLevel="0" collapsed="false">
      <c r="A21" s="28" t="s">
        <v>29</v>
      </c>
      <c r="B21" s="10"/>
      <c r="C21" s="39" t="n">
        <f aca="false">C18+C20</f>
        <v>0</v>
      </c>
      <c r="D21" s="24" t="s">
        <v>30</v>
      </c>
      <c r="E21" s="43"/>
      <c r="F21" s="44"/>
      <c r="G21" s="39" t="n">
        <f aca="false">G22-SUM(G14:G20)</f>
        <v>0</v>
      </c>
    </row>
    <row r="22" customFormat="false" ht="15.95" hidden="false" customHeight="true" outlineLevel="0" collapsed="false">
      <c r="A22" s="24" t="s">
        <v>31</v>
      </c>
      <c r="B22" s="25"/>
      <c r="C22" s="47" t="n">
        <f aca="false">C21+G22</f>
        <v>0</v>
      </c>
      <c r="D22" s="48" t="s">
        <v>32</v>
      </c>
      <c r="E22" s="49"/>
      <c r="F22" s="50"/>
      <c r="G22" s="39" t="n">
        <f aca="false">VRN</f>
        <v>0</v>
      </c>
    </row>
    <row r="23" customFormat="false" ht="12.75" hidden="false" customHeight="false" outlineLevel="0" collapsed="false">
      <c r="A23" s="2" t="s">
        <v>33</v>
      </c>
      <c r="B23" s="4"/>
      <c r="C23" s="51" t="s">
        <v>34</v>
      </c>
      <c r="D23" s="4"/>
      <c r="E23" s="51" t="s">
        <v>35</v>
      </c>
      <c r="F23" s="4"/>
      <c r="G23" s="5"/>
    </row>
    <row r="24" customFormat="false" ht="12.75" hidden="false" customHeight="false" outlineLevel="0" collapsed="false">
      <c r="A24" s="12"/>
      <c r="B24" s="14"/>
      <c r="C24" s="15" t="s">
        <v>36</v>
      </c>
      <c r="D24" s="14"/>
      <c r="E24" s="15" t="s">
        <v>36</v>
      </c>
      <c r="F24" s="14"/>
      <c r="G24" s="16"/>
    </row>
    <row r="25" customFormat="false" ht="12.75" hidden="false" customHeight="false" outlineLevel="0" collapsed="false">
      <c r="A25" s="28" t="s">
        <v>37</v>
      </c>
      <c r="B25" s="52"/>
      <c r="C25" s="29" t="s">
        <v>37</v>
      </c>
      <c r="D25" s="10"/>
      <c r="E25" s="29" t="s">
        <v>37</v>
      </c>
      <c r="F25" s="10"/>
      <c r="G25" s="11"/>
    </row>
    <row r="26" customFormat="false" ht="12.75" hidden="false" customHeight="false" outlineLevel="0" collapsed="false">
      <c r="A26" s="28"/>
      <c r="B26" s="53"/>
      <c r="C26" s="29" t="s">
        <v>38</v>
      </c>
      <c r="D26" s="10"/>
      <c r="E26" s="29" t="s">
        <v>39</v>
      </c>
      <c r="F26" s="10"/>
      <c r="G26" s="11"/>
    </row>
    <row r="27" customFormat="false" ht="12.75" hidden="false" customHeight="false" outlineLevel="0" collapsed="false">
      <c r="A27" s="28"/>
      <c r="B27" s="10"/>
      <c r="C27" s="29"/>
      <c r="D27" s="10"/>
      <c r="E27" s="29"/>
      <c r="F27" s="10"/>
      <c r="G27" s="11"/>
    </row>
    <row r="28" customFormat="false" ht="97.5" hidden="false" customHeight="true" outlineLevel="0" collapsed="false">
      <c r="A28" s="28"/>
      <c r="B28" s="10"/>
      <c r="C28" s="29"/>
      <c r="D28" s="10"/>
      <c r="E28" s="29"/>
      <c r="F28" s="10"/>
      <c r="G28" s="11"/>
    </row>
    <row r="29" customFormat="false" ht="12.75" hidden="false" customHeight="false" outlineLevel="0" collapsed="false">
      <c r="A29" s="12" t="s">
        <v>40</v>
      </c>
      <c r="B29" s="14"/>
      <c r="C29" s="54" t="n">
        <v>0</v>
      </c>
      <c r="D29" s="14" t="s">
        <v>41</v>
      </c>
      <c r="E29" s="15"/>
      <c r="F29" s="55" t="n">
        <v>0</v>
      </c>
      <c r="G29" s="16"/>
    </row>
    <row r="30" customFormat="false" ht="12.75" hidden="false" customHeight="false" outlineLevel="0" collapsed="false">
      <c r="A30" s="12" t="s">
        <v>40</v>
      </c>
      <c r="B30" s="14"/>
      <c r="C30" s="54" t="n">
        <v>15</v>
      </c>
      <c r="D30" s="14" t="s">
        <v>41</v>
      </c>
      <c r="E30" s="15"/>
      <c r="F30" s="55" t="n">
        <v>0</v>
      </c>
      <c r="G30" s="16"/>
    </row>
    <row r="31" customFormat="false" ht="12.75" hidden="false" customHeight="false" outlineLevel="0" collapsed="false">
      <c r="A31" s="12" t="s">
        <v>42</v>
      </c>
      <c r="B31" s="14"/>
      <c r="C31" s="54" t="n">
        <v>15</v>
      </c>
      <c r="D31" s="14" t="s">
        <v>41</v>
      </c>
      <c r="E31" s="15"/>
      <c r="F31" s="56" t="n">
        <f aca="false">ROUND(PRODUCT(F30,C31/100),0)</f>
        <v>0</v>
      </c>
      <c r="G31" s="27"/>
    </row>
    <row r="32" customFormat="false" ht="12.75" hidden="false" customHeight="false" outlineLevel="0" collapsed="false">
      <c r="A32" s="12" t="s">
        <v>40</v>
      </c>
      <c r="B32" s="14"/>
      <c r="C32" s="54" t="n">
        <v>21</v>
      </c>
      <c r="D32" s="14" t="s">
        <v>41</v>
      </c>
      <c r="E32" s="15"/>
      <c r="F32" s="55" t="n">
        <f aca="false">SUM(C22)</f>
        <v>0</v>
      </c>
      <c r="G32" s="16"/>
    </row>
    <row r="33" customFormat="false" ht="12.75" hidden="false" customHeight="false" outlineLevel="0" collapsed="false">
      <c r="A33" s="12" t="s">
        <v>42</v>
      </c>
      <c r="B33" s="14"/>
      <c r="C33" s="54" t="n">
        <v>21</v>
      </c>
      <c r="D33" s="14" t="s">
        <v>41</v>
      </c>
      <c r="E33" s="15"/>
      <c r="F33" s="56" t="n">
        <f aca="false">ROUND(PRODUCT(F32,C33/100),0)</f>
        <v>0</v>
      </c>
      <c r="G33" s="27"/>
    </row>
    <row r="34" s="62" customFormat="true" ht="19.5" hidden="false" customHeight="true" outlineLevel="0" collapsed="false">
      <c r="A34" s="57" t="s">
        <v>43</v>
      </c>
      <c r="B34" s="58"/>
      <c r="C34" s="58"/>
      <c r="D34" s="58"/>
      <c r="E34" s="59"/>
      <c r="F34" s="60" t="n">
        <f aca="false">ROUND(SUM(F29:F33),0)</f>
        <v>0</v>
      </c>
      <c r="G34" s="61"/>
    </row>
    <row r="36" customFormat="false" ht="12.75" hidden="false" customHeight="false" outlineLevel="0" collapsed="false">
      <c r="A36" s="63" t="s">
        <v>44</v>
      </c>
      <c r="B36" s="63"/>
      <c r="C36" s="63"/>
      <c r="D36" s="63"/>
      <c r="E36" s="63"/>
      <c r="F36" s="63"/>
      <c r="G36" s="63"/>
      <c r="H36" s="0" t="s">
        <v>45</v>
      </c>
    </row>
    <row r="37" customFormat="false" ht="14.25" hidden="false" customHeight="true" outlineLevel="0" collapsed="false">
      <c r="A37" s="63"/>
      <c r="B37" s="64" t="s">
        <v>46</v>
      </c>
      <c r="C37" s="64"/>
      <c r="D37" s="64"/>
      <c r="E37" s="64"/>
      <c r="F37" s="64"/>
      <c r="G37" s="64"/>
      <c r="H37" s="0" t="s">
        <v>45</v>
      </c>
    </row>
    <row r="38" customFormat="false" ht="12.75" hidden="false" customHeight="true" outlineLevel="0" collapsed="false">
      <c r="A38" s="65"/>
      <c r="B38" s="64"/>
      <c r="C38" s="64"/>
      <c r="D38" s="64"/>
      <c r="E38" s="64"/>
      <c r="F38" s="64"/>
      <c r="G38" s="64"/>
      <c r="H38" s="0" t="s">
        <v>45</v>
      </c>
    </row>
    <row r="39" customFormat="false" ht="12.75" hidden="false" customHeight="false" outlineLevel="0" collapsed="false">
      <c r="A39" s="65"/>
      <c r="B39" s="64"/>
      <c r="C39" s="64"/>
      <c r="D39" s="64"/>
      <c r="E39" s="64"/>
      <c r="F39" s="64"/>
      <c r="G39" s="64"/>
      <c r="H39" s="0" t="s">
        <v>45</v>
      </c>
    </row>
    <row r="40" customFormat="false" ht="12.75" hidden="false" customHeight="false" outlineLevel="0" collapsed="false">
      <c r="A40" s="65"/>
      <c r="B40" s="64"/>
      <c r="C40" s="64"/>
      <c r="D40" s="64"/>
      <c r="E40" s="64"/>
      <c r="F40" s="64"/>
      <c r="G40" s="64"/>
      <c r="H40" s="0" t="s">
        <v>45</v>
      </c>
    </row>
    <row r="41" customFormat="false" ht="12.75" hidden="false" customHeight="false" outlineLevel="0" collapsed="false">
      <c r="A41" s="65"/>
      <c r="B41" s="64"/>
      <c r="C41" s="64"/>
      <c r="D41" s="64"/>
      <c r="E41" s="64"/>
      <c r="F41" s="64"/>
      <c r="G41" s="64"/>
      <c r="H41" s="0" t="s">
        <v>45</v>
      </c>
    </row>
    <row r="42" customFormat="false" ht="12.75" hidden="false" customHeight="false" outlineLevel="0" collapsed="false">
      <c r="A42" s="65"/>
      <c r="B42" s="64"/>
      <c r="C42" s="64"/>
      <c r="D42" s="64"/>
      <c r="E42" s="64"/>
      <c r="F42" s="64"/>
      <c r="G42" s="64"/>
      <c r="H42" s="0" t="s">
        <v>45</v>
      </c>
    </row>
    <row r="43" customFormat="false" ht="12.75" hidden="false" customHeight="false" outlineLevel="0" collapsed="false">
      <c r="A43" s="65"/>
      <c r="B43" s="64"/>
      <c r="C43" s="64"/>
      <c r="D43" s="64"/>
      <c r="E43" s="64"/>
      <c r="F43" s="64"/>
      <c r="G43" s="64"/>
      <c r="H43" s="0" t="s">
        <v>45</v>
      </c>
    </row>
    <row r="44" customFormat="false" ht="12.75" hidden="false" customHeight="false" outlineLevel="0" collapsed="false">
      <c r="A44" s="65"/>
      <c r="B44" s="64"/>
      <c r="C44" s="64"/>
      <c r="D44" s="64"/>
      <c r="E44" s="64"/>
      <c r="F44" s="64"/>
      <c r="G44" s="64"/>
      <c r="H44" s="0" t="s">
        <v>45</v>
      </c>
    </row>
    <row r="45" customFormat="false" ht="3" hidden="false" customHeight="true" outlineLevel="0" collapsed="false">
      <c r="A45" s="65"/>
      <c r="B45" s="64"/>
      <c r="C45" s="64"/>
      <c r="D45" s="64"/>
      <c r="E45" s="64"/>
      <c r="F45" s="64"/>
      <c r="G45" s="64"/>
      <c r="H45" s="0" t="s">
        <v>45</v>
      </c>
    </row>
  </sheetData>
  <mergeCells count="7">
    <mergeCell ref="A1:G1"/>
    <mergeCell ref="C7:D7"/>
    <mergeCell ref="C8:D8"/>
    <mergeCell ref="E11:G11"/>
    <mergeCell ref="A12:G12"/>
    <mergeCell ref="D13:G13"/>
    <mergeCell ref="B37:G45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RowHeight="12.75"/>
  <cols>
    <col collapsed="false" hidden="false" max="1" min="1" style="0" width="5.66836734693878"/>
    <col collapsed="false" hidden="false" max="2" min="2" style="0" width="6.0765306122449"/>
    <col collapsed="false" hidden="false" max="3" min="3" style="0" width="11.2040816326531"/>
    <col collapsed="false" hidden="false" max="4" min="4" style="0" width="15.6581632653061"/>
    <col collapsed="false" hidden="false" max="5" min="5" style="0" width="11.0714285714286"/>
    <col collapsed="false" hidden="false" max="6" min="6" style="0" width="10.6632653061225"/>
    <col collapsed="false" hidden="false" max="7" min="7" style="0" width="10.8010204081633"/>
    <col collapsed="false" hidden="false" max="8" min="8" style="0" width="10.9336734693878"/>
    <col collapsed="false" hidden="false" max="9" min="9" style="0" width="10.530612244898"/>
    <col collapsed="false" hidden="false" max="1025" min="10" style="0" width="8.50510204081633"/>
  </cols>
  <sheetData>
    <row r="1" customFormat="false" ht="13.5" hidden="false" customHeight="false" outlineLevel="0" collapsed="false">
      <c r="A1" s="66" t="s">
        <v>5</v>
      </c>
      <c r="B1" s="66"/>
      <c r="C1" s="67" t="str">
        <f aca="false">CONCATENATE(cislostavby," ",nazevstavby)</f>
        <v> Domažlice-OZ-Vrbova ul. (VP)</v>
      </c>
      <c r="D1" s="68"/>
      <c r="E1" s="69"/>
      <c r="F1" s="68"/>
      <c r="G1" s="70"/>
      <c r="H1" s="71"/>
      <c r="I1" s="72"/>
    </row>
    <row r="2" customFormat="false" ht="13.5" hidden="false" customHeight="false" outlineLevel="0" collapsed="false">
      <c r="A2" s="73" t="s">
        <v>1</v>
      </c>
      <c r="B2" s="73"/>
      <c r="C2" s="74" t="str">
        <f aca="false">CONCATENATE(cisloobjektu," ",nazevobjektu)</f>
        <v> vodovodní přípojky: VP1-VP10 (SO304)</v>
      </c>
      <c r="D2" s="75"/>
      <c r="E2" s="76"/>
      <c r="F2" s="75"/>
      <c r="G2" s="77"/>
      <c r="H2" s="77"/>
      <c r="I2" s="77"/>
    </row>
    <row r="3" customFormat="false" ht="13.5" hidden="false" customHeight="false" outlineLevel="0" collapsed="false">
      <c r="F3" s="10"/>
    </row>
    <row r="4" customFormat="false" ht="19.5" hidden="false" customHeight="true" outlineLevel="0" collapsed="false">
      <c r="A4" s="78" t="s">
        <v>47</v>
      </c>
      <c r="B4" s="78"/>
      <c r="C4" s="78"/>
      <c r="D4" s="78"/>
      <c r="E4" s="78"/>
      <c r="F4" s="78"/>
      <c r="G4" s="78"/>
      <c r="H4" s="78"/>
      <c r="I4" s="78"/>
    </row>
    <row r="5" customFormat="false" ht="13.5" hidden="false" customHeight="false" outlineLevel="0" collapsed="false"/>
    <row r="6" s="10" customFormat="true" ht="13.5" hidden="false" customHeight="false" outlineLevel="0" collapsed="false">
      <c r="A6" s="79"/>
      <c r="B6" s="80" t="s">
        <v>48</v>
      </c>
      <c r="C6" s="80"/>
      <c r="D6" s="81"/>
      <c r="E6" s="82" t="s">
        <v>49</v>
      </c>
      <c r="F6" s="83" t="s">
        <v>50</v>
      </c>
      <c r="G6" s="83" t="s">
        <v>51</v>
      </c>
      <c r="H6" s="83" t="s">
        <v>52</v>
      </c>
      <c r="I6" s="84" t="s">
        <v>28</v>
      </c>
    </row>
    <row r="7" customFormat="false" ht="12.75" hidden="false" customHeight="false" outlineLevel="0" collapsed="false">
      <c r="A7" s="85" t="str">
        <f aca="false">Položky!B7</f>
        <v>1</v>
      </c>
      <c r="B7" s="86" t="str">
        <f aca="false">Položky!C7</f>
        <v>Zemní práce</v>
      </c>
      <c r="C7" s="87"/>
      <c r="D7" s="88"/>
      <c r="E7" s="89" t="n">
        <f aca="false">Položky!BA33</f>
        <v>0</v>
      </c>
      <c r="F7" s="90" t="n">
        <f aca="false">Položky!BB33</f>
        <v>0</v>
      </c>
      <c r="G7" s="90" t="n">
        <f aca="false">Položky!BC33</f>
        <v>0</v>
      </c>
      <c r="H7" s="90" t="n">
        <f aca="false">Položky!BD33</f>
        <v>0</v>
      </c>
      <c r="I7" s="91" t="n">
        <f aca="false">Položky!BE33</f>
        <v>0</v>
      </c>
    </row>
    <row r="8" customFormat="false" ht="12.75" hidden="false" customHeight="false" outlineLevel="0" collapsed="false">
      <c r="A8" s="85" t="str">
        <f aca="false">Položky!B34</f>
        <v>4</v>
      </c>
      <c r="B8" s="86" t="str">
        <f aca="false">Položky!C34</f>
        <v>Vodorovné konstrukce</v>
      </c>
      <c r="C8" s="87"/>
      <c r="D8" s="88"/>
      <c r="E8" s="89" t="n">
        <f aca="false">Položky!BA40</f>
        <v>0</v>
      </c>
      <c r="F8" s="90" t="n">
        <f aca="false">Položky!BB40</f>
        <v>0</v>
      </c>
      <c r="G8" s="90" t="n">
        <f aca="false">Položky!BC40</f>
        <v>0</v>
      </c>
      <c r="H8" s="90" t="n">
        <f aca="false">Položky!BD40</f>
        <v>0</v>
      </c>
      <c r="I8" s="91" t="n">
        <f aca="false">Položky!BE40</f>
        <v>0</v>
      </c>
    </row>
    <row r="9" customFormat="false" ht="12.75" hidden="false" customHeight="false" outlineLevel="0" collapsed="false">
      <c r="A9" s="85" t="str">
        <f aca="false">Položky!B41</f>
        <v>8</v>
      </c>
      <c r="B9" s="86" t="str">
        <f aca="false">Položky!C41</f>
        <v>Trubní vedení</v>
      </c>
      <c r="C9" s="87"/>
      <c r="D9" s="88"/>
      <c r="E9" s="89" t="n">
        <f aca="false">Položky!BA82</f>
        <v>0</v>
      </c>
      <c r="F9" s="90" t="n">
        <f aca="false">Položky!BB82</f>
        <v>0</v>
      </c>
      <c r="G9" s="90" t="n">
        <f aca="false">Položky!BC82</f>
        <v>0</v>
      </c>
      <c r="H9" s="90" t="n">
        <f aca="false">Položky!BD82</f>
        <v>0</v>
      </c>
      <c r="I9" s="91" t="n">
        <f aca="false">Položky!BE82</f>
        <v>0</v>
      </c>
    </row>
    <row r="10" customFormat="false" ht="13.5" hidden="false" customHeight="false" outlineLevel="0" collapsed="false">
      <c r="A10" s="85" t="str">
        <f aca="false">Položky!B83</f>
        <v>99</v>
      </c>
      <c r="B10" s="86" t="str">
        <f aca="false">Položky!C83</f>
        <v>Staveništní přesun hmot</v>
      </c>
      <c r="C10" s="87"/>
      <c r="D10" s="88"/>
      <c r="E10" s="89" t="n">
        <f aca="false">Položky!BA87</f>
        <v>0</v>
      </c>
      <c r="F10" s="90" t="n">
        <f aca="false">Položky!BB87</f>
        <v>0</v>
      </c>
      <c r="G10" s="90" t="n">
        <f aca="false">Položky!BC87</f>
        <v>0</v>
      </c>
      <c r="H10" s="90" t="n">
        <f aca="false">Položky!BD87</f>
        <v>0</v>
      </c>
      <c r="I10" s="91" t="n">
        <f aca="false">Položky!BE87</f>
        <v>0</v>
      </c>
    </row>
    <row r="11" s="97" customFormat="true" ht="13.5" hidden="false" customHeight="false" outlineLevel="0" collapsed="false">
      <c r="A11" s="92"/>
      <c r="B11" s="80" t="s">
        <v>53</v>
      </c>
      <c r="C11" s="80"/>
      <c r="D11" s="93"/>
      <c r="E11" s="94" t="n">
        <f aca="false">SUM(E7:E10)</f>
        <v>0</v>
      </c>
      <c r="F11" s="95" t="n">
        <f aca="false">SUM(F7:F10)</f>
        <v>0</v>
      </c>
      <c r="G11" s="95" t="n">
        <f aca="false">SUM(G7:G10)</f>
        <v>0</v>
      </c>
      <c r="H11" s="95" t="n">
        <f aca="false">SUM(H7:H10)</f>
        <v>0</v>
      </c>
      <c r="I11" s="96" t="n">
        <f aca="false">SUM(I7:I10)</f>
        <v>0</v>
      </c>
    </row>
    <row r="12" customFormat="false" ht="12.75" hidden="false" customHeight="false" outlineLevel="0" collapsed="false">
      <c r="A12" s="87"/>
      <c r="B12" s="87"/>
      <c r="C12" s="87"/>
      <c r="D12" s="87"/>
      <c r="E12" s="87"/>
      <c r="F12" s="87"/>
      <c r="G12" s="87"/>
      <c r="H12" s="87"/>
      <c r="I12" s="87"/>
    </row>
    <row r="13" customFormat="false" ht="19.5" hidden="false" customHeight="true" outlineLevel="0" collapsed="false">
      <c r="A13" s="98" t="s">
        <v>54</v>
      </c>
      <c r="B13" s="98"/>
      <c r="C13" s="98"/>
      <c r="D13" s="98"/>
      <c r="E13" s="98"/>
      <c r="F13" s="98"/>
      <c r="G13" s="98"/>
      <c r="H13" s="98"/>
      <c r="I13" s="98"/>
      <c r="BA13" s="30"/>
      <c r="BB13" s="30"/>
      <c r="BC13" s="30"/>
      <c r="BD13" s="30"/>
      <c r="BE13" s="30"/>
    </row>
    <row r="14" customFormat="false" ht="13.5" hidden="false" customHeight="false" outlineLevel="0" collapsed="false">
      <c r="A14" s="99"/>
      <c r="B14" s="99"/>
      <c r="C14" s="99"/>
      <c r="D14" s="99"/>
      <c r="E14" s="99"/>
      <c r="F14" s="99"/>
      <c r="G14" s="99"/>
      <c r="H14" s="99"/>
      <c r="I14" s="99"/>
    </row>
    <row r="15" customFormat="false" ht="12.75" hidden="false" customHeight="false" outlineLevel="0" collapsed="false">
      <c r="A15" s="100" t="s">
        <v>55</v>
      </c>
      <c r="B15" s="101"/>
      <c r="C15" s="101"/>
      <c r="D15" s="102"/>
      <c r="E15" s="103" t="s">
        <v>56</v>
      </c>
      <c r="F15" s="104" t="s">
        <v>57</v>
      </c>
      <c r="G15" s="105" t="s">
        <v>58</v>
      </c>
      <c r="H15" s="106"/>
      <c r="I15" s="107" t="s">
        <v>56</v>
      </c>
    </row>
    <row r="16" customFormat="false" ht="12.75" hidden="false" customHeight="false" outlineLevel="0" collapsed="false">
      <c r="A16" s="108" t="s">
        <v>59</v>
      </c>
      <c r="B16" s="109"/>
      <c r="C16" s="109"/>
      <c r="D16" s="110"/>
      <c r="E16" s="111"/>
      <c r="F16" s="112" t="n">
        <v>0</v>
      </c>
      <c r="G16" s="113" t="n">
        <f aca="false">CHOOSE(BA16+1,HSV+PSV,HSV+PSV+Mont,HSV+PSV+Dodavka+Mont,HSV,PSV,Mont,Dodavka,Mont+Dodavka,0)</f>
        <v>0</v>
      </c>
      <c r="H16" s="114"/>
      <c r="I16" s="115" t="n">
        <f aca="false">E16+F16*G16/100</f>
        <v>0</v>
      </c>
      <c r="BA16" s="0" t="n">
        <v>0</v>
      </c>
    </row>
    <row r="17" customFormat="false" ht="13.5" hidden="false" customHeight="false" outlineLevel="0" collapsed="false">
      <c r="A17" s="116"/>
      <c r="B17" s="117" t="s">
        <v>60</v>
      </c>
      <c r="C17" s="118"/>
      <c r="D17" s="119"/>
      <c r="E17" s="120"/>
      <c r="F17" s="121"/>
      <c r="G17" s="121"/>
      <c r="H17" s="122" t="n">
        <f aca="false">SUM(I16:I16)</f>
        <v>0</v>
      </c>
      <c r="I17" s="122"/>
    </row>
  </sheetData>
  <mergeCells count="6">
    <mergeCell ref="A1:B1"/>
    <mergeCell ref="A2:B2"/>
    <mergeCell ref="G2:I2"/>
    <mergeCell ref="A4:I4"/>
    <mergeCell ref="A13:I13"/>
    <mergeCell ref="H17:I17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8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7" activeCellId="0" sqref="A87"/>
    </sheetView>
  </sheetViews>
  <sheetFormatPr defaultRowHeight="12.75"/>
  <cols>
    <col collapsed="false" hidden="false" max="1" min="1" style="123" width="3.78061224489796"/>
    <col collapsed="false" hidden="false" max="2" min="2" style="123" width="11.7448979591837"/>
    <col collapsed="false" hidden="false" max="3" min="3" style="123" width="39.9591836734694"/>
    <col collapsed="false" hidden="false" max="4" min="4" style="123" width="5.39795918367347"/>
    <col collapsed="false" hidden="false" max="5" min="5" style="124" width="8.36734693877551"/>
    <col collapsed="false" hidden="false" max="6" min="6" style="123" width="9.71938775510204"/>
    <col collapsed="false" hidden="false" max="7" min="7" style="123" width="13.6326530612245"/>
    <col collapsed="false" hidden="false" max="1025" min="8" style="123" width="9.04591836734694"/>
  </cols>
  <sheetData>
    <row r="1" customFormat="false" ht="15.75" hidden="false" customHeight="false" outlineLevel="0" collapsed="false">
      <c r="A1" s="125" t="s">
        <v>61</v>
      </c>
      <c r="B1" s="125"/>
      <c r="C1" s="125"/>
      <c r="D1" s="125"/>
      <c r="E1" s="125"/>
      <c r="F1" s="125"/>
      <c r="G1" s="125"/>
      <c r="H1" s="0"/>
      <c r="I1" s="0"/>
      <c r="M1" s="0"/>
      <c r="O1" s="0"/>
      <c r="AA1" s="0"/>
      <c r="AB1" s="0"/>
      <c r="AC1" s="0"/>
      <c r="AZ1" s="0"/>
      <c r="BA1" s="0"/>
      <c r="BB1" s="0"/>
      <c r="BC1" s="0"/>
      <c r="BD1" s="0"/>
      <c r="BE1" s="0"/>
      <c r="CZ1" s="0"/>
    </row>
    <row r="2" customFormat="false" ht="13.5" hidden="false" customHeight="false" outlineLevel="0" collapsed="false">
      <c r="A2" s="126"/>
      <c r="B2" s="127"/>
      <c r="C2" s="128"/>
      <c r="D2" s="128"/>
      <c r="E2" s="129"/>
      <c r="F2" s="128"/>
      <c r="G2" s="128"/>
      <c r="H2" s="0"/>
      <c r="I2" s="0"/>
      <c r="M2" s="0"/>
      <c r="O2" s="0"/>
      <c r="AA2" s="0"/>
      <c r="AB2" s="0"/>
      <c r="AC2" s="0"/>
      <c r="AZ2" s="0"/>
      <c r="BA2" s="0"/>
      <c r="BB2" s="0"/>
      <c r="BC2" s="0"/>
      <c r="BD2" s="0"/>
      <c r="BE2" s="0"/>
      <c r="CZ2" s="0"/>
    </row>
    <row r="3" customFormat="false" ht="13.5" hidden="false" customHeight="false" outlineLevel="0" collapsed="false">
      <c r="A3" s="130" t="s">
        <v>5</v>
      </c>
      <c r="B3" s="130"/>
      <c r="C3" s="131" t="str">
        <f aca="false">CONCATENATE(cislostavby," ",nazevstavby)</f>
        <v> Domažlice-OZ-Vrbova ul. (VP)</v>
      </c>
      <c r="D3" s="132"/>
      <c r="E3" s="133"/>
      <c r="F3" s="134" t="n">
        <f aca="false">Rekapitulace!H1</f>
        <v>0</v>
      </c>
      <c r="G3" s="135"/>
      <c r="H3" s="0"/>
      <c r="I3" s="0"/>
      <c r="M3" s="0"/>
      <c r="O3" s="0"/>
      <c r="AA3" s="0"/>
      <c r="AB3" s="0"/>
      <c r="AC3" s="0"/>
      <c r="AZ3" s="0"/>
      <c r="BA3" s="0"/>
      <c r="BB3" s="0"/>
      <c r="BC3" s="0"/>
      <c r="BD3" s="0"/>
      <c r="BE3" s="0"/>
      <c r="CZ3" s="0"/>
    </row>
    <row r="4" customFormat="false" ht="13.5" hidden="false" customHeight="false" outlineLevel="0" collapsed="false">
      <c r="A4" s="136" t="s">
        <v>1</v>
      </c>
      <c r="B4" s="136"/>
      <c r="C4" s="137" t="str">
        <f aca="false">CONCATENATE(cisloobjektu," ",nazevobjektu)</f>
        <v> vodovodní přípojky: VP1-VP10 (SO304)</v>
      </c>
      <c r="D4" s="138"/>
      <c r="E4" s="139"/>
      <c r="F4" s="139"/>
      <c r="G4" s="139"/>
      <c r="H4" s="0"/>
      <c r="I4" s="0"/>
      <c r="M4" s="0"/>
      <c r="O4" s="0"/>
      <c r="AA4" s="0"/>
      <c r="AB4" s="0"/>
      <c r="AC4" s="0"/>
      <c r="AZ4" s="0"/>
      <c r="BA4" s="0"/>
      <c r="BB4" s="0"/>
      <c r="BC4" s="0"/>
      <c r="BD4" s="0"/>
      <c r="BE4" s="0"/>
      <c r="CZ4" s="0"/>
    </row>
    <row r="5" customFormat="false" ht="13.5" hidden="false" customHeight="false" outlineLevel="0" collapsed="false">
      <c r="A5" s="140"/>
      <c r="B5" s="141"/>
      <c r="C5" s="141"/>
      <c r="D5" s="126"/>
      <c r="E5" s="142"/>
      <c r="F5" s="126"/>
      <c r="G5" s="143"/>
      <c r="H5" s="0"/>
      <c r="I5" s="0"/>
      <c r="M5" s="0"/>
      <c r="O5" s="0"/>
      <c r="AA5" s="0"/>
      <c r="AB5" s="0"/>
      <c r="AC5" s="0"/>
      <c r="AZ5" s="0"/>
      <c r="BA5" s="0"/>
      <c r="BB5" s="0"/>
      <c r="BC5" s="0"/>
      <c r="BD5" s="0"/>
      <c r="BE5" s="0"/>
      <c r="CZ5" s="0"/>
    </row>
    <row r="6" customFormat="false" ht="12.75" hidden="false" customHeight="false" outlineLevel="0" collapsed="false">
      <c r="A6" s="144" t="s">
        <v>62</v>
      </c>
      <c r="B6" s="145" t="s">
        <v>63</v>
      </c>
      <c r="C6" s="145" t="s">
        <v>64</v>
      </c>
      <c r="D6" s="145" t="s">
        <v>65</v>
      </c>
      <c r="E6" s="146" t="s">
        <v>66</v>
      </c>
      <c r="F6" s="145" t="s">
        <v>67</v>
      </c>
      <c r="G6" s="147" t="s">
        <v>68</v>
      </c>
      <c r="H6" s="0"/>
      <c r="I6" s="0"/>
      <c r="M6" s="0"/>
      <c r="O6" s="0"/>
      <c r="AA6" s="0"/>
      <c r="AB6" s="0"/>
      <c r="AC6" s="0"/>
      <c r="AZ6" s="0"/>
      <c r="BA6" s="0"/>
      <c r="BB6" s="0"/>
      <c r="BC6" s="0"/>
      <c r="BD6" s="0"/>
      <c r="BE6" s="0"/>
      <c r="CZ6" s="0"/>
    </row>
    <row r="7" customFormat="false" ht="12.75" hidden="false" customHeight="false" outlineLevel="0" collapsed="false">
      <c r="A7" s="148" t="s">
        <v>69</v>
      </c>
      <c r="B7" s="149" t="s">
        <v>70</v>
      </c>
      <c r="C7" s="150" t="s">
        <v>71</v>
      </c>
      <c r="D7" s="151"/>
      <c r="E7" s="152"/>
      <c r="F7" s="152"/>
      <c r="G7" s="153"/>
      <c r="H7" s="154"/>
      <c r="I7" s="154"/>
      <c r="M7" s="0"/>
      <c r="O7" s="155" t="n">
        <v>1</v>
      </c>
      <c r="AA7" s="0"/>
      <c r="AB7" s="0"/>
      <c r="AC7" s="0"/>
      <c r="AZ7" s="0"/>
      <c r="BA7" s="0"/>
      <c r="BB7" s="0"/>
      <c r="BC7" s="0"/>
      <c r="BD7" s="0"/>
      <c r="BE7" s="0"/>
      <c r="CZ7" s="0"/>
    </row>
    <row r="8" customFormat="false" ht="12.75" hidden="false" customHeight="false" outlineLevel="0" collapsed="false">
      <c r="A8" s="156" t="n">
        <v>1</v>
      </c>
      <c r="B8" s="157" t="s">
        <v>72</v>
      </c>
      <c r="C8" s="158" t="s">
        <v>73</v>
      </c>
      <c r="D8" s="159" t="s">
        <v>74</v>
      </c>
      <c r="E8" s="160" t="n">
        <v>31.29</v>
      </c>
      <c r="F8" s="160" t="n">
        <v>0</v>
      </c>
      <c r="G8" s="161" t="n">
        <f aca="false">E8*F8</f>
        <v>0</v>
      </c>
      <c r="H8" s="0"/>
      <c r="I8" s="0"/>
      <c r="M8" s="0"/>
      <c r="O8" s="155" t="n">
        <v>2</v>
      </c>
      <c r="AA8" s="123" t="n">
        <v>12</v>
      </c>
      <c r="AB8" s="123" t="n">
        <v>0</v>
      </c>
      <c r="AC8" s="123" t="n">
        <v>1</v>
      </c>
      <c r="AZ8" s="123" t="n">
        <v>1</v>
      </c>
      <c r="BA8" s="123" t="n">
        <f aca="false">IF(AZ8=1,G8,0)</f>
        <v>0</v>
      </c>
      <c r="BB8" s="123" t="n">
        <f aca="false">IF(AZ8=2,G8,0)</f>
        <v>0</v>
      </c>
      <c r="BC8" s="123" t="n">
        <f aca="false">IF(AZ8=3,G8,0)</f>
        <v>0</v>
      </c>
      <c r="BD8" s="123" t="n">
        <f aca="false">IF(AZ8=4,G8,0)</f>
        <v>0</v>
      </c>
      <c r="BE8" s="123" t="n">
        <f aca="false">IF(AZ8=5,G8,0)</f>
        <v>0</v>
      </c>
      <c r="CZ8" s="123" t="n">
        <v>0</v>
      </c>
    </row>
    <row r="9" customFormat="false" ht="12.75" hidden="false" customHeight="true" outlineLevel="0" collapsed="false">
      <c r="A9" s="162"/>
      <c r="B9" s="163"/>
      <c r="C9" s="164" t="s">
        <v>75</v>
      </c>
      <c r="D9" s="164"/>
      <c r="E9" s="164"/>
      <c r="F9" s="164"/>
      <c r="G9" s="164"/>
      <c r="H9" s="0"/>
      <c r="I9" s="0"/>
      <c r="M9" s="0"/>
      <c r="O9" s="155" t="n">
        <v>3</v>
      </c>
      <c r="AA9" s="0"/>
      <c r="AB9" s="0"/>
      <c r="AC9" s="0"/>
      <c r="AZ9" s="0"/>
      <c r="BA9" s="0"/>
      <c r="BB9" s="0"/>
      <c r="BC9" s="0"/>
      <c r="BD9" s="0"/>
      <c r="BE9" s="0"/>
      <c r="CZ9" s="0"/>
    </row>
    <row r="10" customFormat="false" ht="12.75" hidden="false" customHeight="true" outlineLevel="0" collapsed="false">
      <c r="A10" s="162"/>
      <c r="B10" s="163"/>
      <c r="C10" s="165" t="s">
        <v>76</v>
      </c>
      <c r="D10" s="165"/>
      <c r="E10" s="166" t="n">
        <v>31.29</v>
      </c>
      <c r="F10" s="167"/>
      <c r="G10" s="168"/>
      <c r="H10" s="0"/>
      <c r="I10" s="0"/>
      <c r="M10" s="169" t="s">
        <v>76</v>
      </c>
      <c r="O10" s="155"/>
      <c r="AA10" s="0"/>
      <c r="AB10" s="0"/>
      <c r="AC10" s="0"/>
      <c r="AZ10" s="0"/>
      <c r="BA10" s="0"/>
      <c r="BB10" s="0"/>
      <c r="BC10" s="0"/>
      <c r="BD10" s="0"/>
      <c r="BE10" s="0"/>
      <c r="CZ10" s="0"/>
    </row>
    <row r="11" customFormat="false" ht="12.75" hidden="false" customHeight="false" outlineLevel="0" collapsed="false">
      <c r="A11" s="156" t="n">
        <v>2</v>
      </c>
      <c r="B11" s="157" t="s">
        <v>77</v>
      </c>
      <c r="C11" s="158" t="s">
        <v>78</v>
      </c>
      <c r="D11" s="159" t="s">
        <v>74</v>
      </c>
      <c r="E11" s="160" t="n">
        <v>4.6935</v>
      </c>
      <c r="F11" s="160" t="n">
        <v>0</v>
      </c>
      <c r="G11" s="161" t="n">
        <f aca="false">E11*F11</f>
        <v>0</v>
      </c>
      <c r="H11" s="0"/>
      <c r="I11" s="0"/>
      <c r="M11" s="0"/>
      <c r="O11" s="155" t="n">
        <v>2</v>
      </c>
      <c r="AA11" s="123" t="n">
        <v>12</v>
      </c>
      <c r="AB11" s="123" t="n">
        <v>0</v>
      </c>
      <c r="AC11" s="123" t="n">
        <v>2</v>
      </c>
      <c r="AZ11" s="123" t="n">
        <v>1</v>
      </c>
      <c r="BA11" s="123" t="n">
        <f aca="false">IF(AZ11=1,G11,0)</f>
        <v>0</v>
      </c>
      <c r="BB11" s="123" t="n">
        <f aca="false">IF(AZ11=2,G11,0)</f>
        <v>0</v>
      </c>
      <c r="BC11" s="123" t="n">
        <f aca="false">IF(AZ11=3,G11,0)</f>
        <v>0</v>
      </c>
      <c r="BD11" s="123" t="n">
        <f aca="false">IF(AZ11=4,G11,0)</f>
        <v>0</v>
      </c>
      <c r="BE11" s="123" t="n">
        <f aca="false">IF(AZ11=5,G11,0)</f>
        <v>0</v>
      </c>
      <c r="CZ11" s="123" t="n">
        <v>0</v>
      </c>
    </row>
    <row r="12" customFormat="false" ht="12.75" hidden="false" customHeight="true" outlineLevel="0" collapsed="false">
      <c r="A12" s="162"/>
      <c r="B12" s="163"/>
      <c r="C12" s="165" t="s">
        <v>79</v>
      </c>
      <c r="D12" s="165"/>
      <c r="E12" s="166" t="n">
        <v>4.6935</v>
      </c>
      <c r="F12" s="167"/>
      <c r="G12" s="168"/>
      <c r="H12" s="0"/>
      <c r="I12" s="0"/>
      <c r="M12" s="169" t="s">
        <v>79</v>
      </c>
      <c r="O12" s="155"/>
      <c r="AA12" s="0"/>
      <c r="AB12" s="0"/>
      <c r="AC12" s="0"/>
      <c r="AZ12" s="0"/>
      <c r="BA12" s="0"/>
      <c r="BB12" s="0"/>
      <c r="BC12" s="0"/>
      <c r="BD12" s="0"/>
      <c r="BE12" s="0"/>
      <c r="CZ12" s="0"/>
    </row>
    <row r="13" customFormat="false" ht="12.75" hidden="false" customHeight="false" outlineLevel="0" collapsed="false">
      <c r="A13" s="156" t="n">
        <v>3</v>
      </c>
      <c r="B13" s="157" t="s">
        <v>80</v>
      </c>
      <c r="C13" s="158" t="s">
        <v>81</v>
      </c>
      <c r="D13" s="159" t="s">
        <v>74</v>
      </c>
      <c r="E13" s="160" t="n">
        <v>1.81</v>
      </c>
      <c r="F13" s="160" t="n">
        <v>0</v>
      </c>
      <c r="G13" s="161" t="n">
        <f aca="false">E13*F13</f>
        <v>0</v>
      </c>
      <c r="H13" s="0"/>
      <c r="I13" s="0"/>
      <c r="M13" s="0"/>
      <c r="O13" s="155" t="n">
        <v>2</v>
      </c>
      <c r="AA13" s="123" t="n">
        <v>12</v>
      </c>
      <c r="AB13" s="123" t="n">
        <v>0</v>
      </c>
      <c r="AC13" s="123" t="n">
        <v>3</v>
      </c>
      <c r="AZ13" s="123" t="n">
        <v>1</v>
      </c>
      <c r="BA13" s="123" t="n">
        <f aca="false">IF(AZ13=1,G13,0)</f>
        <v>0</v>
      </c>
      <c r="BB13" s="123" t="n">
        <f aca="false">IF(AZ13=2,G13,0)</f>
        <v>0</v>
      </c>
      <c r="BC13" s="123" t="n">
        <f aca="false">IF(AZ13=3,G13,0)</f>
        <v>0</v>
      </c>
      <c r="BD13" s="123" t="n">
        <f aca="false">IF(AZ13=4,G13,0)</f>
        <v>0</v>
      </c>
      <c r="BE13" s="123" t="n">
        <f aca="false">IF(AZ13=5,G13,0)</f>
        <v>0</v>
      </c>
      <c r="CZ13" s="123" t="n">
        <v>0</v>
      </c>
    </row>
    <row r="14" customFormat="false" ht="12.75" hidden="false" customHeight="true" outlineLevel="0" collapsed="false">
      <c r="A14" s="162"/>
      <c r="B14" s="163"/>
      <c r="C14" s="164" t="s">
        <v>82</v>
      </c>
      <c r="D14" s="164"/>
      <c r="E14" s="164"/>
      <c r="F14" s="164"/>
      <c r="G14" s="164"/>
      <c r="H14" s="0"/>
      <c r="I14" s="0"/>
      <c r="M14" s="0"/>
      <c r="O14" s="155" t="n">
        <v>3</v>
      </c>
      <c r="AA14" s="0"/>
      <c r="AB14" s="0"/>
      <c r="AC14" s="0"/>
      <c r="AZ14" s="0"/>
      <c r="BA14" s="0"/>
      <c r="BB14" s="0"/>
      <c r="BC14" s="0"/>
      <c r="BD14" s="0"/>
      <c r="BE14" s="0"/>
      <c r="CZ14" s="0"/>
    </row>
    <row r="15" customFormat="false" ht="12.75" hidden="false" customHeight="true" outlineLevel="0" collapsed="false">
      <c r="A15" s="162"/>
      <c r="B15" s="163"/>
      <c r="C15" s="165" t="s">
        <v>83</v>
      </c>
      <c r="D15" s="165"/>
      <c r="E15" s="166" t="n">
        <v>1.81</v>
      </c>
      <c r="F15" s="167"/>
      <c r="G15" s="168"/>
      <c r="H15" s="0"/>
      <c r="I15" s="0"/>
      <c r="M15" s="169" t="s">
        <v>83</v>
      </c>
      <c r="O15" s="155"/>
      <c r="AA15" s="0"/>
      <c r="AB15" s="0"/>
      <c r="AC15" s="0"/>
      <c r="AZ15" s="0"/>
      <c r="BA15" s="0"/>
      <c r="BB15" s="0"/>
      <c r="BC15" s="0"/>
      <c r="BD15" s="0"/>
      <c r="BE15" s="0"/>
      <c r="CZ15" s="0"/>
    </row>
    <row r="16" customFormat="false" ht="12.75" hidden="false" customHeight="false" outlineLevel="0" collapsed="false">
      <c r="A16" s="156" t="n">
        <v>4</v>
      </c>
      <c r="B16" s="157" t="s">
        <v>84</v>
      </c>
      <c r="C16" s="158" t="s">
        <v>85</v>
      </c>
      <c r="D16" s="159" t="s">
        <v>74</v>
      </c>
      <c r="E16" s="160" t="n">
        <v>0.2715</v>
      </c>
      <c r="F16" s="160" t="n">
        <v>0</v>
      </c>
      <c r="G16" s="161" t="n">
        <f aca="false">E16*F16</f>
        <v>0</v>
      </c>
      <c r="H16" s="0"/>
      <c r="I16" s="0"/>
      <c r="M16" s="0"/>
      <c r="O16" s="155" t="n">
        <v>2</v>
      </c>
      <c r="AA16" s="123" t="n">
        <v>12</v>
      </c>
      <c r="AB16" s="123" t="n">
        <v>0</v>
      </c>
      <c r="AC16" s="123" t="n">
        <v>4</v>
      </c>
      <c r="AZ16" s="123" t="n">
        <v>1</v>
      </c>
      <c r="BA16" s="123" t="n">
        <f aca="false">IF(AZ16=1,G16,0)</f>
        <v>0</v>
      </c>
      <c r="BB16" s="123" t="n">
        <f aca="false">IF(AZ16=2,G16,0)</f>
        <v>0</v>
      </c>
      <c r="BC16" s="123" t="n">
        <f aca="false">IF(AZ16=3,G16,0)</f>
        <v>0</v>
      </c>
      <c r="BD16" s="123" t="n">
        <f aca="false">IF(AZ16=4,G16,0)</f>
        <v>0</v>
      </c>
      <c r="BE16" s="123" t="n">
        <f aca="false">IF(AZ16=5,G16,0)</f>
        <v>0</v>
      </c>
      <c r="CZ16" s="123" t="n">
        <v>0</v>
      </c>
    </row>
    <row r="17" customFormat="false" ht="12.75" hidden="false" customHeight="true" outlineLevel="0" collapsed="false">
      <c r="A17" s="162"/>
      <c r="B17" s="163"/>
      <c r="C17" s="165" t="s">
        <v>86</v>
      </c>
      <c r="D17" s="165"/>
      <c r="E17" s="166" t="n">
        <v>0.2715</v>
      </c>
      <c r="F17" s="167"/>
      <c r="G17" s="168"/>
      <c r="H17" s="0"/>
      <c r="I17" s="0"/>
      <c r="M17" s="169" t="s">
        <v>86</v>
      </c>
      <c r="O17" s="155"/>
      <c r="AA17" s="0"/>
      <c r="AB17" s="0"/>
      <c r="AC17" s="0"/>
      <c r="AZ17" s="0"/>
      <c r="BA17" s="0"/>
      <c r="BB17" s="0"/>
      <c r="BC17" s="0"/>
      <c r="BD17" s="0"/>
      <c r="BE17" s="0"/>
      <c r="CZ17" s="0"/>
    </row>
    <row r="18" customFormat="false" ht="12.75" hidden="false" customHeight="false" outlineLevel="0" collapsed="false">
      <c r="A18" s="156" t="n">
        <v>5</v>
      </c>
      <c r="B18" s="157" t="s">
        <v>87</v>
      </c>
      <c r="C18" s="158" t="s">
        <v>88</v>
      </c>
      <c r="D18" s="159" t="s">
        <v>74</v>
      </c>
      <c r="E18" s="160" t="n">
        <v>16.55</v>
      </c>
      <c r="F18" s="160" t="n">
        <v>0</v>
      </c>
      <c r="G18" s="161" t="n">
        <f aca="false">E18*F18</f>
        <v>0</v>
      </c>
      <c r="H18" s="0"/>
      <c r="I18" s="0"/>
      <c r="M18" s="0"/>
      <c r="O18" s="155" t="n">
        <v>2</v>
      </c>
      <c r="AA18" s="123" t="n">
        <v>12</v>
      </c>
      <c r="AB18" s="123" t="n">
        <v>0</v>
      </c>
      <c r="AC18" s="123" t="n">
        <v>5</v>
      </c>
      <c r="AZ18" s="123" t="n">
        <v>1</v>
      </c>
      <c r="BA18" s="123" t="n">
        <f aca="false">IF(AZ18=1,G18,0)</f>
        <v>0</v>
      </c>
      <c r="BB18" s="123" t="n">
        <f aca="false">IF(AZ18=2,G18,0)</f>
        <v>0</v>
      </c>
      <c r="BC18" s="123" t="n">
        <f aca="false">IF(AZ18=3,G18,0)</f>
        <v>0</v>
      </c>
      <c r="BD18" s="123" t="n">
        <f aca="false">IF(AZ18=4,G18,0)</f>
        <v>0</v>
      </c>
      <c r="BE18" s="123" t="n">
        <f aca="false">IF(AZ18=5,G18,0)</f>
        <v>0</v>
      </c>
      <c r="CZ18" s="123" t="n">
        <v>0</v>
      </c>
    </row>
    <row r="19" customFormat="false" ht="12.75" hidden="false" customHeight="true" outlineLevel="0" collapsed="false">
      <c r="A19" s="162"/>
      <c r="B19" s="163"/>
      <c r="C19" s="165" t="s">
        <v>89</v>
      </c>
      <c r="D19" s="165"/>
      <c r="E19" s="166" t="n">
        <v>16.55</v>
      </c>
      <c r="F19" s="167"/>
      <c r="G19" s="168"/>
      <c r="H19" s="0"/>
      <c r="I19" s="0"/>
      <c r="M19" s="169" t="s">
        <v>89</v>
      </c>
      <c r="O19" s="155"/>
      <c r="AA19" s="0"/>
      <c r="AB19" s="0"/>
      <c r="AC19" s="0"/>
      <c r="AZ19" s="0"/>
      <c r="BA19" s="0"/>
      <c r="BB19" s="0"/>
      <c r="BC19" s="0"/>
      <c r="BD19" s="0"/>
      <c r="BE19" s="0"/>
      <c r="CZ19" s="0"/>
    </row>
    <row r="20" customFormat="false" ht="12.75" hidden="false" customHeight="false" outlineLevel="0" collapsed="false">
      <c r="A20" s="156" t="n">
        <v>6</v>
      </c>
      <c r="B20" s="157" t="s">
        <v>90</v>
      </c>
      <c r="C20" s="158" t="s">
        <v>91</v>
      </c>
      <c r="D20" s="159" t="s">
        <v>74</v>
      </c>
      <c r="E20" s="160" t="n">
        <v>19.61</v>
      </c>
      <c r="F20" s="160" t="n">
        <v>0</v>
      </c>
      <c r="G20" s="161" t="n">
        <f aca="false">E20*F20</f>
        <v>0</v>
      </c>
      <c r="H20" s="0"/>
      <c r="I20" s="0"/>
      <c r="M20" s="0"/>
      <c r="O20" s="155" t="n">
        <v>2</v>
      </c>
      <c r="AA20" s="123" t="n">
        <v>12</v>
      </c>
      <c r="AB20" s="123" t="n">
        <v>0</v>
      </c>
      <c r="AC20" s="123" t="n">
        <v>6</v>
      </c>
      <c r="AZ20" s="123" t="n">
        <v>1</v>
      </c>
      <c r="BA20" s="123" t="n">
        <f aca="false">IF(AZ20=1,G20,0)</f>
        <v>0</v>
      </c>
      <c r="BB20" s="123" t="n">
        <f aca="false">IF(AZ20=2,G20,0)</f>
        <v>0</v>
      </c>
      <c r="BC20" s="123" t="n">
        <f aca="false">IF(AZ20=3,G20,0)</f>
        <v>0</v>
      </c>
      <c r="BD20" s="123" t="n">
        <f aca="false">IF(AZ20=4,G20,0)</f>
        <v>0</v>
      </c>
      <c r="BE20" s="123" t="n">
        <f aca="false">IF(AZ20=5,G20,0)</f>
        <v>0</v>
      </c>
      <c r="CZ20" s="123" t="n">
        <v>0</v>
      </c>
    </row>
    <row r="21" customFormat="false" ht="12.75" hidden="false" customHeight="true" outlineLevel="0" collapsed="false">
      <c r="A21" s="162"/>
      <c r="B21" s="163"/>
      <c r="C21" s="165" t="s">
        <v>92</v>
      </c>
      <c r="D21" s="165"/>
      <c r="E21" s="166" t="n">
        <v>19.61</v>
      </c>
      <c r="F21" s="167"/>
      <c r="G21" s="168"/>
      <c r="H21" s="0"/>
      <c r="I21" s="0"/>
      <c r="M21" s="169" t="s">
        <v>92</v>
      </c>
      <c r="O21" s="155"/>
      <c r="AA21" s="0"/>
      <c r="AB21" s="0"/>
      <c r="AC21" s="0"/>
      <c r="AZ21" s="0"/>
      <c r="BA21" s="0"/>
      <c r="BB21" s="0"/>
      <c r="BC21" s="0"/>
      <c r="BD21" s="0"/>
      <c r="BE21" s="0"/>
      <c r="CZ21" s="0"/>
    </row>
    <row r="22" customFormat="false" ht="12.75" hidden="false" customHeight="false" outlineLevel="0" collapsed="false">
      <c r="A22" s="156" t="n">
        <v>7</v>
      </c>
      <c r="B22" s="157" t="s">
        <v>93</v>
      </c>
      <c r="C22" s="158" t="s">
        <v>94</v>
      </c>
      <c r="D22" s="159" t="s">
        <v>74</v>
      </c>
      <c r="E22" s="160" t="n">
        <v>19.61</v>
      </c>
      <c r="F22" s="160" t="n">
        <v>0</v>
      </c>
      <c r="G22" s="161" t="n">
        <f aca="false">E22*F22</f>
        <v>0</v>
      </c>
      <c r="H22" s="0"/>
      <c r="I22" s="0"/>
      <c r="M22" s="0"/>
      <c r="O22" s="155" t="n">
        <v>2</v>
      </c>
      <c r="AA22" s="123" t="n">
        <v>12</v>
      </c>
      <c r="AB22" s="123" t="n">
        <v>0</v>
      </c>
      <c r="AC22" s="123" t="n">
        <v>7</v>
      </c>
      <c r="AZ22" s="123" t="n">
        <v>1</v>
      </c>
      <c r="BA22" s="123" t="n">
        <f aca="false">IF(AZ22=1,G22,0)</f>
        <v>0</v>
      </c>
      <c r="BB22" s="123" t="n">
        <f aca="false">IF(AZ22=2,G22,0)</f>
        <v>0</v>
      </c>
      <c r="BC22" s="123" t="n">
        <f aca="false">IF(AZ22=3,G22,0)</f>
        <v>0</v>
      </c>
      <c r="BD22" s="123" t="n">
        <f aca="false">IF(AZ22=4,G22,0)</f>
        <v>0</v>
      </c>
      <c r="BE22" s="123" t="n">
        <f aca="false">IF(AZ22=5,G22,0)</f>
        <v>0</v>
      </c>
      <c r="CZ22" s="123" t="n">
        <v>0</v>
      </c>
    </row>
    <row r="23" customFormat="false" ht="12.75" hidden="false" customHeight="true" outlineLevel="0" collapsed="false">
      <c r="A23" s="162"/>
      <c r="B23" s="163"/>
      <c r="C23" s="165" t="s">
        <v>95</v>
      </c>
      <c r="D23" s="165"/>
      <c r="E23" s="166" t="n">
        <v>19.61</v>
      </c>
      <c r="F23" s="167"/>
      <c r="G23" s="168"/>
      <c r="H23" s="0"/>
      <c r="I23" s="0"/>
      <c r="M23" s="169" t="s">
        <v>95</v>
      </c>
      <c r="O23" s="155"/>
      <c r="AA23" s="0"/>
      <c r="AB23" s="0"/>
      <c r="AC23" s="0"/>
      <c r="AZ23" s="0"/>
      <c r="BA23" s="0"/>
      <c r="BB23" s="0"/>
      <c r="BC23" s="0"/>
      <c r="BD23" s="0"/>
      <c r="BE23" s="0"/>
      <c r="CZ23" s="0"/>
    </row>
    <row r="24" customFormat="false" ht="12.75" hidden="false" customHeight="false" outlineLevel="0" collapsed="false">
      <c r="A24" s="156" t="n">
        <v>8</v>
      </c>
      <c r="B24" s="157" t="s">
        <v>96</v>
      </c>
      <c r="C24" s="158" t="s">
        <v>97</v>
      </c>
      <c r="D24" s="159" t="s">
        <v>74</v>
      </c>
      <c r="E24" s="160" t="n">
        <v>13.49</v>
      </c>
      <c r="F24" s="160" t="n">
        <v>0</v>
      </c>
      <c r="G24" s="161" t="n">
        <f aca="false">E24*F24</f>
        <v>0</v>
      </c>
      <c r="H24" s="0"/>
      <c r="I24" s="0"/>
      <c r="M24" s="0"/>
      <c r="O24" s="155" t="n">
        <v>2</v>
      </c>
      <c r="AA24" s="123" t="n">
        <v>12</v>
      </c>
      <c r="AB24" s="123" t="n">
        <v>0</v>
      </c>
      <c r="AC24" s="123" t="n">
        <v>8</v>
      </c>
      <c r="AZ24" s="123" t="n">
        <v>1</v>
      </c>
      <c r="BA24" s="123" t="n">
        <f aca="false">IF(AZ24=1,G24,0)</f>
        <v>0</v>
      </c>
      <c r="BB24" s="123" t="n">
        <f aca="false">IF(AZ24=2,G24,0)</f>
        <v>0</v>
      </c>
      <c r="BC24" s="123" t="n">
        <f aca="false">IF(AZ24=3,G24,0)</f>
        <v>0</v>
      </c>
      <c r="BD24" s="123" t="n">
        <f aca="false">IF(AZ24=4,G24,0)</f>
        <v>0</v>
      </c>
      <c r="BE24" s="123" t="n">
        <f aca="false">IF(AZ24=5,G24,0)</f>
        <v>0</v>
      </c>
      <c r="CZ24" s="123" t="n">
        <v>0</v>
      </c>
    </row>
    <row r="25" customFormat="false" ht="12.75" hidden="false" customHeight="true" outlineLevel="0" collapsed="false">
      <c r="A25" s="162"/>
      <c r="B25" s="163"/>
      <c r="C25" s="165" t="s">
        <v>98</v>
      </c>
      <c r="D25" s="165"/>
      <c r="E25" s="166" t="n">
        <v>13.49</v>
      </c>
      <c r="F25" s="167"/>
      <c r="G25" s="168"/>
      <c r="H25" s="0"/>
      <c r="I25" s="0"/>
      <c r="M25" s="169" t="s">
        <v>98</v>
      </c>
      <c r="O25" s="155"/>
      <c r="AA25" s="0"/>
      <c r="AB25" s="0"/>
      <c r="AC25" s="0"/>
      <c r="AZ25" s="0"/>
      <c r="BA25" s="0"/>
      <c r="BB25" s="0"/>
      <c r="BC25" s="0"/>
      <c r="BD25" s="0"/>
      <c r="BE25" s="0"/>
      <c r="CZ25" s="0"/>
    </row>
    <row r="26" customFormat="false" ht="12.75" hidden="false" customHeight="false" outlineLevel="0" collapsed="false">
      <c r="A26" s="156" t="n">
        <v>9</v>
      </c>
      <c r="B26" s="157" t="s">
        <v>99</v>
      </c>
      <c r="C26" s="158" t="s">
        <v>100</v>
      </c>
      <c r="D26" s="159" t="s">
        <v>74</v>
      </c>
      <c r="E26" s="160" t="n">
        <v>13.49</v>
      </c>
      <c r="F26" s="160" t="n">
        <v>0</v>
      </c>
      <c r="G26" s="161" t="n">
        <f aca="false">E26*F26</f>
        <v>0</v>
      </c>
      <c r="H26" s="0"/>
      <c r="I26" s="0"/>
      <c r="M26" s="0"/>
      <c r="O26" s="155" t="n">
        <v>2</v>
      </c>
      <c r="AA26" s="123" t="n">
        <v>12</v>
      </c>
      <c r="AB26" s="123" t="n">
        <v>0</v>
      </c>
      <c r="AC26" s="123" t="n">
        <v>9</v>
      </c>
      <c r="AZ26" s="123" t="n">
        <v>1</v>
      </c>
      <c r="BA26" s="123" t="n">
        <f aca="false">IF(AZ26=1,G26,0)</f>
        <v>0</v>
      </c>
      <c r="BB26" s="123" t="n">
        <f aca="false">IF(AZ26=2,G26,0)</f>
        <v>0</v>
      </c>
      <c r="BC26" s="123" t="n">
        <f aca="false">IF(AZ26=3,G26,0)</f>
        <v>0</v>
      </c>
      <c r="BD26" s="123" t="n">
        <f aca="false">IF(AZ26=4,G26,0)</f>
        <v>0</v>
      </c>
      <c r="BE26" s="123" t="n">
        <f aca="false">IF(AZ26=5,G26,0)</f>
        <v>0</v>
      </c>
      <c r="CZ26" s="123" t="n">
        <v>0</v>
      </c>
    </row>
    <row r="27" customFormat="false" ht="12.75" hidden="false" customHeight="true" outlineLevel="0" collapsed="false">
      <c r="A27" s="162"/>
      <c r="B27" s="163"/>
      <c r="C27" s="165" t="s">
        <v>98</v>
      </c>
      <c r="D27" s="165"/>
      <c r="E27" s="166" t="n">
        <v>13.49</v>
      </c>
      <c r="F27" s="167"/>
      <c r="G27" s="168"/>
      <c r="H27" s="0"/>
      <c r="I27" s="0"/>
      <c r="M27" s="169" t="s">
        <v>98</v>
      </c>
      <c r="O27" s="155"/>
      <c r="AA27" s="0"/>
      <c r="AB27" s="0"/>
      <c r="AC27" s="0"/>
      <c r="AZ27" s="0"/>
      <c r="BA27" s="0"/>
      <c r="BB27" s="0"/>
      <c r="BC27" s="0"/>
      <c r="BD27" s="0"/>
      <c r="BE27" s="0"/>
      <c r="CZ27" s="0"/>
    </row>
    <row r="28" customFormat="false" ht="12.75" hidden="false" customHeight="false" outlineLevel="0" collapsed="false">
      <c r="A28" s="156" t="n">
        <v>10</v>
      </c>
      <c r="B28" s="157" t="s">
        <v>101</v>
      </c>
      <c r="C28" s="158" t="s">
        <v>102</v>
      </c>
      <c r="D28" s="159" t="s">
        <v>74</v>
      </c>
      <c r="E28" s="160" t="n">
        <v>19.61</v>
      </c>
      <c r="F28" s="160" t="n">
        <v>0</v>
      </c>
      <c r="G28" s="161" t="n">
        <f aca="false">E28*F28</f>
        <v>0</v>
      </c>
      <c r="H28" s="0"/>
      <c r="I28" s="0"/>
      <c r="M28" s="0"/>
      <c r="O28" s="155" t="n">
        <v>2</v>
      </c>
      <c r="AA28" s="123" t="n">
        <v>12</v>
      </c>
      <c r="AB28" s="123" t="n">
        <v>0</v>
      </c>
      <c r="AC28" s="123" t="n">
        <v>10</v>
      </c>
      <c r="AZ28" s="123" t="n">
        <v>1</v>
      </c>
      <c r="BA28" s="123" t="n">
        <f aca="false">IF(AZ28=1,G28,0)</f>
        <v>0</v>
      </c>
      <c r="BB28" s="123" t="n">
        <f aca="false">IF(AZ28=2,G28,0)</f>
        <v>0</v>
      </c>
      <c r="BC28" s="123" t="n">
        <f aca="false">IF(AZ28=3,G28,0)</f>
        <v>0</v>
      </c>
      <c r="BD28" s="123" t="n">
        <f aca="false">IF(AZ28=4,G28,0)</f>
        <v>0</v>
      </c>
      <c r="BE28" s="123" t="n">
        <f aca="false">IF(AZ28=5,G28,0)</f>
        <v>0</v>
      </c>
      <c r="CZ28" s="123" t="n">
        <v>0</v>
      </c>
    </row>
    <row r="29" customFormat="false" ht="12.75" hidden="false" customHeight="true" outlineLevel="0" collapsed="false">
      <c r="A29" s="162"/>
      <c r="B29" s="163"/>
      <c r="C29" s="165" t="s">
        <v>95</v>
      </c>
      <c r="D29" s="165"/>
      <c r="E29" s="166" t="n">
        <v>19.61</v>
      </c>
      <c r="F29" s="167"/>
      <c r="G29" s="168"/>
      <c r="H29" s="0"/>
      <c r="I29" s="0"/>
      <c r="M29" s="169" t="s">
        <v>95</v>
      </c>
      <c r="O29" s="155"/>
      <c r="AA29" s="0"/>
      <c r="AB29" s="0"/>
      <c r="AC29" s="0"/>
      <c r="AZ29" s="0"/>
      <c r="BA29" s="0"/>
      <c r="BB29" s="0"/>
      <c r="BC29" s="0"/>
      <c r="BD29" s="0"/>
      <c r="BE29" s="0"/>
      <c r="CZ29" s="0"/>
    </row>
    <row r="30" customFormat="false" ht="12.75" hidden="false" customHeight="false" outlineLevel="0" collapsed="false">
      <c r="A30" s="156" t="n">
        <v>11</v>
      </c>
      <c r="B30" s="157" t="s">
        <v>103</v>
      </c>
      <c r="C30" s="158" t="s">
        <v>104</v>
      </c>
      <c r="D30" s="159" t="s">
        <v>74</v>
      </c>
      <c r="E30" s="160" t="n">
        <v>10.36</v>
      </c>
      <c r="F30" s="160" t="n">
        <v>0</v>
      </c>
      <c r="G30" s="161" t="n">
        <f aca="false">E30*F30</f>
        <v>0</v>
      </c>
      <c r="H30" s="0"/>
      <c r="I30" s="0"/>
      <c r="M30" s="0"/>
      <c r="O30" s="155" t="n">
        <v>2</v>
      </c>
      <c r="AA30" s="123" t="n">
        <v>12</v>
      </c>
      <c r="AB30" s="123" t="n">
        <v>0</v>
      </c>
      <c r="AC30" s="123" t="n">
        <v>11</v>
      </c>
      <c r="AZ30" s="123" t="n">
        <v>1</v>
      </c>
      <c r="BA30" s="123" t="n">
        <f aca="false">IF(AZ30=1,G30,0)</f>
        <v>0</v>
      </c>
      <c r="BB30" s="123" t="n">
        <f aca="false">IF(AZ30=2,G30,0)</f>
        <v>0</v>
      </c>
      <c r="BC30" s="123" t="n">
        <f aca="false">IF(AZ30=3,G30,0)</f>
        <v>0</v>
      </c>
      <c r="BD30" s="123" t="n">
        <f aca="false">IF(AZ30=4,G30,0)</f>
        <v>0</v>
      </c>
      <c r="BE30" s="123" t="n">
        <f aca="false">IF(AZ30=5,G30,0)</f>
        <v>0</v>
      </c>
      <c r="CZ30" s="123" t="n">
        <v>0</v>
      </c>
    </row>
    <row r="31" customFormat="false" ht="12.75" hidden="false" customHeight="true" outlineLevel="0" collapsed="false">
      <c r="A31" s="162"/>
      <c r="B31" s="163"/>
      <c r="C31" s="164" t="s">
        <v>105</v>
      </c>
      <c r="D31" s="164"/>
      <c r="E31" s="164"/>
      <c r="F31" s="164"/>
      <c r="G31" s="164"/>
      <c r="H31" s="0"/>
      <c r="I31" s="0"/>
      <c r="M31" s="0"/>
      <c r="O31" s="155" t="n">
        <v>3</v>
      </c>
      <c r="AA31" s="0"/>
      <c r="AB31" s="0"/>
      <c r="AC31" s="0"/>
      <c r="AZ31" s="0"/>
      <c r="BA31" s="0"/>
      <c r="BB31" s="0"/>
      <c r="BC31" s="0"/>
      <c r="BD31" s="0"/>
      <c r="BE31" s="0"/>
      <c r="CZ31" s="0"/>
    </row>
    <row r="32" customFormat="false" ht="12.75" hidden="false" customHeight="true" outlineLevel="0" collapsed="false">
      <c r="A32" s="162"/>
      <c r="B32" s="163"/>
      <c r="C32" s="165" t="s">
        <v>106</v>
      </c>
      <c r="D32" s="165"/>
      <c r="E32" s="166" t="n">
        <v>10.36</v>
      </c>
      <c r="F32" s="167"/>
      <c r="G32" s="168"/>
      <c r="H32" s="0"/>
      <c r="I32" s="0"/>
      <c r="M32" s="169" t="s">
        <v>106</v>
      </c>
      <c r="O32" s="155"/>
      <c r="AA32" s="0"/>
      <c r="AB32" s="0"/>
      <c r="AC32" s="0"/>
      <c r="AZ32" s="0"/>
      <c r="BA32" s="0"/>
      <c r="BB32" s="0"/>
      <c r="BC32" s="0"/>
      <c r="BD32" s="0"/>
      <c r="BE32" s="0"/>
      <c r="CZ32" s="0"/>
    </row>
    <row r="33" customFormat="false" ht="12.75" hidden="false" customHeight="false" outlineLevel="0" collapsed="false">
      <c r="A33" s="170"/>
      <c r="B33" s="171" t="s">
        <v>107</v>
      </c>
      <c r="C33" s="172" t="str">
        <f aca="false">CONCATENATE(B7," ",C7)</f>
        <v>1 Zemní práce</v>
      </c>
      <c r="D33" s="170"/>
      <c r="E33" s="173"/>
      <c r="F33" s="173"/>
      <c r="G33" s="174" t="n">
        <f aca="false">SUM(G7:G32)</f>
        <v>0</v>
      </c>
      <c r="H33" s="0"/>
      <c r="I33" s="0"/>
      <c r="M33" s="0"/>
      <c r="O33" s="155" t="n">
        <v>4</v>
      </c>
      <c r="AA33" s="0"/>
      <c r="AB33" s="0"/>
      <c r="AC33" s="0"/>
      <c r="AZ33" s="0"/>
      <c r="BA33" s="175" t="n">
        <f aca="false">SUM(BA7:BA32)</f>
        <v>0</v>
      </c>
      <c r="BB33" s="175" t="n">
        <f aca="false">SUM(BB7:BB32)</f>
        <v>0</v>
      </c>
      <c r="BC33" s="175" t="n">
        <f aca="false">SUM(BC7:BC32)</f>
        <v>0</v>
      </c>
      <c r="BD33" s="175" t="n">
        <f aca="false">SUM(BD7:BD32)</f>
        <v>0</v>
      </c>
      <c r="BE33" s="175" t="n">
        <f aca="false">SUM(BE7:BE32)</f>
        <v>0</v>
      </c>
      <c r="CZ33" s="0"/>
    </row>
    <row r="34" customFormat="false" ht="12.75" hidden="false" customHeight="false" outlineLevel="0" collapsed="false">
      <c r="A34" s="148" t="s">
        <v>69</v>
      </c>
      <c r="B34" s="149" t="s">
        <v>108</v>
      </c>
      <c r="C34" s="150" t="s">
        <v>109</v>
      </c>
      <c r="D34" s="151"/>
      <c r="E34" s="152"/>
      <c r="F34" s="152"/>
      <c r="G34" s="153"/>
      <c r="H34" s="154"/>
      <c r="I34" s="154"/>
      <c r="M34" s="0"/>
      <c r="O34" s="155" t="n">
        <v>1</v>
      </c>
      <c r="AA34" s="0"/>
      <c r="AB34" s="0"/>
      <c r="AC34" s="0"/>
      <c r="AZ34" s="0"/>
      <c r="BA34" s="0"/>
      <c r="BB34" s="0"/>
      <c r="BC34" s="0"/>
      <c r="BD34" s="0"/>
      <c r="BE34" s="0"/>
      <c r="CZ34" s="0"/>
    </row>
    <row r="35" customFormat="false" ht="22.5" hidden="false" customHeight="false" outlineLevel="0" collapsed="false">
      <c r="A35" s="156" t="n">
        <v>12</v>
      </c>
      <c r="B35" s="157" t="s">
        <v>110</v>
      </c>
      <c r="C35" s="158" t="s">
        <v>111</v>
      </c>
      <c r="D35" s="159" t="s">
        <v>74</v>
      </c>
      <c r="E35" s="160" t="n">
        <v>3.07</v>
      </c>
      <c r="F35" s="160" t="n">
        <v>0</v>
      </c>
      <c r="G35" s="161" t="n">
        <f aca="false">E35*F35</f>
        <v>0</v>
      </c>
      <c r="H35" s="0"/>
      <c r="I35" s="0"/>
      <c r="M35" s="0"/>
      <c r="O35" s="155" t="n">
        <v>2</v>
      </c>
      <c r="AA35" s="123" t="n">
        <v>12</v>
      </c>
      <c r="AB35" s="123" t="n">
        <v>0</v>
      </c>
      <c r="AC35" s="123" t="n">
        <v>12</v>
      </c>
      <c r="AZ35" s="123" t="n">
        <v>1</v>
      </c>
      <c r="BA35" s="123" t="n">
        <f aca="false">IF(AZ35=1,G35,0)</f>
        <v>0</v>
      </c>
      <c r="BB35" s="123" t="n">
        <f aca="false">IF(AZ35=2,G35,0)</f>
        <v>0</v>
      </c>
      <c r="BC35" s="123" t="n">
        <f aca="false">IF(AZ35=3,G35,0)</f>
        <v>0</v>
      </c>
      <c r="BD35" s="123" t="n">
        <f aca="false">IF(AZ35=4,G35,0)</f>
        <v>0</v>
      </c>
      <c r="BE35" s="123" t="n">
        <f aca="false">IF(AZ35=5,G35,0)</f>
        <v>0</v>
      </c>
      <c r="CZ35" s="123" t="n">
        <v>1.1322</v>
      </c>
    </row>
    <row r="36" customFormat="false" ht="12.75" hidden="false" customHeight="true" outlineLevel="0" collapsed="false">
      <c r="A36" s="162"/>
      <c r="B36" s="163"/>
      <c r="C36" s="164" t="s">
        <v>112</v>
      </c>
      <c r="D36" s="164"/>
      <c r="E36" s="164"/>
      <c r="F36" s="164"/>
      <c r="G36" s="164"/>
      <c r="H36" s="0"/>
      <c r="I36" s="0"/>
      <c r="M36" s="0"/>
      <c r="O36" s="155" t="n">
        <v>3</v>
      </c>
      <c r="AA36" s="0"/>
      <c r="AB36" s="0"/>
      <c r="AC36" s="0"/>
      <c r="AZ36" s="0"/>
      <c r="BA36" s="0"/>
      <c r="BB36" s="0"/>
      <c r="BC36" s="0"/>
      <c r="BD36" s="0"/>
      <c r="BE36" s="0"/>
      <c r="CZ36" s="0"/>
    </row>
    <row r="37" customFormat="false" ht="12.75" hidden="false" customHeight="true" outlineLevel="0" collapsed="false">
      <c r="A37" s="162"/>
      <c r="B37" s="163"/>
      <c r="C37" s="165" t="s">
        <v>113</v>
      </c>
      <c r="D37" s="165"/>
      <c r="E37" s="166" t="n">
        <v>3.07</v>
      </c>
      <c r="F37" s="167"/>
      <c r="G37" s="168"/>
      <c r="H37" s="0"/>
      <c r="I37" s="0"/>
      <c r="M37" s="169" t="s">
        <v>113</v>
      </c>
      <c r="O37" s="155"/>
      <c r="AA37" s="0"/>
      <c r="AB37" s="0"/>
      <c r="AC37" s="0"/>
      <c r="AZ37" s="0"/>
      <c r="BA37" s="0"/>
      <c r="BB37" s="0"/>
      <c r="BC37" s="0"/>
      <c r="BD37" s="0"/>
      <c r="BE37" s="0"/>
      <c r="CZ37" s="0"/>
    </row>
    <row r="38" customFormat="false" ht="12.75" hidden="false" customHeight="false" outlineLevel="0" collapsed="false">
      <c r="A38" s="156" t="n">
        <v>13</v>
      </c>
      <c r="B38" s="157" t="s">
        <v>114</v>
      </c>
      <c r="C38" s="158" t="s">
        <v>115</v>
      </c>
      <c r="D38" s="159" t="s">
        <v>116</v>
      </c>
      <c r="E38" s="160" t="n">
        <v>19.5804</v>
      </c>
      <c r="F38" s="160" t="n">
        <v>0</v>
      </c>
      <c r="G38" s="161" t="n">
        <f aca="false">E38*F38</f>
        <v>0</v>
      </c>
      <c r="H38" s="0"/>
      <c r="I38" s="0"/>
      <c r="M38" s="0"/>
      <c r="O38" s="155" t="n">
        <v>2</v>
      </c>
      <c r="AA38" s="123" t="n">
        <v>12</v>
      </c>
      <c r="AB38" s="123" t="n">
        <v>1</v>
      </c>
      <c r="AC38" s="123" t="n">
        <v>13</v>
      </c>
      <c r="AZ38" s="123" t="n">
        <v>1</v>
      </c>
      <c r="BA38" s="123" t="n">
        <f aca="false">IF(AZ38=1,G38,0)</f>
        <v>0</v>
      </c>
      <c r="BB38" s="123" t="n">
        <f aca="false">IF(AZ38=2,G38,0)</f>
        <v>0</v>
      </c>
      <c r="BC38" s="123" t="n">
        <f aca="false">IF(AZ38=3,G38,0)</f>
        <v>0</v>
      </c>
      <c r="BD38" s="123" t="n">
        <f aca="false">IF(AZ38=4,G38,0)</f>
        <v>0</v>
      </c>
      <c r="BE38" s="123" t="n">
        <f aca="false">IF(AZ38=5,G38,0)</f>
        <v>0</v>
      </c>
      <c r="CZ38" s="123" t="n">
        <v>1</v>
      </c>
    </row>
    <row r="39" customFormat="false" ht="12.75" hidden="false" customHeight="true" outlineLevel="0" collapsed="false">
      <c r="A39" s="162"/>
      <c r="B39" s="163"/>
      <c r="C39" s="165" t="s">
        <v>117</v>
      </c>
      <c r="D39" s="165"/>
      <c r="E39" s="166" t="n">
        <v>19.5804</v>
      </c>
      <c r="F39" s="167"/>
      <c r="G39" s="168"/>
      <c r="H39" s="0"/>
      <c r="I39" s="0"/>
      <c r="M39" s="169" t="s">
        <v>117</v>
      </c>
      <c r="O39" s="155"/>
      <c r="AA39" s="0"/>
      <c r="AB39" s="0"/>
      <c r="AC39" s="0"/>
      <c r="AZ39" s="0"/>
      <c r="BA39" s="0"/>
      <c r="BB39" s="0"/>
      <c r="BC39" s="0"/>
      <c r="BD39" s="0"/>
      <c r="BE39" s="0"/>
      <c r="CZ39" s="0"/>
    </row>
    <row r="40" customFormat="false" ht="12.75" hidden="false" customHeight="false" outlineLevel="0" collapsed="false">
      <c r="A40" s="170"/>
      <c r="B40" s="171" t="s">
        <v>107</v>
      </c>
      <c r="C40" s="172" t="str">
        <f aca="false">CONCATENATE(B34," ",C34)</f>
        <v>4 Vodorovné konstrukce</v>
      </c>
      <c r="D40" s="170"/>
      <c r="E40" s="173"/>
      <c r="F40" s="173"/>
      <c r="G40" s="174" t="n">
        <f aca="false">SUM(G34:G39)</f>
        <v>0</v>
      </c>
      <c r="H40" s="0"/>
      <c r="I40" s="0"/>
      <c r="M40" s="0"/>
      <c r="O40" s="155" t="n">
        <v>4</v>
      </c>
      <c r="AA40" s="0"/>
      <c r="AB40" s="0"/>
      <c r="AC40" s="0"/>
      <c r="AZ40" s="0"/>
      <c r="BA40" s="175" t="n">
        <f aca="false">SUM(BA34:BA39)</f>
        <v>0</v>
      </c>
      <c r="BB40" s="175" t="n">
        <f aca="false">SUM(BB34:BB39)</f>
        <v>0</v>
      </c>
      <c r="BC40" s="175" t="n">
        <f aca="false">SUM(BC34:BC39)</f>
        <v>0</v>
      </c>
      <c r="BD40" s="175" t="n">
        <f aca="false">SUM(BD34:BD39)</f>
        <v>0</v>
      </c>
      <c r="BE40" s="175" t="n">
        <f aca="false">SUM(BE34:BE39)</f>
        <v>0</v>
      </c>
      <c r="CZ40" s="0"/>
    </row>
    <row r="41" customFormat="false" ht="12.75" hidden="false" customHeight="false" outlineLevel="0" collapsed="false">
      <c r="A41" s="148" t="s">
        <v>69</v>
      </c>
      <c r="B41" s="149" t="s">
        <v>118</v>
      </c>
      <c r="C41" s="150" t="s">
        <v>119</v>
      </c>
      <c r="D41" s="151"/>
      <c r="E41" s="152"/>
      <c r="F41" s="152"/>
      <c r="G41" s="153"/>
      <c r="H41" s="154"/>
      <c r="I41" s="154"/>
      <c r="M41" s="0"/>
      <c r="O41" s="155" t="n">
        <v>1</v>
      </c>
      <c r="AA41" s="0"/>
      <c r="AB41" s="0"/>
      <c r="AC41" s="0"/>
      <c r="AZ41" s="0"/>
      <c r="BA41" s="0"/>
      <c r="BB41" s="0"/>
      <c r="BC41" s="0"/>
      <c r="BD41" s="0"/>
      <c r="BE41" s="0"/>
      <c r="CZ41" s="0"/>
    </row>
    <row r="42" customFormat="false" ht="12.75" hidden="false" customHeight="false" outlineLevel="0" collapsed="false">
      <c r="A42" s="156" t="n">
        <v>14</v>
      </c>
      <c r="B42" s="157" t="s">
        <v>120</v>
      </c>
      <c r="C42" s="158" t="s">
        <v>121</v>
      </c>
      <c r="D42" s="159" t="s">
        <v>122</v>
      </c>
      <c r="E42" s="160" t="n">
        <v>51.11</v>
      </c>
      <c r="F42" s="160" t="n">
        <v>0</v>
      </c>
      <c r="G42" s="161" t="n">
        <f aca="false">E42*F42</f>
        <v>0</v>
      </c>
      <c r="H42" s="0"/>
      <c r="I42" s="0"/>
      <c r="M42" s="0"/>
      <c r="O42" s="155" t="n">
        <v>2</v>
      </c>
      <c r="AA42" s="123" t="n">
        <v>12</v>
      </c>
      <c r="AB42" s="123" t="n">
        <v>0</v>
      </c>
      <c r="AC42" s="123" t="n">
        <v>14</v>
      </c>
      <c r="AZ42" s="123" t="n">
        <v>1</v>
      </c>
      <c r="BA42" s="123" t="n">
        <f aca="false">IF(AZ42=1,G42,0)</f>
        <v>0</v>
      </c>
      <c r="BB42" s="123" t="n">
        <f aca="false">IF(AZ42=2,G42,0)</f>
        <v>0</v>
      </c>
      <c r="BC42" s="123" t="n">
        <f aca="false">IF(AZ42=3,G42,0)</f>
        <v>0</v>
      </c>
      <c r="BD42" s="123" t="n">
        <f aca="false">IF(AZ42=4,G42,0)</f>
        <v>0</v>
      </c>
      <c r="BE42" s="123" t="n">
        <f aca="false">IF(AZ42=5,G42,0)</f>
        <v>0</v>
      </c>
      <c r="CZ42" s="123" t="n">
        <v>0</v>
      </c>
    </row>
    <row r="43" customFormat="false" ht="12.75" hidden="false" customHeight="true" outlineLevel="0" collapsed="false">
      <c r="A43" s="162"/>
      <c r="B43" s="163"/>
      <c r="C43" s="165" t="s">
        <v>123</v>
      </c>
      <c r="D43" s="165"/>
      <c r="E43" s="166" t="n">
        <v>51.11</v>
      </c>
      <c r="F43" s="167"/>
      <c r="G43" s="168"/>
      <c r="H43" s="0"/>
      <c r="I43" s="0"/>
      <c r="M43" s="169" t="s">
        <v>123</v>
      </c>
      <c r="O43" s="155"/>
      <c r="AA43" s="0"/>
      <c r="AB43" s="0"/>
      <c r="AC43" s="0"/>
      <c r="AZ43" s="0"/>
      <c r="BA43" s="0"/>
      <c r="BB43" s="0"/>
      <c r="BC43" s="0"/>
      <c r="BD43" s="0"/>
      <c r="BE43" s="0"/>
      <c r="CZ43" s="0"/>
    </row>
    <row r="44" customFormat="false" ht="12.75" hidden="false" customHeight="false" outlineLevel="0" collapsed="false">
      <c r="A44" s="156" t="n">
        <v>15</v>
      </c>
      <c r="B44" s="157" t="s">
        <v>124</v>
      </c>
      <c r="C44" s="158" t="s">
        <v>125</v>
      </c>
      <c r="D44" s="159" t="s">
        <v>126</v>
      </c>
      <c r="E44" s="160" t="n">
        <v>79.6433</v>
      </c>
      <c r="F44" s="160" t="n">
        <v>0</v>
      </c>
      <c r="G44" s="161" t="n">
        <f aca="false">E44*F44</f>
        <v>0</v>
      </c>
      <c r="H44" s="0"/>
      <c r="I44" s="0"/>
      <c r="M44" s="0"/>
      <c r="O44" s="155" t="n">
        <v>2</v>
      </c>
      <c r="AA44" s="123" t="n">
        <v>12</v>
      </c>
      <c r="AB44" s="123" t="n">
        <v>1</v>
      </c>
      <c r="AC44" s="123" t="n">
        <v>15</v>
      </c>
      <c r="AZ44" s="123" t="n">
        <v>1</v>
      </c>
      <c r="BA44" s="123" t="n">
        <f aca="false">IF(AZ44=1,G44,0)</f>
        <v>0</v>
      </c>
      <c r="BB44" s="123" t="n">
        <f aca="false">IF(AZ44=2,G44,0)</f>
        <v>0</v>
      </c>
      <c r="BC44" s="123" t="n">
        <f aca="false">IF(AZ44=3,G44,0)</f>
        <v>0</v>
      </c>
      <c r="BD44" s="123" t="n">
        <f aca="false">IF(AZ44=4,G44,0)</f>
        <v>0</v>
      </c>
      <c r="BE44" s="123" t="n">
        <f aca="false">IF(AZ44=5,G44,0)</f>
        <v>0</v>
      </c>
      <c r="CZ44" s="123" t="n">
        <v>0.00028</v>
      </c>
    </row>
    <row r="45" customFormat="false" ht="12.75" hidden="false" customHeight="true" outlineLevel="0" collapsed="false">
      <c r="A45" s="162"/>
      <c r="B45" s="163"/>
      <c r="C45" s="164" t="s">
        <v>127</v>
      </c>
      <c r="D45" s="164"/>
      <c r="E45" s="164"/>
      <c r="F45" s="164"/>
      <c r="G45" s="164"/>
      <c r="H45" s="0"/>
      <c r="I45" s="0"/>
      <c r="M45" s="0"/>
      <c r="O45" s="155" t="n">
        <v>3</v>
      </c>
      <c r="AA45" s="0"/>
      <c r="AB45" s="0"/>
      <c r="AC45" s="0"/>
      <c r="AZ45" s="0"/>
      <c r="BA45" s="0"/>
      <c r="BB45" s="0"/>
      <c r="BC45" s="0"/>
      <c r="BD45" s="0"/>
      <c r="BE45" s="0"/>
      <c r="CZ45" s="0"/>
    </row>
    <row r="46" customFormat="false" ht="12.75" hidden="false" customHeight="true" outlineLevel="0" collapsed="false">
      <c r="A46" s="162"/>
      <c r="B46" s="163"/>
      <c r="C46" s="165" t="s">
        <v>128</v>
      </c>
      <c r="D46" s="165"/>
      <c r="E46" s="166" t="n">
        <v>79.6433</v>
      </c>
      <c r="F46" s="167"/>
      <c r="G46" s="168"/>
      <c r="H46" s="0"/>
      <c r="I46" s="0"/>
      <c r="M46" s="169" t="s">
        <v>128</v>
      </c>
      <c r="O46" s="155"/>
      <c r="AA46" s="0"/>
      <c r="AB46" s="0"/>
      <c r="AC46" s="0"/>
      <c r="AZ46" s="0"/>
      <c r="BA46" s="0"/>
      <c r="BB46" s="0"/>
      <c r="BC46" s="0"/>
      <c r="BD46" s="0"/>
      <c r="BE46" s="0"/>
      <c r="CZ46" s="0"/>
    </row>
    <row r="47" customFormat="false" ht="12.75" hidden="false" customHeight="false" outlineLevel="0" collapsed="false">
      <c r="A47" s="156" t="n">
        <v>16</v>
      </c>
      <c r="B47" s="157" t="s">
        <v>129</v>
      </c>
      <c r="C47" s="158" t="s">
        <v>130</v>
      </c>
      <c r="D47" s="159" t="s">
        <v>122</v>
      </c>
      <c r="E47" s="160" t="n">
        <v>51.11</v>
      </c>
      <c r="F47" s="160" t="n">
        <v>0</v>
      </c>
      <c r="G47" s="161" t="n">
        <f aca="false">E47*F47</f>
        <v>0</v>
      </c>
      <c r="H47" s="0"/>
      <c r="I47" s="0"/>
      <c r="M47" s="0"/>
      <c r="O47" s="155" t="n">
        <v>2</v>
      </c>
      <c r="AA47" s="123" t="n">
        <v>12</v>
      </c>
      <c r="AB47" s="123" t="n">
        <v>0</v>
      </c>
      <c r="AC47" s="123" t="n">
        <v>16</v>
      </c>
      <c r="AZ47" s="123" t="n">
        <v>1</v>
      </c>
      <c r="BA47" s="123" t="n">
        <f aca="false">IF(AZ47=1,G47,0)</f>
        <v>0</v>
      </c>
      <c r="BB47" s="123" t="n">
        <f aca="false">IF(AZ47=2,G47,0)</f>
        <v>0</v>
      </c>
      <c r="BC47" s="123" t="n">
        <f aca="false">IF(AZ47=3,G47,0)</f>
        <v>0</v>
      </c>
      <c r="BD47" s="123" t="n">
        <f aca="false">IF(AZ47=4,G47,0)</f>
        <v>0</v>
      </c>
      <c r="BE47" s="123" t="n">
        <f aca="false">IF(AZ47=5,G47,0)</f>
        <v>0</v>
      </c>
      <c r="CZ47" s="123" t="n">
        <v>0</v>
      </c>
    </row>
    <row r="48" customFormat="false" ht="12.75" hidden="false" customHeight="true" outlineLevel="0" collapsed="false">
      <c r="A48" s="162"/>
      <c r="B48" s="163"/>
      <c r="C48" s="165" t="s">
        <v>131</v>
      </c>
      <c r="D48" s="165"/>
      <c r="E48" s="166" t="n">
        <v>51.11</v>
      </c>
      <c r="F48" s="167"/>
      <c r="G48" s="168"/>
      <c r="H48" s="0"/>
      <c r="I48" s="0"/>
      <c r="M48" s="169" t="s">
        <v>131</v>
      </c>
      <c r="O48" s="155"/>
      <c r="AA48" s="0"/>
      <c r="AB48" s="0"/>
      <c r="AC48" s="0"/>
      <c r="AZ48" s="0"/>
      <c r="BA48" s="0"/>
      <c r="BB48" s="0"/>
      <c r="BC48" s="0"/>
      <c r="BD48" s="0"/>
      <c r="BE48" s="0"/>
      <c r="CZ48" s="0"/>
    </row>
    <row r="49" customFormat="false" ht="12.75" hidden="false" customHeight="false" outlineLevel="0" collapsed="false">
      <c r="A49" s="156" t="n">
        <v>17</v>
      </c>
      <c r="B49" s="157" t="s">
        <v>132</v>
      </c>
      <c r="C49" s="158" t="s">
        <v>133</v>
      </c>
      <c r="D49" s="159" t="s">
        <v>122</v>
      </c>
      <c r="E49" s="160" t="n">
        <v>51.11</v>
      </c>
      <c r="F49" s="160" t="n">
        <v>0</v>
      </c>
      <c r="G49" s="161" t="n">
        <f aca="false">E49*F49</f>
        <v>0</v>
      </c>
      <c r="H49" s="0"/>
      <c r="I49" s="0"/>
      <c r="M49" s="0"/>
      <c r="O49" s="155" t="n">
        <v>2</v>
      </c>
      <c r="AA49" s="123" t="n">
        <v>12</v>
      </c>
      <c r="AB49" s="123" t="n">
        <v>0</v>
      </c>
      <c r="AC49" s="123" t="n">
        <v>17</v>
      </c>
      <c r="AZ49" s="123" t="n">
        <v>1</v>
      </c>
      <c r="BA49" s="123" t="n">
        <f aca="false">IF(AZ49=1,G49,0)</f>
        <v>0</v>
      </c>
      <c r="BB49" s="123" t="n">
        <f aca="false">IF(AZ49=2,G49,0)</f>
        <v>0</v>
      </c>
      <c r="BC49" s="123" t="n">
        <f aca="false">IF(AZ49=3,G49,0)</f>
        <v>0</v>
      </c>
      <c r="BD49" s="123" t="n">
        <f aca="false">IF(AZ49=4,G49,0)</f>
        <v>0</v>
      </c>
      <c r="BE49" s="123" t="n">
        <f aca="false">IF(AZ49=5,G49,0)</f>
        <v>0</v>
      </c>
      <c r="CZ49" s="123" t="n">
        <v>0</v>
      </c>
    </row>
    <row r="50" customFormat="false" ht="12.75" hidden="false" customHeight="true" outlineLevel="0" collapsed="false">
      <c r="A50" s="162"/>
      <c r="B50" s="163"/>
      <c r="C50" s="165" t="s">
        <v>131</v>
      </c>
      <c r="D50" s="165"/>
      <c r="E50" s="166" t="n">
        <v>51.11</v>
      </c>
      <c r="F50" s="167"/>
      <c r="G50" s="168"/>
      <c r="H50" s="0"/>
      <c r="I50" s="0"/>
      <c r="M50" s="169" t="s">
        <v>131</v>
      </c>
      <c r="O50" s="155"/>
      <c r="AA50" s="0"/>
      <c r="AB50" s="0"/>
      <c r="AC50" s="0"/>
      <c r="AZ50" s="0"/>
      <c r="BA50" s="0"/>
      <c r="BB50" s="0"/>
      <c r="BC50" s="0"/>
      <c r="BD50" s="0"/>
      <c r="BE50" s="0"/>
      <c r="CZ50" s="0"/>
    </row>
    <row r="51" customFormat="false" ht="12.75" hidden="false" customHeight="false" outlineLevel="0" collapsed="false">
      <c r="A51" s="156" t="n">
        <v>18</v>
      </c>
      <c r="B51" s="157" t="s">
        <v>134</v>
      </c>
      <c r="C51" s="158" t="s">
        <v>135</v>
      </c>
      <c r="D51" s="159" t="s">
        <v>136</v>
      </c>
      <c r="E51" s="160" t="n">
        <v>9</v>
      </c>
      <c r="F51" s="160" t="n">
        <v>0</v>
      </c>
      <c r="G51" s="161" t="n">
        <f aca="false">E51*F51</f>
        <v>0</v>
      </c>
      <c r="H51" s="0"/>
      <c r="I51" s="0"/>
      <c r="M51" s="0"/>
      <c r="O51" s="155" t="n">
        <v>2</v>
      </c>
      <c r="AA51" s="123" t="n">
        <v>12</v>
      </c>
      <c r="AB51" s="123" t="n">
        <v>1</v>
      </c>
      <c r="AC51" s="123" t="n">
        <v>18</v>
      </c>
      <c r="AZ51" s="123" t="n">
        <v>1</v>
      </c>
      <c r="BA51" s="123" t="n">
        <f aca="false">IF(AZ51=1,G51,0)</f>
        <v>0</v>
      </c>
      <c r="BB51" s="123" t="n">
        <f aca="false">IF(AZ51=2,G51,0)</f>
        <v>0</v>
      </c>
      <c r="BC51" s="123" t="n">
        <f aca="false">IF(AZ51=3,G51,0)</f>
        <v>0</v>
      </c>
      <c r="BD51" s="123" t="n">
        <f aca="false">IF(AZ51=4,G51,0)</f>
        <v>0</v>
      </c>
      <c r="BE51" s="123" t="n">
        <f aca="false">IF(AZ51=5,G51,0)</f>
        <v>0</v>
      </c>
      <c r="CZ51" s="123" t="n">
        <v>0</v>
      </c>
    </row>
    <row r="52" customFormat="false" ht="12.75" hidden="false" customHeight="false" outlineLevel="0" collapsed="false">
      <c r="A52" s="162"/>
      <c r="B52" s="163"/>
      <c r="C52" s="176" t="n">
        <v>42644</v>
      </c>
      <c r="D52" s="176"/>
      <c r="E52" s="166" t="n">
        <v>9</v>
      </c>
      <c r="F52" s="167"/>
      <c r="G52" s="168"/>
      <c r="H52" s="0"/>
      <c r="I52" s="0"/>
      <c r="M52" s="177" t="n">
        <v>42644</v>
      </c>
      <c r="O52" s="155"/>
      <c r="AA52" s="0"/>
      <c r="AB52" s="0"/>
      <c r="AC52" s="0"/>
      <c r="AZ52" s="0"/>
      <c r="BA52" s="0"/>
      <c r="BB52" s="0"/>
      <c r="BC52" s="0"/>
      <c r="BD52" s="0"/>
      <c r="BE52" s="0"/>
      <c r="CZ52" s="0"/>
    </row>
    <row r="53" customFormat="false" ht="12.75" hidden="false" customHeight="false" outlineLevel="0" collapsed="false">
      <c r="A53" s="156" t="n">
        <v>19</v>
      </c>
      <c r="B53" s="157" t="s">
        <v>137</v>
      </c>
      <c r="C53" s="158" t="s">
        <v>138</v>
      </c>
      <c r="D53" s="159" t="s">
        <v>136</v>
      </c>
      <c r="E53" s="160" t="n">
        <v>9</v>
      </c>
      <c r="F53" s="160" t="n">
        <v>0</v>
      </c>
      <c r="G53" s="161" t="n">
        <f aca="false">E53*F53</f>
        <v>0</v>
      </c>
      <c r="H53" s="0"/>
      <c r="I53" s="0"/>
      <c r="M53" s="0"/>
      <c r="O53" s="155" t="n">
        <v>2</v>
      </c>
      <c r="AA53" s="123" t="n">
        <v>12</v>
      </c>
      <c r="AB53" s="123" t="n">
        <v>0</v>
      </c>
      <c r="AC53" s="123" t="n">
        <v>19</v>
      </c>
      <c r="AZ53" s="123" t="n">
        <v>1</v>
      </c>
      <c r="BA53" s="123" t="n">
        <f aca="false">IF(AZ53=1,G53,0)</f>
        <v>0</v>
      </c>
      <c r="BB53" s="123" t="n">
        <f aca="false">IF(AZ53=2,G53,0)</f>
        <v>0</v>
      </c>
      <c r="BC53" s="123" t="n">
        <f aca="false">IF(AZ53=3,G53,0)</f>
        <v>0</v>
      </c>
      <c r="BD53" s="123" t="n">
        <f aca="false">IF(AZ53=4,G53,0)</f>
        <v>0</v>
      </c>
      <c r="BE53" s="123" t="n">
        <f aca="false">IF(AZ53=5,G53,0)</f>
        <v>0</v>
      </c>
      <c r="CZ53" s="123" t="n">
        <v>0</v>
      </c>
    </row>
    <row r="54" customFormat="false" ht="12.75" hidden="false" customHeight="false" outlineLevel="0" collapsed="false">
      <c r="A54" s="162"/>
      <c r="B54" s="163"/>
      <c r="C54" s="165" t="n">
        <v>9</v>
      </c>
      <c r="D54" s="165"/>
      <c r="E54" s="166" t="n">
        <v>9</v>
      </c>
      <c r="F54" s="167"/>
      <c r="G54" s="168"/>
      <c r="H54" s="0"/>
      <c r="I54" s="0"/>
      <c r="M54" s="169" t="n">
        <v>9</v>
      </c>
      <c r="O54" s="155"/>
      <c r="AA54" s="0"/>
      <c r="AB54" s="0"/>
      <c r="AC54" s="0"/>
      <c r="AZ54" s="0"/>
      <c r="BA54" s="0"/>
      <c r="BB54" s="0"/>
      <c r="BC54" s="0"/>
      <c r="BD54" s="0"/>
      <c r="BE54" s="0"/>
      <c r="CZ54" s="0"/>
    </row>
    <row r="55" customFormat="false" ht="12.75" hidden="false" customHeight="false" outlineLevel="0" collapsed="false">
      <c r="A55" s="156" t="n">
        <v>20</v>
      </c>
      <c r="B55" s="157" t="s">
        <v>139</v>
      </c>
      <c r="C55" s="158" t="s">
        <v>140</v>
      </c>
      <c r="D55" s="159" t="s">
        <v>136</v>
      </c>
      <c r="E55" s="160" t="n">
        <v>10</v>
      </c>
      <c r="F55" s="160" t="n">
        <v>0</v>
      </c>
      <c r="G55" s="161" t="n">
        <f aca="false">E55*F55</f>
        <v>0</v>
      </c>
      <c r="H55" s="0"/>
      <c r="I55" s="0"/>
      <c r="M55" s="0"/>
      <c r="O55" s="155" t="n">
        <v>2</v>
      </c>
      <c r="AA55" s="123" t="n">
        <v>12</v>
      </c>
      <c r="AB55" s="123" t="n">
        <v>0</v>
      </c>
      <c r="AC55" s="123" t="n">
        <v>20</v>
      </c>
      <c r="AZ55" s="123" t="n">
        <v>1</v>
      </c>
      <c r="BA55" s="123" t="n">
        <f aca="false">IF(AZ55=1,G55,0)</f>
        <v>0</v>
      </c>
      <c r="BB55" s="123" t="n">
        <f aca="false">IF(AZ55=2,G55,0)</f>
        <v>0</v>
      </c>
      <c r="BC55" s="123" t="n">
        <f aca="false">IF(AZ55=3,G55,0)</f>
        <v>0</v>
      </c>
      <c r="BD55" s="123" t="n">
        <f aca="false">IF(AZ55=4,G55,0)</f>
        <v>0</v>
      </c>
      <c r="BE55" s="123" t="n">
        <f aca="false">IF(AZ55=5,G55,0)</f>
        <v>0</v>
      </c>
      <c r="CZ55" s="123" t="n">
        <v>2E-005</v>
      </c>
    </row>
    <row r="56" customFormat="false" ht="12.75" hidden="false" customHeight="true" outlineLevel="0" collapsed="false">
      <c r="A56" s="162"/>
      <c r="B56" s="163"/>
      <c r="C56" s="164" t="s">
        <v>141</v>
      </c>
      <c r="D56" s="164"/>
      <c r="E56" s="164"/>
      <c r="F56" s="164"/>
      <c r="G56" s="164"/>
      <c r="H56" s="0"/>
      <c r="I56" s="0"/>
      <c r="M56" s="0"/>
      <c r="O56" s="155" t="n">
        <v>3</v>
      </c>
      <c r="AA56" s="0"/>
      <c r="AB56" s="0"/>
      <c r="AC56" s="0"/>
      <c r="AZ56" s="0"/>
      <c r="BA56" s="0"/>
      <c r="BB56" s="0"/>
      <c r="BC56" s="0"/>
      <c r="BD56" s="0"/>
      <c r="BE56" s="0"/>
      <c r="CZ56" s="0"/>
    </row>
    <row r="57" customFormat="false" ht="12.75" hidden="false" customHeight="false" outlineLevel="0" collapsed="false">
      <c r="A57" s="162"/>
      <c r="B57" s="163"/>
      <c r="C57" s="165" t="n">
        <v>10</v>
      </c>
      <c r="D57" s="165"/>
      <c r="E57" s="166" t="n">
        <v>10</v>
      </c>
      <c r="F57" s="167"/>
      <c r="G57" s="168"/>
      <c r="H57" s="0"/>
      <c r="I57" s="0"/>
      <c r="M57" s="169" t="n">
        <v>10</v>
      </c>
      <c r="O57" s="155"/>
      <c r="AA57" s="0"/>
      <c r="AB57" s="0"/>
      <c r="AC57" s="0"/>
      <c r="AZ57" s="0"/>
      <c r="BA57" s="0"/>
      <c r="BB57" s="0"/>
      <c r="BC57" s="0"/>
      <c r="BD57" s="0"/>
      <c r="BE57" s="0"/>
      <c r="CZ57" s="0"/>
    </row>
    <row r="58" customFormat="false" ht="12.75" hidden="false" customHeight="false" outlineLevel="0" collapsed="false">
      <c r="A58" s="156" t="n">
        <v>21</v>
      </c>
      <c r="B58" s="157" t="s">
        <v>142</v>
      </c>
      <c r="C58" s="158" t="s">
        <v>143</v>
      </c>
      <c r="D58" s="159" t="s">
        <v>136</v>
      </c>
      <c r="E58" s="160" t="n">
        <v>10</v>
      </c>
      <c r="F58" s="160" t="n">
        <v>0</v>
      </c>
      <c r="G58" s="161" t="n">
        <f aca="false">E58*F58</f>
        <v>0</v>
      </c>
      <c r="H58" s="0"/>
      <c r="I58" s="0"/>
      <c r="M58" s="0"/>
      <c r="O58" s="155" t="n">
        <v>2</v>
      </c>
      <c r="AA58" s="123" t="n">
        <v>12</v>
      </c>
      <c r="AB58" s="123" t="n">
        <v>0</v>
      </c>
      <c r="AC58" s="123" t="n">
        <v>21</v>
      </c>
      <c r="AZ58" s="123" t="n">
        <v>1</v>
      </c>
      <c r="BA58" s="123" t="n">
        <f aca="false">IF(AZ58=1,G58,0)</f>
        <v>0</v>
      </c>
      <c r="BB58" s="123" t="n">
        <f aca="false">IF(AZ58=2,G58,0)</f>
        <v>0</v>
      </c>
      <c r="BC58" s="123" t="n">
        <f aca="false">IF(AZ58=3,G58,0)</f>
        <v>0</v>
      </c>
      <c r="BD58" s="123" t="n">
        <f aca="false">IF(AZ58=4,G58,0)</f>
        <v>0</v>
      </c>
      <c r="BE58" s="123" t="n">
        <f aca="false">IF(AZ58=5,G58,0)</f>
        <v>0</v>
      </c>
      <c r="CZ58" s="123" t="n">
        <v>0</v>
      </c>
    </row>
    <row r="59" customFormat="false" ht="12.75" hidden="false" customHeight="true" outlineLevel="0" collapsed="false">
      <c r="A59" s="162"/>
      <c r="B59" s="163"/>
      <c r="C59" s="164" t="s">
        <v>141</v>
      </c>
      <c r="D59" s="164"/>
      <c r="E59" s="164"/>
      <c r="F59" s="164"/>
      <c r="G59" s="164"/>
      <c r="H59" s="0"/>
      <c r="I59" s="0"/>
      <c r="M59" s="0"/>
      <c r="O59" s="155" t="n">
        <v>3</v>
      </c>
      <c r="AA59" s="0"/>
      <c r="AB59" s="0"/>
      <c r="AC59" s="0"/>
      <c r="AZ59" s="0"/>
      <c r="BA59" s="0"/>
      <c r="BB59" s="0"/>
      <c r="BC59" s="0"/>
      <c r="BD59" s="0"/>
      <c r="BE59" s="0"/>
      <c r="CZ59" s="0"/>
    </row>
    <row r="60" customFormat="false" ht="12.75" hidden="false" customHeight="false" outlineLevel="0" collapsed="false">
      <c r="A60" s="162"/>
      <c r="B60" s="163"/>
      <c r="C60" s="165" t="n">
        <v>10</v>
      </c>
      <c r="D60" s="165"/>
      <c r="E60" s="166" t="n">
        <v>10</v>
      </c>
      <c r="F60" s="167"/>
      <c r="G60" s="168"/>
      <c r="H60" s="0"/>
      <c r="I60" s="0"/>
      <c r="M60" s="169" t="n">
        <v>10</v>
      </c>
      <c r="O60" s="155"/>
      <c r="AA60" s="0"/>
      <c r="AB60" s="0"/>
      <c r="AC60" s="0"/>
      <c r="AZ60" s="0"/>
      <c r="BA60" s="0"/>
      <c r="BB60" s="0"/>
      <c r="BC60" s="0"/>
      <c r="BD60" s="0"/>
      <c r="BE60" s="0"/>
      <c r="CZ60" s="0"/>
    </row>
    <row r="61" customFormat="false" ht="12.75" hidden="false" customHeight="false" outlineLevel="0" collapsed="false">
      <c r="A61" s="156" t="n">
        <v>22</v>
      </c>
      <c r="B61" s="157" t="s">
        <v>144</v>
      </c>
      <c r="C61" s="158" t="s">
        <v>145</v>
      </c>
      <c r="D61" s="159" t="s">
        <v>136</v>
      </c>
      <c r="E61" s="160" t="n">
        <v>10</v>
      </c>
      <c r="F61" s="160" t="n">
        <v>0</v>
      </c>
      <c r="G61" s="161" t="n">
        <f aca="false">E61*F61</f>
        <v>0</v>
      </c>
      <c r="H61" s="0"/>
      <c r="I61" s="0"/>
      <c r="M61" s="0"/>
      <c r="O61" s="155" t="n">
        <v>2</v>
      </c>
      <c r="AA61" s="123" t="n">
        <v>12</v>
      </c>
      <c r="AB61" s="123" t="n">
        <v>0</v>
      </c>
      <c r="AC61" s="123" t="n">
        <v>22</v>
      </c>
      <c r="AZ61" s="123" t="n">
        <v>1</v>
      </c>
      <c r="BA61" s="123" t="n">
        <f aca="false">IF(AZ61=1,G61,0)</f>
        <v>0</v>
      </c>
      <c r="BB61" s="123" t="n">
        <f aca="false">IF(AZ61=2,G61,0)</f>
        <v>0</v>
      </c>
      <c r="BC61" s="123" t="n">
        <f aca="false">IF(AZ61=3,G61,0)</f>
        <v>0</v>
      </c>
      <c r="BD61" s="123" t="n">
        <f aca="false">IF(AZ61=4,G61,0)</f>
        <v>0</v>
      </c>
      <c r="BE61" s="123" t="n">
        <f aca="false">IF(AZ61=5,G61,0)</f>
        <v>0</v>
      </c>
      <c r="CZ61" s="123" t="n">
        <v>0.11178</v>
      </c>
    </row>
    <row r="62" customFormat="false" ht="12.75" hidden="false" customHeight="true" outlineLevel="0" collapsed="false">
      <c r="A62" s="162"/>
      <c r="B62" s="163"/>
      <c r="C62" s="164" t="s">
        <v>141</v>
      </c>
      <c r="D62" s="164"/>
      <c r="E62" s="164"/>
      <c r="F62" s="164"/>
      <c r="G62" s="164"/>
      <c r="H62" s="0"/>
      <c r="I62" s="0"/>
      <c r="M62" s="0"/>
      <c r="O62" s="155" t="n">
        <v>3</v>
      </c>
      <c r="AA62" s="0"/>
      <c r="AB62" s="0"/>
      <c r="AC62" s="0"/>
      <c r="AZ62" s="0"/>
      <c r="BA62" s="0"/>
      <c r="BB62" s="0"/>
      <c r="BC62" s="0"/>
      <c r="BD62" s="0"/>
      <c r="BE62" s="0"/>
      <c r="CZ62" s="0"/>
    </row>
    <row r="63" customFormat="false" ht="12.75" hidden="false" customHeight="false" outlineLevel="0" collapsed="false">
      <c r="A63" s="162"/>
      <c r="B63" s="163"/>
      <c r="C63" s="165" t="n">
        <v>10</v>
      </c>
      <c r="D63" s="165"/>
      <c r="E63" s="166" t="n">
        <v>10</v>
      </c>
      <c r="F63" s="167"/>
      <c r="G63" s="168"/>
      <c r="H63" s="0"/>
      <c r="I63" s="0"/>
      <c r="M63" s="169" t="n">
        <v>10</v>
      </c>
      <c r="O63" s="155"/>
      <c r="AA63" s="0"/>
      <c r="AB63" s="0"/>
      <c r="AC63" s="0"/>
      <c r="AZ63" s="0"/>
      <c r="BA63" s="0"/>
      <c r="BB63" s="0"/>
      <c r="BC63" s="0"/>
      <c r="BD63" s="0"/>
      <c r="BE63" s="0"/>
      <c r="CZ63" s="0"/>
    </row>
    <row r="64" customFormat="false" ht="12.75" hidden="false" customHeight="false" outlineLevel="0" collapsed="false">
      <c r="A64" s="156" t="n">
        <v>23</v>
      </c>
      <c r="B64" s="157" t="s">
        <v>146</v>
      </c>
      <c r="C64" s="158" t="s">
        <v>147</v>
      </c>
      <c r="D64" s="159" t="s">
        <v>136</v>
      </c>
      <c r="E64" s="160" t="n">
        <v>10</v>
      </c>
      <c r="F64" s="160" t="n">
        <v>0</v>
      </c>
      <c r="G64" s="161" t="n">
        <f aca="false">E64*F64</f>
        <v>0</v>
      </c>
      <c r="H64" s="0"/>
      <c r="I64" s="0"/>
      <c r="M64" s="0"/>
      <c r="O64" s="155" t="n">
        <v>2</v>
      </c>
      <c r="AA64" s="123" t="n">
        <v>12</v>
      </c>
      <c r="AB64" s="123" t="n">
        <v>1</v>
      </c>
      <c r="AC64" s="123" t="n">
        <v>23</v>
      </c>
      <c r="AZ64" s="123" t="n">
        <v>1</v>
      </c>
      <c r="BA64" s="123" t="n">
        <f aca="false">IF(AZ64=1,G64,0)</f>
        <v>0</v>
      </c>
      <c r="BB64" s="123" t="n">
        <f aca="false">IF(AZ64=2,G64,0)</f>
        <v>0</v>
      </c>
      <c r="BC64" s="123" t="n">
        <f aca="false">IF(AZ64=3,G64,0)</f>
        <v>0</v>
      </c>
      <c r="BD64" s="123" t="n">
        <f aca="false">IF(AZ64=4,G64,0)</f>
        <v>0</v>
      </c>
      <c r="BE64" s="123" t="n">
        <f aca="false">IF(AZ64=5,G64,0)</f>
        <v>0</v>
      </c>
      <c r="CZ64" s="123" t="n">
        <v>0.0019</v>
      </c>
    </row>
    <row r="65" customFormat="false" ht="12.75" hidden="false" customHeight="true" outlineLevel="0" collapsed="false">
      <c r="A65" s="162"/>
      <c r="B65" s="163"/>
      <c r="C65" s="164" t="s">
        <v>148</v>
      </c>
      <c r="D65" s="164"/>
      <c r="E65" s="164"/>
      <c r="F65" s="164"/>
      <c r="G65" s="164"/>
      <c r="H65" s="0"/>
      <c r="I65" s="0"/>
      <c r="M65" s="0"/>
      <c r="O65" s="155" t="n">
        <v>3</v>
      </c>
      <c r="AA65" s="0"/>
      <c r="AB65" s="0"/>
      <c r="AC65" s="0"/>
      <c r="AZ65" s="0"/>
      <c r="BA65" s="0"/>
      <c r="BB65" s="0"/>
      <c r="BC65" s="0"/>
      <c r="BD65" s="0"/>
      <c r="BE65" s="0"/>
      <c r="CZ65" s="0"/>
    </row>
    <row r="66" customFormat="false" ht="12.75" hidden="false" customHeight="false" outlineLevel="0" collapsed="false">
      <c r="A66" s="162"/>
      <c r="B66" s="163"/>
      <c r="C66" s="165" t="n">
        <v>10</v>
      </c>
      <c r="D66" s="165"/>
      <c r="E66" s="166" t="n">
        <v>10</v>
      </c>
      <c r="F66" s="167"/>
      <c r="G66" s="168"/>
      <c r="H66" s="0"/>
      <c r="I66" s="0"/>
      <c r="M66" s="169" t="n">
        <v>10</v>
      </c>
      <c r="O66" s="155"/>
      <c r="AA66" s="0"/>
      <c r="AB66" s="0"/>
      <c r="AC66" s="0"/>
      <c r="AZ66" s="0"/>
      <c r="BA66" s="0"/>
      <c r="BB66" s="0"/>
      <c r="BC66" s="0"/>
      <c r="BD66" s="0"/>
      <c r="BE66" s="0"/>
      <c r="CZ66" s="0"/>
    </row>
    <row r="67" customFormat="false" ht="12.75" hidden="false" customHeight="false" outlineLevel="0" collapsed="false">
      <c r="A67" s="156" t="n">
        <v>24</v>
      </c>
      <c r="B67" s="157" t="s">
        <v>149</v>
      </c>
      <c r="C67" s="158" t="s">
        <v>150</v>
      </c>
      <c r="D67" s="159" t="s">
        <v>136</v>
      </c>
      <c r="E67" s="160" t="n">
        <v>10</v>
      </c>
      <c r="F67" s="160" t="n">
        <v>0</v>
      </c>
      <c r="G67" s="161" t="n">
        <f aca="false">E67*F67</f>
        <v>0</v>
      </c>
      <c r="H67" s="0"/>
      <c r="I67" s="0"/>
      <c r="M67" s="0"/>
      <c r="O67" s="155" t="n">
        <v>2</v>
      </c>
      <c r="AA67" s="123" t="n">
        <v>12</v>
      </c>
      <c r="AB67" s="123" t="n">
        <v>1</v>
      </c>
      <c r="AC67" s="123" t="n">
        <v>24</v>
      </c>
      <c r="AZ67" s="123" t="n">
        <v>1</v>
      </c>
      <c r="BA67" s="123" t="n">
        <f aca="false">IF(AZ67=1,G67,0)</f>
        <v>0</v>
      </c>
      <c r="BB67" s="123" t="n">
        <f aca="false">IF(AZ67=2,G67,0)</f>
        <v>0</v>
      </c>
      <c r="BC67" s="123" t="n">
        <f aca="false">IF(AZ67=3,G67,0)</f>
        <v>0</v>
      </c>
      <c r="BD67" s="123" t="n">
        <f aca="false">IF(AZ67=4,G67,0)</f>
        <v>0</v>
      </c>
      <c r="BE67" s="123" t="n">
        <f aca="false">IF(AZ67=5,G67,0)</f>
        <v>0</v>
      </c>
      <c r="CZ67" s="123" t="n">
        <v>0.0069</v>
      </c>
    </row>
    <row r="68" customFormat="false" ht="12.75" hidden="false" customHeight="true" outlineLevel="0" collapsed="false">
      <c r="A68" s="162"/>
      <c r="B68" s="163"/>
      <c r="C68" s="164" t="s">
        <v>151</v>
      </c>
      <c r="D68" s="164"/>
      <c r="E68" s="164"/>
      <c r="F68" s="164"/>
      <c r="G68" s="164"/>
      <c r="H68" s="0"/>
      <c r="I68" s="0"/>
      <c r="M68" s="0"/>
      <c r="O68" s="155" t="n">
        <v>3</v>
      </c>
      <c r="AA68" s="0"/>
      <c r="AB68" s="0"/>
      <c r="AC68" s="0"/>
      <c r="AZ68" s="0"/>
      <c r="BA68" s="0"/>
      <c r="BB68" s="0"/>
      <c r="BC68" s="0"/>
      <c r="BD68" s="0"/>
      <c r="BE68" s="0"/>
      <c r="CZ68" s="0"/>
    </row>
    <row r="69" customFormat="false" ht="12.75" hidden="false" customHeight="false" outlineLevel="0" collapsed="false">
      <c r="A69" s="162"/>
      <c r="B69" s="163"/>
      <c r="C69" s="165" t="n">
        <v>10</v>
      </c>
      <c r="D69" s="165"/>
      <c r="E69" s="166" t="n">
        <v>10</v>
      </c>
      <c r="F69" s="167"/>
      <c r="G69" s="168"/>
      <c r="H69" s="0"/>
      <c r="I69" s="0"/>
      <c r="M69" s="169" t="n">
        <v>10</v>
      </c>
      <c r="O69" s="155"/>
      <c r="AA69" s="0"/>
      <c r="AB69" s="0"/>
      <c r="AC69" s="0"/>
      <c r="AZ69" s="0"/>
      <c r="BA69" s="0"/>
      <c r="BB69" s="0"/>
      <c r="BC69" s="0"/>
      <c r="BD69" s="0"/>
      <c r="BE69" s="0"/>
      <c r="CZ69" s="0"/>
    </row>
    <row r="70" customFormat="false" ht="12.75" hidden="false" customHeight="false" outlineLevel="0" collapsed="false">
      <c r="A70" s="156" t="n">
        <v>25</v>
      </c>
      <c r="B70" s="157" t="s">
        <v>152</v>
      </c>
      <c r="C70" s="158" t="s">
        <v>153</v>
      </c>
      <c r="D70" s="159" t="s">
        <v>136</v>
      </c>
      <c r="E70" s="160" t="n">
        <v>10</v>
      </c>
      <c r="F70" s="160" t="n">
        <v>0</v>
      </c>
      <c r="G70" s="161" t="n">
        <f aca="false">E70*F70</f>
        <v>0</v>
      </c>
      <c r="H70" s="0"/>
      <c r="I70" s="0"/>
      <c r="M70" s="0"/>
      <c r="O70" s="155" t="n">
        <v>2</v>
      </c>
      <c r="AA70" s="123" t="n">
        <v>12</v>
      </c>
      <c r="AB70" s="123" t="n">
        <v>1</v>
      </c>
      <c r="AC70" s="123" t="n">
        <v>25</v>
      </c>
      <c r="AZ70" s="123" t="n">
        <v>1</v>
      </c>
      <c r="BA70" s="123" t="n">
        <f aca="false">IF(AZ70=1,G70,0)</f>
        <v>0</v>
      </c>
      <c r="BB70" s="123" t="n">
        <f aca="false">IF(AZ70=2,G70,0)</f>
        <v>0</v>
      </c>
      <c r="BC70" s="123" t="n">
        <f aca="false">IF(AZ70=3,G70,0)</f>
        <v>0</v>
      </c>
      <c r="BD70" s="123" t="n">
        <f aca="false">IF(AZ70=4,G70,0)</f>
        <v>0</v>
      </c>
      <c r="BE70" s="123" t="n">
        <f aca="false">IF(AZ70=5,G70,0)</f>
        <v>0</v>
      </c>
      <c r="CZ70" s="123" t="n">
        <v>0.0045</v>
      </c>
    </row>
    <row r="71" customFormat="false" ht="12.75" hidden="false" customHeight="true" outlineLevel="0" collapsed="false">
      <c r="A71" s="162"/>
      <c r="B71" s="163"/>
      <c r="C71" s="164" t="s">
        <v>151</v>
      </c>
      <c r="D71" s="164"/>
      <c r="E71" s="164"/>
      <c r="F71" s="164"/>
      <c r="G71" s="164"/>
      <c r="H71" s="0"/>
      <c r="I71" s="0"/>
      <c r="M71" s="0"/>
      <c r="O71" s="155" t="n">
        <v>3</v>
      </c>
      <c r="AA71" s="0"/>
      <c r="AB71" s="0"/>
      <c r="AC71" s="0"/>
      <c r="AZ71" s="0"/>
      <c r="BA71" s="0"/>
      <c r="BB71" s="0"/>
      <c r="BC71" s="0"/>
      <c r="BD71" s="0"/>
      <c r="BE71" s="0"/>
      <c r="CZ71" s="0"/>
    </row>
    <row r="72" customFormat="false" ht="12.75" hidden="false" customHeight="false" outlineLevel="0" collapsed="false">
      <c r="A72" s="162"/>
      <c r="B72" s="163"/>
      <c r="C72" s="165" t="n">
        <v>10</v>
      </c>
      <c r="D72" s="165"/>
      <c r="E72" s="166" t="n">
        <v>10</v>
      </c>
      <c r="F72" s="167"/>
      <c r="G72" s="168"/>
      <c r="H72" s="0"/>
      <c r="I72" s="0"/>
      <c r="M72" s="169" t="n">
        <v>10</v>
      </c>
      <c r="O72" s="155"/>
      <c r="AA72" s="0"/>
      <c r="AB72" s="0"/>
      <c r="AC72" s="0"/>
      <c r="AZ72" s="0"/>
      <c r="BA72" s="0"/>
      <c r="BB72" s="0"/>
      <c r="BC72" s="0"/>
      <c r="BD72" s="0"/>
      <c r="BE72" s="0"/>
      <c r="CZ72" s="0"/>
    </row>
    <row r="73" customFormat="false" ht="12.75" hidden="false" customHeight="false" outlineLevel="0" collapsed="false">
      <c r="A73" s="156" t="n">
        <v>26</v>
      </c>
      <c r="B73" s="157" t="s">
        <v>154</v>
      </c>
      <c r="C73" s="158" t="s">
        <v>155</v>
      </c>
      <c r="D73" s="159" t="s">
        <v>136</v>
      </c>
      <c r="E73" s="160" t="n">
        <v>10</v>
      </c>
      <c r="F73" s="160" t="n">
        <v>0</v>
      </c>
      <c r="G73" s="161" t="n">
        <f aca="false">E73*F73</f>
        <v>0</v>
      </c>
      <c r="H73" s="0"/>
      <c r="I73" s="0"/>
      <c r="M73" s="0"/>
      <c r="O73" s="155" t="n">
        <v>2</v>
      </c>
      <c r="AA73" s="123" t="n">
        <v>12</v>
      </c>
      <c r="AB73" s="123" t="n">
        <v>1</v>
      </c>
      <c r="AC73" s="123" t="n">
        <v>26</v>
      </c>
      <c r="AZ73" s="123" t="n">
        <v>1</v>
      </c>
      <c r="BA73" s="123" t="n">
        <f aca="false">IF(AZ73=1,G73,0)</f>
        <v>0</v>
      </c>
      <c r="BB73" s="123" t="n">
        <f aca="false">IF(AZ73=2,G73,0)</f>
        <v>0</v>
      </c>
      <c r="BC73" s="123" t="n">
        <f aca="false">IF(AZ73=3,G73,0)</f>
        <v>0</v>
      </c>
      <c r="BD73" s="123" t="n">
        <f aca="false">IF(AZ73=4,G73,0)</f>
        <v>0</v>
      </c>
      <c r="BE73" s="123" t="n">
        <f aca="false">IF(AZ73=5,G73,0)</f>
        <v>0</v>
      </c>
      <c r="CZ73" s="123" t="n">
        <v>0.0025</v>
      </c>
    </row>
    <row r="74" customFormat="false" ht="12.75" hidden="false" customHeight="true" outlineLevel="0" collapsed="false">
      <c r="A74" s="162"/>
      <c r="B74" s="163"/>
      <c r="C74" s="164" t="s">
        <v>151</v>
      </c>
      <c r="D74" s="164"/>
      <c r="E74" s="164"/>
      <c r="F74" s="164"/>
      <c r="G74" s="164"/>
      <c r="H74" s="0"/>
      <c r="I74" s="0"/>
      <c r="M74" s="0"/>
      <c r="O74" s="155" t="n">
        <v>3</v>
      </c>
      <c r="AA74" s="0"/>
      <c r="AB74" s="0"/>
      <c r="AC74" s="0"/>
      <c r="AZ74" s="0"/>
      <c r="BA74" s="0"/>
      <c r="BB74" s="0"/>
      <c r="BC74" s="0"/>
      <c r="BD74" s="0"/>
      <c r="BE74" s="0"/>
      <c r="CZ74" s="0"/>
    </row>
    <row r="75" customFormat="false" ht="12.75" hidden="false" customHeight="false" outlineLevel="0" collapsed="false">
      <c r="A75" s="162"/>
      <c r="B75" s="163"/>
      <c r="C75" s="165" t="n">
        <v>10</v>
      </c>
      <c r="D75" s="165"/>
      <c r="E75" s="166" t="n">
        <v>10</v>
      </c>
      <c r="F75" s="167"/>
      <c r="G75" s="168"/>
      <c r="H75" s="0"/>
      <c r="I75" s="0"/>
      <c r="M75" s="169" t="n">
        <v>10</v>
      </c>
      <c r="O75" s="155"/>
      <c r="AA75" s="0"/>
      <c r="AB75" s="0"/>
      <c r="AC75" s="0"/>
      <c r="AZ75" s="0"/>
      <c r="BA75" s="0"/>
      <c r="BB75" s="0"/>
      <c r="BC75" s="0"/>
      <c r="BD75" s="0"/>
      <c r="BE75" s="0"/>
      <c r="CZ75" s="0"/>
    </row>
    <row r="76" customFormat="false" ht="12.75" hidden="false" customHeight="false" outlineLevel="0" collapsed="false">
      <c r="A76" s="156" t="n">
        <v>27</v>
      </c>
      <c r="B76" s="157" t="s">
        <v>156</v>
      </c>
      <c r="C76" s="158" t="s">
        <v>157</v>
      </c>
      <c r="D76" s="159" t="s">
        <v>122</v>
      </c>
      <c r="E76" s="160" t="n">
        <v>52.6433</v>
      </c>
      <c r="F76" s="160" t="n">
        <v>0</v>
      </c>
      <c r="G76" s="161" t="n">
        <f aca="false">E76*F76</f>
        <v>0</v>
      </c>
      <c r="H76" s="0"/>
      <c r="I76" s="0"/>
      <c r="M76" s="0"/>
      <c r="O76" s="155" t="n">
        <v>2</v>
      </c>
      <c r="AA76" s="123" t="n">
        <v>12</v>
      </c>
      <c r="AB76" s="123" t="n">
        <v>0</v>
      </c>
      <c r="AC76" s="123" t="n">
        <v>27</v>
      </c>
      <c r="AZ76" s="123" t="n">
        <v>1</v>
      </c>
      <c r="BA76" s="123" t="n">
        <f aca="false">IF(AZ76=1,G76,0)</f>
        <v>0</v>
      </c>
      <c r="BB76" s="123" t="n">
        <f aca="false">IF(AZ76=2,G76,0)</f>
        <v>0</v>
      </c>
      <c r="BC76" s="123" t="n">
        <f aca="false">IF(AZ76=3,G76,0)</f>
        <v>0</v>
      </c>
      <c r="BD76" s="123" t="n">
        <f aca="false">IF(AZ76=4,G76,0)</f>
        <v>0</v>
      </c>
      <c r="BE76" s="123" t="n">
        <f aca="false">IF(AZ76=5,G76,0)</f>
        <v>0</v>
      </c>
      <c r="CZ76" s="123" t="n">
        <v>0</v>
      </c>
    </row>
    <row r="77" customFormat="false" ht="12.75" hidden="false" customHeight="true" outlineLevel="0" collapsed="false">
      <c r="A77" s="162"/>
      <c r="B77" s="163"/>
      <c r="C77" s="165" t="s">
        <v>158</v>
      </c>
      <c r="D77" s="165"/>
      <c r="E77" s="166" t="n">
        <v>52.6433</v>
      </c>
      <c r="F77" s="167"/>
      <c r="G77" s="168"/>
      <c r="H77" s="0"/>
      <c r="I77" s="0"/>
      <c r="M77" s="169" t="s">
        <v>158</v>
      </c>
      <c r="O77" s="155"/>
      <c r="AA77" s="0"/>
      <c r="AB77" s="0"/>
      <c r="AC77" s="0"/>
      <c r="AZ77" s="0"/>
      <c r="BA77" s="0"/>
      <c r="BB77" s="0"/>
      <c r="BC77" s="0"/>
      <c r="BD77" s="0"/>
      <c r="BE77" s="0"/>
      <c r="CZ77" s="0"/>
    </row>
    <row r="78" customFormat="false" ht="12.75" hidden="false" customHeight="false" outlineLevel="0" collapsed="false">
      <c r="A78" s="156" t="n">
        <v>28</v>
      </c>
      <c r="B78" s="157" t="s">
        <v>159</v>
      </c>
      <c r="C78" s="158" t="s">
        <v>160</v>
      </c>
      <c r="D78" s="159" t="s">
        <v>122</v>
      </c>
      <c r="E78" s="160" t="n">
        <v>52.6433</v>
      </c>
      <c r="F78" s="160" t="n">
        <v>0</v>
      </c>
      <c r="G78" s="161" t="n">
        <f aca="false">E78*F78</f>
        <v>0</v>
      </c>
      <c r="H78" s="0"/>
      <c r="I78" s="0"/>
      <c r="M78" s="0"/>
      <c r="O78" s="155" t="n">
        <v>2</v>
      </c>
      <c r="AA78" s="123" t="n">
        <v>12</v>
      </c>
      <c r="AB78" s="123" t="n">
        <v>1</v>
      </c>
      <c r="AC78" s="123" t="n">
        <v>28</v>
      </c>
      <c r="AZ78" s="123" t="n">
        <v>1</v>
      </c>
      <c r="BA78" s="123" t="n">
        <f aca="false">IF(AZ78=1,G78,0)</f>
        <v>0</v>
      </c>
      <c r="BB78" s="123" t="n">
        <f aca="false">IF(AZ78=2,G78,0)</f>
        <v>0</v>
      </c>
      <c r="BC78" s="123" t="n">
        <f aca="false">IF(AZ78=3,G78,0)</f>
        <v>0</v>
      </c>
      <c r="BD78" s="123" t="n">
        <f aca="false">IF(AZ78=4,G78,0)</f>
        <v>0</v>
      </c>
      <c r="BE78" s="123" t="n">
        <f aca="false">IF(AZ78=5,G78,0)</f>
        <v>0</v>
      </c>
      <c r="CZ78" s="123" t="n">
        <v>0</v>
      </c>
    </row>
    <row r="79" customFormat="false" ht="12.75" hidden="false" customHeight="true" outlineLevel="0" collapsed="false">
      <c r="A79" s="162"/>
      <c r="B79" s="163"/>
      <c r="C79" s="165" t="s">
        <v>158</v>
      </c>
      <c r="D79" s="165"/>
      <c r="E79" s="166" t="n">
        <v>52.6433</v>
      </c>
      <c r="F79" s="167"/>
      <c r="G79" s="168"/>
      <c r="H79" s="0"/>
      <c r="I79" s="0"/>
      <c r="M79" s="169" t="s">
        <v>158</v>
      </c>
      <c r="O79" s="155"/>
      <c r="AA79" s="0"/>
      <c r="AB79" s="0"/>
      <c r="AC79" s="0"/>
      <c r="AZ79" s="0"/>
      <c r="BA79" s="0"/>
      <c r="BB79" s="0"/>
      <c r="BC79" s="0"/>
      <c r="BD79" s="0"/>
      <c r="BE79" s="0"/>
      <c r="CZ79" s="0"/>
    </row>
    <row r="80" customFormat="false" ht="12.75" hidden="false" customHeight="false" outlineLevel="0" collapsed="false">
      <c r="A80" s="156" t="n">
        <v>29</v>
      </c>
      <c r="B80" s="157" t="s">
        <v>161</v>
      </c>
      <c r="C80" s="158" t="s">
        <v>162</v>
      </c>
      <c r="D80" s="159" t="s">
        <v>122</v>
      </c>
      <c r="E80" s="160" t="n">
        <v>51.11</v>
      </c>
      <c r="F80" s="160" t="n">
        <v>0</v>
      </c>
      <c r="G80" s="161" t="n">
        <f aca="false">E80*F80</f>
        <v>0</v>
      </c>
      <c r="H80" s="0"/>
      <c r="I80" s="0"/>
      <c r="M80" s="0"/>
      <c r="O80" s="155" t="n">
        <v>2</v>
      </c>
      <c r="AA80" s="123" t="n">
        <v>12</v>
      </c>
      <c r="AB80" s="123" t="n">
        <v>0</v>
      </c>
      <c r="AC80" s="123" t="n">
        <v>29</v>
      </c>
      <c r="AZ80" s="123" t="n">
        <v>1</v>
      </c>
      <c r="BA80" s="123" t="n">
        <f aca="false">IF(AZ80=1,G80,0)</f>
        <v>0</v>
      </c>
      <c r="BB80" s="123" t="n">
        <f aca="false">IF(AZ80=2,G80,0)</f>
        <v>0</v>
      </c>
      <c r="BC80" s="123" t="n">
        <f aca="false">IF(AZ80=3,G80,0)</f>
        <v>0</v>
      </c>
      <c r="BD80" s="123" t="n">
        <f aca="false">IF(AZ80=4,G80,0)</f>
        <v>0</v>
      </c>
      <c r="BE80" s="123" t="n">
        <f aca="false">IF(AZ80=5,G80,0)</f>
        <v>0</v>
      </c>
      <c r="CZ80" s="123" t="n">
        <v>0</v>
      </c>
    </row>
    <row r="81" customFormat="false" ht="12.75" hidden="false" customHeight="true" outlineLevel="0" collapsed="false">
      <c r="A81" s="162"/>
      <c r="B81" s="163"/>
      <c r="C81" s="165" t="s">
        <v>131</v>
      </c>
      <c r="D81" s="165"/>
      <c r="E81" s="166" t="n">
        <v>51.11</v>
      </c>
      <c r="F81" s="167"/>
      <c r="G81" s="168"/>
      <c r="H81" s="0"/>
      <c r="I81" s="0"/>
      <c r="M81" s="169" t="s">
        <v>131</v>
      </c>
      <c r="O81" s="155"/>
      <c r="AA81" s="0"/>
      <c r="AB81" s="0"/>
      <c r="AC81" s="0"/>
      <c r="AZ81" s="0"/>
      <c r="BA81" s="0"/>
      <c r="BB81" s="0"/>
      <c r="BC81" s="0"/>
      <c r="BD81" s="0"/>
      <c r="BE81" s="0"/>
      <c r="CZ81" s="0"/>
    </row>
    <row r="82" customFormat="false" ht="12.75" hidden="false" customHeight="false" outlineLevel="0" collapsed="false">
      <c r="A82" s="170"/>
      <c r="B82" s="171" t="s">
        <v>107</v>
      </c>
      <c r="C82" s="172" t="str">
        <f aca="false">CONCATENATE(B41," ",C41)</f>
        <v>8 Trubní vedení</v>
      </c>
      <c r="D82" s="170"/>
      <c r="E82" s="173"/>
      <c r="F82" s="173"/>
      <c r="G82" s="174" t="n">
        <f aca="false">SUM(G41:G81)</f>
        <v>0</v>
      </c>
      <c r="H82" s="0"/>
      <c r="I82" s="0"/>
      <c r="M82" s="0"/>
      <c r="O82" s="155" t="n">
        <v>4</v>
      </c>
      <c r="AA82" s="0"/>
      <c r="AB82" s="0"/>
      <c r="AC82" s="0"/>
      <c r="AZ82" s="0"/>
      <c r="BA82" s="175" t="n">
        <f aca="false">SUM(BA41:BA81)</f>
        <v>0</v>
      </c>
      <c r="BB82" s="175" t="n">
        <f aca="false">SUM(BB41:BB81)</f>
        <v>0</v>
      </c>
      <c r="BC82" s="175" t="n">
        <f aca="false">SUM(BC41:BC81)</f>
        <v>0</v>
      </c>
      <c r="BD82" s="175" t="n">
        <f aca="false">SUM(BD41:BD81)</f>
        <v>0</v>
      </c>
      <c r="BE82" s="175" t="n">
        <f aca="false">SUM(BE41:BE81)</f>
        <v>0</v>
      </c>
      <c r="CZ82" s="0"/>
    </row>
    <row r="83" customFormat="false" ht="12.75" hidden="false" customHeight="false" outlineLevel="0" collapsed="false">
      <c r="A83" s="148" t="s">
        <v>69</v>
      </c>
      <c r="B83" s="149" t="s">
        <v>163</v>
      </c>
      <c r="C83" s="150" t="s">
        <v>164</v>
      </c>
      <c r="D83" s="151"/>
      <c r="E83" s="152"/>
      <c r="F83" s="152"/>
      <c r="G83" s="153"/>
      <c r="H83" s="154"/>
      <c r="I83" s="154"/>
      <c r="M83" s="0"/>
      <c r="O83" s="155" t="n">
        <v>1</v>
      </c>
      <c r="AA83" s="0"/>
      <c r="AB83" s="0"/>
      <c r="AC83" s="0"/>
      <c r="AZ83" s="0"/>
      <c r="BA83" s="0"/>
      <c r="BB83" s="0"/>
      <c r="BC83" s="0"/>
      <c r="BD83" s="0"/>
      <c r="BE83" s="0"/>
      <c r="CZ83" s="0"/>
    </row>
    <row r="84" customFormat="false" ht="12.75" hidden="false" customHeight="false" outlineLevel="0" collapsed="false">
      <c r="A84" s="156" t="n">
        <v>30</v>
      </c>
      <c r="B84" s="157" t="s">
        <v>165</v>
      </c>
      <c r="C84" s="158" t="s">
        <v>166</v>
      </c>
      <c r="D84" s="159" t="s">
        <v>167</v>
      </c>
      <c r="E84" s="160" t="n">
        <v>24.3546</v>
      </c>
      <c r="F84" s="160" t="n">
        <v>0</v>
      </c>
      <c r="G84" s="161" t="n">
        <f aca="false">E84*F84</f>
        <v>0</v>
      </c>
      <c r="M84" s="0"/>
      <c r="O84" s="155" t="n">
        <v>2</v>
      </c>
      <c r="AA84" s="123" t="n">
        <v>12</v>
      </c>
      <c r="AB84" s="123" t="n">
        <v>0</v>
      </c>
      <c r="AC84" s="123" t="n">
        <v>30</v>
      </c>
      <c r="AZ84" s="123" t="n">
        <v>1</v>
      </c>
      <c r="BA84" s="123" t="n">
        <f aca="false">IF(AZ84=1,G84,0)</f>
        <v>0</v>
      </c>
      <c r="BB84" s="123" t="n">
        <f aca="false">IF(AZ84=2,G84,0)</f>
        <v>0</v>
      </c>
      <c r="BC84" s="123" t="n">
        <f aca="false">IF(AZ84=3,G84,0)</f>
        <v>0</v>
      </c>
      <c r="BD84" s="123" t="n">
        <f aca="false">IF(AZ84=4,G84,0)</f>
        <v>0</v>
      </c>
      <c r="BE84" s="123" t="n">
        <f aca="false">IF(AZ84=5,G84,0)</f>
        <v>0</v>
      </c>
      <c r="CZ84" s="123" t="n">
        <v>0</v>
      </c>
    </row>
    <row r="85" customFormat="false" ht="12.75" hidden="false" customHeight="false" outlineLevel="0" collapsed="false">
      <c r="A85" s="162"/>
      <c r="B85" s="163"/>
      <c r="C85" s="178" t="n">
        <v>2305625</v>
      </c>
      <c r="D85" s="178"/>
      <c r="E85" s="166" t="n">
        <v>23.0563</v>
      </c>
      <c r="F85" s="167"/>
      <c r="G85" s="168"/>
      <c r="M85" s="179" t="n">
        <v>2305625</v>
      </c>
      <c r="O85" s="155"/>
      <c r="BA85" s="0"/>
      <c r="BB85" s="0"/>
      <c r="BC85" s="0"/>
      <c r="BD85" s="0"/>
      <c r="BE85" s="0"/>
    </row>
    <row r="86" customFormat="false" ht="12.75" hidden="false" customHeight="false" outlineLevel="0" collapsed="false">
      <c r="A86" s="162"/>
      <c r="B86" s="163"/>
      <c r="C86" s="178" t="n">
        <v>129830</v>
      </c>
      <c r="D86" s="178"/>
      <c r="E86" s="166" t="n">
        <v>1.2983</v>
      </c>
      <c r="F86" s="167"/>
      <c r="G86" s="168"/>
      <c r="M86" s="179" t="n">
        <v>129830</v>
      </c>
      <c r="O86" s="155"/>
      <c r="BA86" s="0"/>
      <c r="BB86" s="0"/>
      <c r="BC86" s="0"/>
      <c r="BD86" s="0"/>
      <c r="BE86" s="0"/>
    </row>
    <row r="87" customFormat="false" ht="12.75" hidden="false" customHeight="false" outlineLevel="0" collapsed="false">
      <c r="A87" s="170"/>
      <c r="B87" s="171" t="s">
        <v>107</v>
      </c>
      <c r="C87" s="172" t="str">
        <f aca="false">CONCATENATE(B83," ",C83)</f>
        <v>99 Staveništní přesun hmot</v>
      </c>
      <c r="D87" s="170"/>
      <c r="E87" s="173"/>
      <c r="F87" s="173"/>
      <c r="G87" s="174" t="n">
        <f aca="false">SUM(G83:G86)</f>
        <v>0</v>
      </c>
      <c r="O87" s="155" t="n">
        <v>4</v>
      </c>
      <c r="BA87" s="175" t="n">
        <f aca="false">SUM(BA83:BA86)</f>
        <v>0</v>
      </c>
      <c r="BB87" s="175" t="n">
        <f aca="false">SUM(BB83:BB86)</f>
        <v>0</v>
      </c>
      <c r="BC87" s="175" t="n">
        <f aca="false">SUM(BC83:BC86)</f>
        <v>0</v>
      </c>
      <c r="BD87" s="175" t="n">
        <f aca="false">SUM(BD83:BD86)</f>
        <v>0</v>
      </c>
      <c r="BE87" s="175" t="n">
        <f aca="false">SUM(BE83:BE86)</f>
        <v>0</v>
      </c>
    </row>
  </sheetData>
  <mergeCells count="47">
    <mergeCell ref="A1:G1"/>
    <mergeCell ref="A3:B3"/>
    <mergeCell ref="A4:B4"/>
    <mergeCell ref="E4:G4"/>
    <mergeCell ref="C9:G9"/>
    <mergeCell ref="C10:D10"/>
    <mergeCell ref="C12:D12"/>
    <mergeCell ref="C14:G14"/>
    <mergeCell ref="C15:D15"/>
    <mergeCell ref="C17:D17"/>
    <mergeCell ref="C19:D19"/>
    <mergeCell ref="C21:D21"/>
    <mergeCell ref="C23:D23"/>
    <mergeCell ref="C25:D25"/>
    <mergeCell ref="C27:D27"/>
    <mergeCell ref="C29:D29"/>
    <mergeCell ref="C31:G31"/>
    <mergeCell ref="C32:D32"/>
    <mergeCell ref="C36:G36"/>
    <mergeCell ref="C37:D37"/>
    <mergeCell ref="C39:D39"/>
    <mergeCell ref="C43:D43"/>
    <mergeCell ref="C45:G45"/>
    <mergeCell ref="C46:D46"/>
    <mergeCell ref="C48:D48"/>
    <mergeCell ref="C50:D50"/>
    <mergeCell ref="C52:D52"/>
    <mergeCell ref="C54:D54"/>
    <mergeCell ref="C56:G56"/>
    <mergeCell ref="C57:D57"/>
    <mergeCell ref="C59:G59"/>
    <mergeCell ref="C60:D60"/>
    <mergeCell ref="C62:G62"/>
    <mergeCell ref="C63:D63"/>
    <mergeCell ref="C65:G65"/>
    <mergeCell ref="C66:D66"/>
    <mergeCell ref="C68:G68"/>
    <mergeCell ref="C69:D69"/>
    <mergeCell ref="C71:G71"/>
    <mergeCell ref="C72:D72"/>
    <mergeCell ref="C74:G74"/>
    <mergeCell ref="C75:D75"/>
    <mergeCell ref="C77:D77"/>
    <mergeCell ref="C79:D79"/>
    <mergeCell ref="C81:D81"/>
    <mergeCell ref="C85:D85"/>
    <mergeCell ref="C86:D86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2016-09-08T06:33:58Z</dcterms:created>
  <dc:creator>MIRA-PC</dc:creator>
  <dc:description/>
  <dc:language>cs-CZ</dc:language>
  <cp:lastModifiedBy>MIRA-PC</cp:lastModifiedBy>
  <dcterms:modified xsi:type="dcterms:W3CDTF">2016-09-08T22:10:09Z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