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bookViews>
    <workbookView xWindow="0" yWindow="0" windowWidth="25425" windowHeight="5880" tabRatio="805" activeTab="0"/>
  </bookViews>
  <sheets>
    <sheet name="KB 7" sheetId="17" r:id="rId1"/>
  </sheets>
  <externalReferences>
    <externalReference r:id="rId4"/>
    <externalReference r:id="rId5"/>
  </externalReferences>
  <definedNames>
    <definedName name="_xlnm._FilterDatabase" localSheetId="0" hidden="1">'KB 7'!$C$89:$K$89</definedName>
    <definedName name="_xlnm.Print_Area" localSheetId="0">'KB 7'!$C$4:$J$39,'KB 7'!$C$45:$J$67,'KB 7'!$C$73:$K$175</definedName>
    <definedName name="_xlnm.Print_Titles" localSheetId="0">'KB 7'!$89:$89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<sst xmlns="http://schemas.openxmlformats.org/spreadsheetml/2006/main" count="729" uniqueCount="169">
  <si>
    <t>List obsahuje:</t>
  </si>
  <si>
    <t>1) Krycí list soupisu</t>
  </si>
  <si>
    <t>2) Rekapitulace</t>
  </si>
  <si>
    <t>3) Soupis prací</t>
  </si>
  <si>
    <t>Zpět na list:</t>
  </si>
  <si>
    <t>2</t>
  </si>
  <si>
    <t>KRYCÍ LIST SOUPISU</t>
  </si>
  <si>
    <t>v ---  níže se nacházejí doplnkové a pomocné údaje k sestavám  --- v</t>
  </si>
  <si>
    <t>False</t>
  </si>
  <si>
    <t>Stavba:</t>
  </si>
  <si>
    <t>Objekt:</t>
  </si>
  <si>
    <t>Soupis:</t>
  </si>
  <si>
    <t>01.108 - Eleltroinstalace - slaboproud</t>
  </si>
  <si>
    <t>Úroveň 3:</t>
  </si>
  <si>
    <t>KSO:</t>
  </si>
  <si>
    <t>CC-CZ:</t>
  </si>
  <si>
    <t>Místo:</t>
  </si>
  <si>
    <t>Datum:</t>
  </si>
  <si>
    <t>Zadavatel:</t>
  </si>
  <si>
    <t>IČ:</t>
  </si>
  <si>
    <t>DIČ:</t>
  </si>
  <si>
    <t>Uchazeč: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</si>
  <si>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</si>
  <si>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</si>
  <si>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</si>
  <si>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</si>
  <si>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</si>
  <si>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</si>
  <si>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</si>
  <si>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</si>
  <si>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</si>
  <si>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</si>
  <si>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</si>
  <si>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</si>
  <si>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</si>
  <si>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</si>
  <si>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</si>
  <si>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</si>
  <si>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</si>
  <si>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soupisu celkem</t>
  </si>
  <si>
    <t>-1</t>
  </si>
  <si>
    <t>D1 - TECHNOLOGIE</t>
  </si>
  <si>
    <t>D2 - TRASY</t>
  </si>
  <si>
    <t>D3 - OSTATNÍ (položky ocenit vždy jen jako montáž bez mat.)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</si>
  <si>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</si>
  <si>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</si>
  <si>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</si>
  <si>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</si>
  <si>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</si>
  <si>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</si>
  <si>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</si>
  <si>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</si>
  <si>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</si>
  <si>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</si>
  <si>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</si>
  <si>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</si>
  <si>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</si>
  <si>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</si>
  <si>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</si>
  <si>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</si>
  <si>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</si>
  <si>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</t>
  </si>
  <si>
    <t>D1</t>
  </si>
  <si>
    <t>TECHNOLOGIE</t>
  </si>
  <si>
    <t>3</t>
  </si>
  <si>
    <t>0</t>
  </si>
  <si>
    <t>ROZPOCET</t>
  </si>
  <si>
    <t>K</t>
  </si>
  <si>
    <t>ks</t>
  </si>
  <si>
    <t>64</t>
  </si>
  <si>
    <t>1</t>
  </si>
  <si>
    <t>PP</t>
  </si>
  <si>
    <t>4</t>
  </si>
  <si>
    <t>5</t>
  </si>
  <si>
    <t>6</t>
  </si>
  <si>
    <t>P</t>
  </si>
  <si>
    <t>7</t>
  </si>
  <si>
    <t>8</t>
  </si>
  <si>
    <t>9</t>
  </si>
  <si>
    <t>10</t>
  </si>
  <si>
    <t>11</t>
  </si>
  <si>
    <t>D2</t>
  </si>
  <si>
    <t>TRASY</t>
  </si>
  <si>
    <t>m</t>
  </si>
  <si>
    <t>12</t>
  </si>
  <si>
    <t>13</t>
  </si>
  <si>
    <t>D3</t>
  </si>
  <si>
    <t>OSTATNÍ (položky ocenit vždy jen jako montáž bez mat.)</t>
  </si>
  <si>
    <t>kpl</t>
  </si>
  <si>
    <t>14</t>
  </si>
  <si>
    <t>Oživení a konfigurace systému</t>
  </si>
  <si>
    <t>15</t>
  </si>
  <si>
    <t>16</t>
  </si>
  <si>
    <t>17</t>
  </si>
  <si>
    <t>18</t>
  </si>
  <si>
    <t>Funkční zkoušky systému</t>
  </si>
  <si>
    <t>19</t>
  </si>
  <si>
    <t>20</t>
  </si>
  <si>
    <t>21</t>
  </si>
  <si>
    <t>Režie a příprava zakázky</t>
  </si>
  <si>
    <t>Dopravné a skladné</t>
  </si>
  <si>
    <t>{963E837C-387B-4CD2-A6C7-FDB758A98D3D}</t>
  </si>
  <si>
    <t>31</t>
  </si>
  <si>
    <t>32</t>
  </si>
  <si>
    <t>33</t>
  </si>
  <si>
    <t>CYKY-J 3x1,5</t>
  </si>
  <si>
    <t>kabel napájecí 3x1,5</t>
  </si>
  <si>
    <t>34</t>
  </si>
  <si>
    <t>35</t>
  </si>
  <si>
    <t>36</t>
  </si>
  <si>
    <t>37</t>
  </si>
  <si>
    <t>38</t>
  </si>
  <si>
    <t>39</t>
  </si>
  <si>
    <t>40</t>
  </si>
  <si>
    <t>41</t>
  </si>
  <si>
    <t>Výchozí revize a protokol</t>
  </si>
  <si>
    <t>42</t>
  </si>
  <si>
    <t>43</t>
  </si>
  <si>
    <t>44</t>
  </si>
  <si>
    <t>45</t>
  </si>
  <si>
    <t>46</t>
  </si>
  <si>
    <t>47</t>
  </si>
  <si>
    <t>48</t>
  </si>
  <si>
    <t>49</t>
  </si>
  <si>
    <t>Eleltroinstalace - slaboproud - CCTV</t>
  </si>
  <si>
    <t xml:space="preserve">Město Domažlice </t>
  </si>
  <si>
    <t xml:space="preserve">Jistič 10A </t>
  </si>
  <si>
    <t xml:space="preserve">zásuvka na DIN lištu 230V </t>
  </si>
  <si>
    <t xml:space="preserve">modul přepěťové ochrany třídy D, drátové vývody, 230V </t>
  </si>
  <si>
    <t xml:space="preserve">přepěťová ochrana datového vedení Ethernet </t>
  </si>
  <si>
    <t>UPS záložní zdroj 1000 VA</t>
  </si>
  <si>
    <t xml:space="preserve">optický kabel 12 vlákno UV </t>
  </si>
  <si>
    <t xml:space="preserve">UTP kabel 5e </t>
  </si>
  <si>
    <t>licence pro kameru 1 kameru</t>
  </si>
  <si>
    <t xml:space="preserve">SMA podpora pro 1 kameru </t>
  </si>
  <si>
    <t xml:space="preserve">Popisy rozvodných skříní </t>
  </si>
  <si>
    <t xml:space="preserve">lišta DIN pro Aria </t>
  </si>
  <si>
    <t xml:space="preserve">optické pigtaily SC </t>
  </si>
  <si>
    <t xml:space="preserve">otická spojka SC/SC </t>
  </si>
  <si>
    <t>optika</t>
  </si>
  <si>
    <t>UTP</t>
  </si>
  <si>
    <t xml:space="preserve">CYSY </t>
  </si>
  <si>
    <t>CYSY 2Xx1,5 (D) BÍ Kabel H05VV-F 2x1,5 mm ohebný - bílý</t>
  </si>
  <si>
    <t>Trafo 24V 160VA pro napájení vyhřejvání krytu kamer</t>
  </si>
  <si>
    <t xml:space="preserve">Práce montážní </t>
  </si>
  <si>
    <t>h</t>
  </si>
  <si>
    <t>Eaton</t>
  </si>
  <si>
    <t xml:space="preserve">Drobný a nespecifikovaný pomocný materiál </t>
  </si>
  <si>
    <t xml:space="preserve">Eleltroinstalace - slaboproud - CCTV </t>
  </si>
  <si>
    <t>Vypracoval:</t>
  </si>
  <si>
    <t>CCTV - MKS V. Etapa. Domažlice</t>
  </si>
  <si>
    <t>Rozvodníce Aria + vnitřní pleh</t>
  </si>
  <si>
    <t xml:space="preserve">Držák na sloup pro Aria skříň </t>
  </si>
  <si>
    <t xml:space="preserve">Zámek pro Aria skříň </t>
  </si>
  <si>
    <t>Metel</t>
  </si>
  <si>
    <t>200M-1.0.1.-BOX-W4/5-PoE</t>
  </si>
  <si>
    <t>100M SFP optický WDM modul SM - dle switche v serveru</t>
  </si>
  <si>
    <t>trubka panceřová</t>
  </si>
  <si>
    <t xml:space="preserve">optická kazeta 2 vlákna </t>
  </si>
  <si>
    <t xml:space="preserve">pigrajl optika </t>
  </si>
  <si>
    <t xml:space="preserve">svařovaní optiky + pomocný materál </t>
  </si>
  <si>
    <t>Budova Zimního Stadionu</t>
  </si>
  <si>
    <t xml:space="preserve">lišta elektroinstalační </t>
  </si>
  <si>
    <t xml:space="preserve">plošina </t>
  </si>
  <si>
    <t>3Mpx IP PTZ antivandal kamera - 36 x zoom - Digitální zoom 16x</t>
  </si>
  <si>
    <t>Adaptér pro montáž na roh budovy PTZ kamery</t>
  </si>
  <si>
    <t>Město Domažlice</t>
  </si>
  <si>
    <t>Rozšíření městského kamerového systému, Domažlice - IV. etapa</t>
  </si>
  <si>
    <t>Kamerový bod - dodávka včetně montáže - Budova zimního stadionu, ulice U Zimního stadionu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</si>
</sst>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yy"/>
    <numFmt numFmtId="165" formatCode="#,##0.00;\-#,##0.00"/>
    <numFmt numFmtId="166" formatCode="0.00%;\-0.00%"/>
    <numFmt numFmtId="167" formatCode="#,##0.00000;\-#,##0.00000"/>
    <numFmt numFmtId="168" formatCode="#,##0.000;\-#,##0.000"/>
  </numFmts>
  <fonts count="22">
    <font>
      <sz val="8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8"/>
      <color indexed="12"/>
      <name val="Trebuchet MS"/>
      <family val="2"/>
    </font>
    <font>
      <u val="single"/>
      <sz val="10"/>
      <color indexed="12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8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2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i/>
      <sz val="7"/>
      <color indexed="55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/>
      <right style="thin">
        <color indexed="8"/>
      </right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38">
    <xf numFmtId="0" fontId="0" fillId="0" borderId="0" xfId="0" applyAlignment="1" applyProtection="1">
      <alignment/>
      <protection locked="0"/>
    </xf>
    <xf numFmtId="0" fontId="0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2" borderId="0" xfId="20" applyFill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horizontal="left" vertical="top"/>
      <protection/>
    </xf>
    <xf numFmtId="0" fontId="0" fillId="0" borderId="6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 locked="0"/>
    </xf>
    <xf numFmtId="165" fontId="9" fillId="0" borderId="0" xfId="0" applyNumberFormat="1" applyFont="1" applyAlignment="1" applyProtection="1">
      <alignment horizontal="right" vertical="center"/>
      <protection/>
    </xf>
    <xf numFmtId="166" fontId="9" fillId="0" borderId="0" xfId="0" applyNumberFormat="1" applyFont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left" vertical="center"/>
      <protection/>
    </xf>
    <xf numFmtId="0" fontId="10" fillId="3" borderId="8" xfId="0" applyFont="1" applyFill="1" applyBorder="1" applyAlignment="1" applyProtection="1">
      <alignment horizontal="left" vertical="center"/>
      <protection/>
    </xf>
    <xf numFmtId="0" fontId="0" fillId="3" borderId="9" xfId="0" applyFill="1" applyBorder="1" applyAlignment="1" applyProtection="1">
      <alignment horizontal="left" vertical="center"/>
      <protection/>
    </xf>
    <xf numFmtId="0" fontId="10" fillId="3" borderId="9" xfId="0" applyFont="1" applyFill="1" applyBorder="1" applyAlignment="1" applyProtection="1">
      <alignment horizontal="right" vertical="center"/>
      <protection/>
    </xf>
    <xf numFmtId="0" fontId="10" fillId="3" borderId="9" xfId="0" applyFont="1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left" vertical="center"/>
      <protection locked="0"/>
    </xf>
    <xf numFmtId="165" fontId="10" fillId="3" borderId="9" xfId="0" applyNumberFormat="1" applyFont="1" applyFill="1" applyBorder="1" applyAlignment="1" applyProtection="1">
      <alignment horizontal="right" vertical="center"/>
      <protection/>
    </xf>
    <xf numFmtId="0" fontId="0" fillId="3" borderId="10" xfId="0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left" vertical="center"/>
      <protection/>
    </xf>
    <xf numFmtId="0" fontId="0" fillId="3" borderId="0" xfId="0" applyFill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right" vertical="center"/>
      <protection/>
    </xf>
    <xf numFmtId="0" fontId="0" fillId="3" borderId="5" xfId="0" applyFill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165" fontId="14" fillId="0" borderId="14" xfId="0" applyNumberFormat="1" applyFont="1" applyBorder="1" applyAlignment="1" applyProtection="1">
      <alignment horizontal="righ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center" vertical="center" wrapText="1"/>
      <protection/>
    </xf>
    <xf numFmtId="0" fontId="11" fillId="3" borderId="15" xfId="0" applyFont="1" applyFill="1" applyBorder="1" applyAlignment="1" applyProtection="1">
      <alignment horizontal="center" vertical="center" wrapText="1"/>
      <protection/>
    </xf>
    <xf numFmtId="0" fontId="11" fillId="3" borderId="16" xfId="0" applyFont="1" applyFill="1" applyBorder="1" applyAlignment="1" applyProtection="1">
      <alignment horizontal="center" vertical="center" wrapText="1"/>
      <protection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165" fontId="13" fillId="0" borderId="0" xfId="0" applyNumberFormat="1" applyFont="1" applyAlignment="1" applyProtection="1">
      <alignment horizontal="right"/>
      <protection/>
    </xf>
    <xf numFmtId="0" fontId="0" fillId="0" borderId="18" xfId="0" applyBorder="1" applyAlignment="1" applyProtection="1">
      <alignment horizontal="left" vertical="center"/>
      <protection/>
    </xf>
    <xf numFmtId="167" fontId="16" fillId="0" borderId="6" xfId="0" applyNumberFormat="1" applyFont="1" applyBorder="1" applyAlignment="1" applyProtection="1">
      <alignment horizontal="right"/>
      <protection/>
    </xf>
    <xf numFmtId="167" fontId="16" fillId="0" borderId="19" xfId="0" applyNumberFormat="1" applyFont="1" applyBorder="1" applyAlignment="1" applyProtection="1">
      <alignment horizontal="right"/>
      <protection/>
    </xf>
    <xf numFmtId="165" fontId="17" fillId="0" borderId="0" xfId="0" applyNumberFormat="1" applyFont="1" applyAlignment="1" applyProtection="1">
      <alignment horizontal="right" vertical="center"/>
      <protection locked="0"/>
    </xf>
    <xf numFmtId="0" fontId="18" fillId="0" borderId="4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 locked="0"/>
    </xf>
    <xf numFmtId="165" fontId="14" fillId="0" borderId="0" xfId="0" applyNumberFormat="1" applyFont="1" applyAlignment="1" applyProtection="1">
      <alignment horizontal="right"/>
      <protection/>
    </xf>
    <xf numFmtId="0" fontId="18" fillId="0" borderId="4" xfId="0" applyFont="1" applyBorder="1" applyAlignment="1" applyProtection="1">
      <alignment horizontal="left"/>
      <protection locked="0"/>
    </xf>
    <xf numFmtId="0" fontId="18" fillId="0" borderId="20" xfId="0" applyFont="1" applyBorder="1" applyAlignment="1" applyProtection="1">
      <alignment horizontal="left"/>
      <protection/>
    </xf>
    <xf numFmtId="167" fontId="18" fillId="0" borderId="0" xfId="0" applyNumberFormat="1" applyFont="1" applyAlignment="1" applyProtection="1">
      <alignment horizontal="right"/>
      <protection/>
    </xf>
    <xf numFmtId="167" fontId="18" fillId="0" borderId="21" xfId="0" applyNumberFormat="1" applyFont="1" applyBorder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 locked="0"/>
    </xf>
    <xf numFmtId="165" fontId="18" fillId="0" borderId="0" xfId="0" applyNumberFormat="1" applyFont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8" fontId="0" fillId="0" borderId="22" xfId="0" applyNumberFormat="1" applyFont="1" applyBorder="1" applyAlignment="1" applyProtection="1">
      <alignment horizontal="right" vertical="center"/>
      <protection/>
    </xf>
    <xf numFmtId="165" fontId="0" fillId="4" borderId="22" xfId="0" applyNumberFormat="1" applyFont="1" applyFill="1" applyBorder="1" applyAlignment="1" applyProtection="1">
      <alignment horizontal="right" vertical="center"/>
      <protection locked="0"/>
    </xf>
    <xf numFmtId="165" fontId="0" fillId="0" borderId="22" xfId="0" applyNumberFormat="1" applyFont="1" applyBorder="1" applyAlignment="1" applyProtection="1">
      <alignment horizontal="right" vertical="center"/>
      <protection/>
    </xf>
    <xf numFmtId="0" fontId="9" fillId="4" borderId="2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/>
    </xf>
    <xf numFmtId="167" fontId="9" fillId="0" borderId="0" xfId="0" applyNumberFormat="1" applyFont="1" applyAlignment="1" applyProtection="1">
      <alignment horizontal="right" vertical="center"/>
      <protection/>
    </xf>
    <xf numFmtId="167" fontId="9" fillId="0" borderId="21" xfId="0" applyNumberFormat="1" applyFont="1" applyBorder="1" applyAlignment="1" applyProtection="1">
      <alignment horizontal="right" vertical="center"/>
      <protection/>
    </xf>
    <xf numFmtId="165" fontId="0" fillId="0" borderId="0" xfId="0" applyNumberFormat="1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top" wrapText="1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49" fontId="0" fillId="0" borderId="22" xfId="0" applyNumberForma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5" fillId="2" borderId="0" xfId="2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5" fillId="2" borderId="0" xfId="2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ntonin.knop\Documents\soute&#382;\2015\04_Dalovice\Tvorba%20nab&#237;dky\Tabulka%20SUB\P5_Soupis%20prac&#237;%20(PV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nos\dokumenty_pavlina\PROJEKTY_KOMPLET_2017\JESLE%20Rekonstrukce\VR_2017_vybaveni\podklady_MEPRO_aktual_10042017\DZR%20vybaven&#237;%20objektu%2004_2017\specifikace%20a%20v&#253;kaz%20v&#253;m&#283;r%20DZR%20vybave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.100 - Stavební část "/>
      <sheetName val="01.101 - ZI "/>
      <sheetName val="01.102 - ÚT "/>
      <sheetName val="01.103 - Plynoinstalace "/>
      <sheetName val="01.104 - Přípojka NTL plynu"/>
      <sheetName val="01.105 - Venkovní dešťová..."/>
      <sheetName val="01.106i - VZT bez sálu"/>
      <sheetName val="01.106is - VZT Sál"/>
      <sheetName val="01.107 - Elektromontáže -..."/>
      <sheetName val="01.108i-CCTV - CCTV"/>
      <sheetName val="01.108i-EPS - EPS"/>
      <sheetName val="01.108i-EZS - EZS"/>
      <sheetName val="01.108i-SND - SND"/>
      <sheetName val="01.108i-STA - STA"/>
      <sheetName val="01.108i-STK - STK"/>
      <sheetName val="01.108i-WLAN - WLAN"/>
      <sheetName val="SO 02 - Komunikace a zpev..."/>
      <sheetName val="SO 04 - Kanalizační přípojka"/>
      <sheetName val="SO 05 - Vodovodní přípojka"/>
      <sheetName val="SO 06 - Veřejné osvětlení"/>
      <sheetName val="SO 07 - Přípojka  NN"/>
      <sheetName val="VON - Vedlejší a ostatní ..."/>
      <sheetName val="Pokyny pro vyplnění"/>
    </sheetNames>
    <sheetDataSet>
      <sheetData sheetId="0">
        <row r="6">
          <cell r="K6" t="str">
            <v>Společenský objekt Dalovice, změna stavby - 2015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část B návrh roz"/>
    </sheetNames>
    <sheetDataSet>
      <sheetData sheetId="0">
        <row r="90">
          <cell r="C90" t="str">
            <v>Odkazy v zadávací dokumentaci na jednotlivá obchodní jména a zvláštní označení výrobků a obchodních názvů materiálů popisují a specifikují podmínky požadovaného plnění s tím, že zadavatel připouští i jiná kvalitativně a technicky obdobná řešení za podmínky, že nesmí dojít ke zhoršení parametrů daných v projektovém řešení. Pokud se uchazeč odchýlí použitím jiných výrobků nebo materiálů od projektu, musí být v cenové nabídce výslovně uvedeno a doloženo, že jsou dodrženy stanovené parametry v zadávací dokumentaci (prohlášením o shodě).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89"/>
  <sheetViews>
    <sheetView showGridLines="0" tabSelected="1" workbookViewId="0" topLeftCell="A1">
      <pane ySplit="1" topLeftCell="A152" activePane="bottomLeft" state="frozen"/>
      <selection pane="topLeft" activeCell="D65" sqref="D65:D67"/>
      <selection pane="bottomLeft" activeCell="W165" sqref="W165"/>
    </sheetView>
  </sheetViews>
  <sheetFormatPr defaultColWidth="10.5" defaultRowHeight="14.25" customHeight="1"/>
  <cols>
    <col min="1" max="1" width="8.33203125" style="123" customWidth="1"/>
    <col min="2" max="2" width="1.66796875" style="123" customWidth="1"/>
    <col min="3" max="3" width="4.16015625" style="123" customWidth="1"/>
    <col min="4" max="4" width="4.33203125" style="123" customWidth="1"/>
    <col min="5" max="5" width="17.16015625" style="123" customWidth="1"/>
    <col min="6" max="6" width="90.83203125" style="123" customWidth="1"/>
    <col min="7" max="7" width="8.66015625" style="123" customWidth="1"/>
    <col min="8" max="8" width="11.16015625" style="123" customWidth="1"/>
    <col min="9" max="9" width="12.66015625" style="123" customWidth="1"/>
    <col min="10" max="10" width="23.5" style="123" customWidth="1"/>
    <col min="11" max="11" width="15.5" style="123" customWidth="1"/>
    <col min="12" max="12" width="10.5" style="124" customWidth="1"/>
    <col min="13" max="18" width="10.5" style="123" hidden="1" customWidth="1"/>
    <col min="19" max="19" width="8.16015625" style="123" hidden="1" customWidth="1"/>
    <col min="20" max="20" width="29.66015625" style="123" hidden="1" customWidth="1"/>
    <col min="21" max="21" width="16.33203125" style="123" hidden="1" customWidth="1"/>
    <col min="22" max="22" width="12.33203125" style="123" customWidth="1"/>
    <col min="23" max="23" width="16.33203125" style="123" customWidth="1"/>
    <col min="24" max="24" width="12.16015625" style="123" customWidth="1"/>
    <col min="25" max="25" width="15" style="123" customWidth="1"/>
    <col min="26" max="26" width="11" style="123" customWidth="1"/>
    <col min="27" max="27" width="15" style="123" customWidth="1"/>
    <col min="28" max="28" width="16.33203125" style="123" customWidth="1"/>
    <col min="29" max="29" width="11" style="123" customWidth="1"/>
    <col min="30" max="30" width="15" style="123" customWidth="1"/>
    <col min="31" max="31" width="16.33203125" style="123" customWidth="1"/>
    <col min="32" max="43" width="10.5" style="124" customWidth="1"/>
    <col min="44" max="65" width="10.5" style="123" hidden="1" customWidth="1"/>
    <col min="66" max="16384" width="10.5" style="124" customWidth="1"/>
  </cols>
  <sheetData>
    <row r="1" spans="1:256" s="5" customFormat="1" ht="22.5" customHeight="1">
      <c r="A1" s="1"/>
      <c r="B1" s="2"/>
      <c r="C1" s="2"/>
      <c r="D1" s="3" t="s">
        <v>0</v>
      </c>
      <c r="E1" s="2"/>
      <c r="F1" s="122" t="s">
        <v>1</v>
      </c>
      <c r="G1" s="130" t="s">
        <v>2</v>
      </c>
      <c r="H1" s="130"/>
      <c r="I1" s="2"/>
      <c r="J1" s="122" t="s">
        <v>3</v>
      </c>
      <c r="K1" s="3" t="s">
        <v>4</v>
      </c>
      <c r="L1" s="122"/>
      <c r="M1" s="122"/>
      <c r="N1" s="122"/>
      <c r="O1" s="122"/>
      <c r="P1" s="122"/>
      <c r="Q1" s="122"/>
      <c r="R1" s="122"/>
      <c r="S1" s="122"/>
      <c r="T1" s="122"/>
      <c r="U1" s="4"/>
      <c r="V1" s="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3:46" s="123" customFormat="1" ht="37.5" customHeight="1">
      <c r="C2" s="123"/>
      <c r="L2" s="131"/>
      <c r="M2" s="132"/>
      <c r="N2" s="132"/>
      <c r="O2" s="132"/>
      <c r="P2" s="132"/>
      <c r="Q2" s="132"/>
      <c r="R2" s="132"/>
      <c r="S2" s="132"/>
      <c r="T2" s="132"/>
      <c r="U2" s="132"/>
      <c r="V2" s="132"/>
      <c r="AT2" s="123" t="s">
        <v>101</v>
      </c>
    </row>
    <row r="3" spans="2:46" s="123" customFormat="1" ht="7.5" customHeight="1">
      <c r="B3" s="6"/>
      <c r="C3" s="7"/>
      <c r="D3" s="7"/>
      <c r="E3" s="7"/>
      <c r="F3" s="7"/>
      <c r="G3" s="7"/>
      <c r="H3" s="7"/>
      <c r="I3" s="8"/>
      <c r="J3" s="7"/>
      <c r="K3" s="9"/>
      <c r="AT3" s="123" t="s">
        <v>5</v>
      </c>
    </row>
    <row r="4" spans="2:46" s="123" customFormat="1" ht="37.5" customHeight="1">
      <c r="B4" s="10"/>
      <c r="C4" s="119"/>
      <c r="D4" s="11" t="s">
        <v>6</v>
      </c>
      <c r="E4" s="119"/>
      <c r="F4" s="119"/>
      <c r="G4" s="119"/>
      <c r="H4" s="119"/>
      <c r="J4" s="119"/>
      <c r="K4" s="12"/>
      <c r="M4" s="13" t="s">
        <v>7</v>
      </c>
      <c r="AT4" s="123" t="s">
        <v>8</v>
      </c>
    </row>
    <row r="5" spans="2:11" s="123" customFormat="1" ht="7.5" customHeight="1">
      <c r="B5" s="10"/>
      <c r="C5" s="119"/>
      <c r="D5" s="119"/>
      <c r="E5" s="119"/>
      <c r="F5" s="119"/>
      <c r="G5" s="119"/>
      <c r="H5" s="119"/>
      <c r="J5" s="119"/>
      <c r="K5" s="12"/>
    </row>
    <row r="6" spans="2:11" s="123" customFormat="1" ht="15.75" customHeight="1">
      <c r="B6" s="10"/>
      <c r="C6" s="119"/>
      <c r="D6" s="14" t="s">
        <v>9</v>
      </c>
      <c r="E6" s="119"/>
      <c r="F6" s="119"/>
      <c r="G6" s="119"/>
      <c r="H6" s="119"/>
      <c r="J6" s="119"/>
      <c r="K6" s="12"/>
    </row>
    <row r="7" spans="2:11" s="123" customFormat="1" ht="15.75" customHeight="1">
      <c r="B7" s="10"/>
      <c r="C7" s="119"/>
      <c r="D7" s="119"/>
      <c r="E7" s="133" t="s">
        <v>167</v>
      </c>
      <c r="F7" s="134"/>
      <c r="G7" s="134"/>
      <c r="H7" s="134"/>
      <c r="J7" s="119"/>
      <c r="K7" s="12"/>
    </row>
    <row r="8" spans="2:11" s="123" customFormat="1" ht="15.75" customHeight="1">
      <c r="B8" s="10"/>
      <c r="C8" s="119"/>
      <c r="D8" s="14" t="s">
        <v>10</v>
      </c>
      <c r="E8" s="119"/>
      <c r="F8" s="119"/>
      <c r="G8" s="119"/>
      <c r="H8" s="119"/>
      <c r="J8" s="119"/>
      <c r="K8" s="12"/>
    </row>
    <row r="9" spans="2:11" s="123" customFormat="1" ht="16.5" customHeight="1">
      <c r="B9" s="10"/>
      <c r="C9" s="119"/>
      <c r="D9" s="119"/>
      <c r="E9" s="133" t="s">
        <v>168</v>
      </c>
      <c r="F9" s="134"/>
      <c r="G9" s="134"/>
      <c r="H9" s="134"/>
      <c r="J9" s="119"/>
      <c r="K9" s="12"/>
    </row>
    <row r="10" spans="2:11" s="123" customFormat="1" ht="15.75" customHeight="1">
      <c r="B10" s="10"/>
      <c r="C10" s="119"/>
      <c r="D10" s="14" t="s">
        <v>11</v>
      </c>
      <c r="E10" s="119"/>
      <c r="F10" s="119"/>
      <c r="G10" s="119"/>
      <c r="H10" s="119"/>
      <c r="J10" s="119"/>
      <c r="K10" s="12"/>
    </row>
    <row r="11" spans="2:11" s="15" customFormat="1" ht="16.5" customHeight="1">
      <c r="B11" s="16"/>
      <c r="C11" s="125"/>
      <c r="D11" s="125"/>
      <c r="E11" s="135" t="s">
        <v>124</v>
      </c>
      <c r="F11" s="136"/>
      <c r="G11" s="136"/>
      <c r="H11" s="136"/>
      <c r="J11" s="125"/>
      <c r="K11" s="17"/>
    </row>
    <row r="12" spans="2:11" s="18" customFormat="1" ht="15.75" customHeight="1">
      <c r="B12" s="19"/>
      <c r="C12" s="121"/>
      <c r="D12" s="14" t="s">
        <v>13</v>
      </c>
      <c r="E12" s="121"/>
      <c r="F12" s="121"/>
      <c r="G12" s="121"/>
      <c r="H12" s="121"/>
      <c r="J12" s="121"/>
      <c r="K12" s="20"/>
    </row>
    <row r="13" spans="2:11" s="18" customFormat="1" ht="37.5" customHeight="1">
      <c r="B13" s="19"/>
      <c r="C13" s="121"/>
      <c r="D13" s="121"/>
      <c r="E13" s="128" t="s">
        <v>150</v>
      </c>
      <c r="F13" s="129"/>
      <c r="G13" s="129"/>
      <c r="H13" s="129"/>
      <c r="J13" s="121"/>
      <c r="K13" s="20"/>
    </row>
    <row r="14" spans="2:11" s="18" customFormat="1" ht="14.25" customHeight="1">
      <c r="B14" s="19"/>
      <c r="C14" s="121"/>
      <c r="D14" s="121"/>
      <c r="E14" s="121"/>
      <c r="F14" s="121"/>
      <c r="G14" s="121"/>
      <c r="H14" s="121"/>
      <c r="J14" s="121"/>
      <c r="K14" s="20"/>
    </row>
    <row r="15" spans="2:11" s="18" customFormat="1" ht="15" customHeight="1">
      <c r="B15" s="19"/>
      <c r="C15" s="121"/>
      <c r="D15" s="14" t="s">
        <v>14</v>
      </c>
      <c r="E15" s="121"/>
      <c r="F15" s="21"/>
      <c r="G15" s="121"/>
      <c r="H15" s="121"/>
      <c r="I15" s="22" t="s">
        <v>15</v>
      </c>
      <c r="J15" s="21"/>
      <c r="K15" s="20"/>
    </row>
    <row r="16" spans="2:11" s="18" customFormat="1" ht="15" customHeight="1">
      <c r="B16" s="19"/>
      <c r="C16" s="121"/>
      <c r="D16" s="14" t="s">
        <v>16</v>
      </c>
      <c r="E16" s="121"/>
      <c r="F16" s="21" t="s">
        <v>161</v>
      </c>
      <c r="G16" s="121"/>
      <c r="H16" s="121"/>
      <c r="I16" s="22" t="s">
        <v>17</v>
      </c>
      <c r="J16" s="23">
        <v>42887</v>
      </c>
      <c r="K16" s="20"/>
    </row>
    <row r="17" spans="2:11" s="18" customFormat="1" ht="12" customHeight="1">
      <c r="B17" s="19"/>
      <c r="C17" s="121"/>
      <c r="D17" s="121"/>
      <c r="E17" s="121"/>
      <c r="F17" s="121"/>
      <c r="G17" s="121"/>
      <c r="H17" s="121"/>
      <c r="J17" s="121"/>
      <c r="K17" s="20"/>
    </row>
    <row r="18" spans="2:11" s="18" customFormat="1" ht="15" customHeight="1">
      <c r="B18" s="19"/>
      <c r="C18" s="121"/>
      <c r="D18" s="14" t="s">
        <v>18</v>
      </c>
      <c r="E18" s="121"/>
      <c r="F18" s="121"/>
      <c r="G18" s="121"/>
      <c r="H18" s="121"/>
      <c r="I18" s="22" t="s">
        <v>19</v>
      </c>
      <c r="J18" s="21"/>
      <c r="K18" s="20"/>
    </row>
    <row r="19" spans="2:11" s="18" customFormat="1" ht="18.75" customHeight="1">
      <c r="B19" s="19"/>
      <c r="C19" s="121"/>
      <c r="D19" s="121"/>
      <c r="E19" s="21" t="s">
        <v>125</v>
      </c>
      <c r="F19" s="121"/>
      <c r="G19" s="121"/>
      <c r="H19" s="121"/>
      <c r="I19" s="22" t="s">
        <v>20</v>
      </c>
      <c r="J19" s="21"/>
      <c r="K19" s="20"/>
    </row>
    <row r="20" spans="2:11" s="18" customFormat="1" ht="7.5" customHeight="1">
      <c r="B20" s="19"/>
      <c r="C20" s="121"/>
      <c r="D20" s="121"/>
      <c r="E20" s="113"/>
      <c r="F20" s="121"/>
      <c r="G20" s="121"/>
      <c r="H20" s="121"/>
      <c r="J20" s="121"/>
      <c r="K20" s="20"/>
    </row>
    <row r="21" spans="2:11" s="18" customFormat="1" ht="15" customHeight="1">
      <c r="B21" s="19"/>
      <c r="C21" s="121"/>
      <c r="D21" s="14" t="s">
        <v>21</v>
      </c>
      <c r="E21" s="121"/>
      <c r="F21" s="121"/>
      <c r="G21" s="121"/>
      <c r="H21" s="121"/>
      <c r="I21" s="22" t="s">
        <v>19</v>
      </c>
      <c r="J21" s="21" t="str">
        <f>IF('[1]Rekapitulace stavby'!$AN$13="Vyplň údaj","",IF('[1]Rekapitulace stavby'!$AN$13="","",'[1]Rekapitulace stavby'!$AN$13))</f>
        <v/>
      </c>
      <c r="K21" s="20"/>
    </row>
    <row r="22" spans="2:11" s="18" customFormat="1" ht="18.75" customHeight="1">
      <c r="B22" s="19"/>
      <c r="C22" s="121"/>
      <c r="D22" s="121"/>
      <c r="E22" s="21" t="str">
        <f>IF('[1]Rekapitulace stavby'!$E$14="Vyplň údaj","",IF('[1]Rekapitulace stavby'!$E$14="","",'[1]Rekapitulace stavby'!$E$14))</f>
        <v/>
      </c>
      <c r="F22" s="121"/>
      <c r="G22" s="121"/>
      <c r="H22" s="121"/>
      <c r="I22" s="22" t="s">
        <v>20</v>
      </c>
      <c r="J22" s="21" t="str">
        <f>IF('[1]Rekapitulace stavby'!$AN$14="Vyplň údaj","",IF('[1]Rekapitulace stavby'!$AN$14="","",'[1]Rekapitulace stavby'!$AN$14))</f>
        <v/>
      </c>
      <c r="K22" s="20"/>
    </row>
    <row r="23" spans="2:11" s="18" customFormat="1" ht="7.5" customHeight="1">
      <c r="B23" s="19"/>
      <c r="C23" s="121"/>
      <c r="D23" s="121"/>
      <c r="E23" s="121"/>
      <c r="F23" s="121"/>
      <c r="G23" s="121"/>
      <c r="H23" s="121"/>
      <c r="J23" s="121"/>
      <c r="K23" s="20"/>
    </row>
    <row r="24" spans="2:11" s="18" customFormat="1" ht="15" customHeight="1">
      <c r="B24" s="19"/>
      <c r="C24" s="121"/>
      <c r="D24" s="14" t="s">
        <v>149</v>
      </c>
      <c r="E24" s="121"/>
      <c r="F24" s="121"/>
      <c r="G24" s="121"/>
      <c r="H24" s="121"/>
      <c r="I24" s="22" t="s">
        <v>19</v>
      </c>
      <c r="J24" s="21"/>
      <c r="K24" s="20"/>
    </row>
    <row r="25" spans="2:11" s="18" customFormat="1" ht="18.75" customHeight="1">
      <c r="B25" s="19"/>
      <c r="C25" s="121"/>
      <c r="D25" s="121"/>
      <c r="E25" s="21"/>
      <c r="F25" s="121"/>
      <c r="G25" s="121"/>
      <c r="H25" s="121"/>
      <c r="I25" s="22" t="s">
        <v>20</v>
      </c>
      <c r="J25" s="21"/>
      <c r="K25" s="20"/>
    </row>
    <row r="26" spans="2:11" s="18" customFormat="1" ht="7.5" customHeight="1">
      <c r="B26" s="19"/>
      <c r="C26" s="121"/>
      <c r="D26" s="121"/>
      <c r="E26" s="121"/>
      <c r="F26" s="121"/>
      <c r="G26" s="121"/>
      <c r="H26" s="121"/>
      <c r="J26" s="121"/>
      <c r="K26" s="20"/>
    </row>
    <row r="27" spans="2:11" s="18" customFormat="1" ht="15" customHeight="1">
      <c r="B27" s="19"/>
      <c r="C27" s="121"/>
      <c r="D27" s="14" t="s">
        <v>22</v>
      </c>
      <c r="E27" s="121"/>
      <c r="F27" s="121"/>
      <c r="G27" s="121"/>
      <c r="H27" s="121"/>
      <c r="J27" s="121"/>
      <c r="K27" s="20"/>
    </row>
    <row r="28" spans="2:11" s="18" customFormat="1" ht="7.5" customHeight="1">
      <c r="B28" s="19"/>
      <c r="C28" s="121"/>
      <c r="D28" s="121"/>
      <c r="E28" s="121"/>
      <c r="F28" s="121"/>
      <c r="G28" s="121"/>
      <c r="H28" s="121"/>
      <c r="J28" s="121"/>
      <c r="K28" s="20"/>
    </row>
    <row r="29" spans="2:11" s="18" customFormat="1" ht="7.5" customHeight="1">
      <c r="B29" s="19"/>
      <c r="C29" s="121"/>
      <c r="D29" s="24"/>
      <c r="E29" s="24"/>
      <c r="F29" s="24"/>
      <c r="G29" s="24"/>
      <c r="H29" s="24"/>
      <c r="I29" s="25"/>
      <c r="J29" s="24"/>
      <c r="K29" s="26"/>
    </row>
    <row r="30" spans="2:11" s="18" customFormat="1" ht="26.25" customHeight="1">
      <c r="B30" s="19"/>
      <c r="C30" s="121"/>
      <c r="D30" s="27" t="s">
        <v>23</v>
      </c>
      <c r="E30" s="121"/>
      <c r="F30" s="121"/>
      <c r="G30" s="121"/>
      <c r="H30" s="121"/>
      <c r="J30" s="28">
        <f>ROUNDUP($J$90,2)</f>
        <v>0</v>
      </c>
      <c r="K30" s="20"/>
    </row>
    <row r="31" spans="2:11" s="18" customFormat="1" ht="7.5" customHeight="1">
      <c r="B31" s="19"/>
      <c r="C31" s="121"/>
      <c r="D31" s="24"/>
      <c r="E31" s="24"/>
      <c r="F31" s="24"/>
      <c r="G31" s="24"/>
      <c r="H31" s="24"/>
      <c r="I31" s="25"/>
      <c r="J31" s="24"/>
      <c r="K31" s="26"/>
    </row>
    <row r="32" spans="2:11" s="18" customFormat="1" ht="15" customHeight="1">
      <c r="B32" s="19"/>
      <c r="C32" s="121"/>
      <c r="D32" s="121"/>
      <c r="E32" s="121"/>
      <c r="F32" s="29" t="s">
        <v>24</v>
      </c>
      <c r="G32" s="121"/>
      <c r="H32" s="121"/>
      <c r="I32" s="30" t="s">
        <v>25</v>
      </c>
      <c r="J32" s="29" t="s">
        <v>26</v>
      </c>
      <c r="K32" s="20"/>
    </row>
    <row r="33" spans="2:11" s="18" customFormat="1" ht="15" customHeight="1">
      <c r="B33" s="19"/>
      <c r="C33" s="121"/>
      <c r="D33" s="120" t="s">
        <v>27</v>
      </c>
      <c r="E33" s="120" t="s">
        <v>28</v>
      </c>
      <c r="F33" s="31">
        <f>ROUNDUP(SUM($BE$90:$BE$175),2)</f>
        <v>0</v>
      </c>
      <c r="G33" s="121"/>
      <c r="H33" s="121"/>
      <c r="I33" s="32">
        <v>0.21</v>
      </c>
      <c r="J33" s="31">
        <f>ROUNDUP(ROUNDUP((SUM($BE$90:$BE$175)),2)*$I$33,1)</f>
        <v>0</v>
      </c>
      <c r="K33" s="20"/>
    </row>
    <row r="34" spans="2:11" s="18" customFormat="1" ht="15" customHeight="1">
      <c r="B34" s="19"/>
      <c r="C34" s="121"/>
      <c r="D34" s="121"/>
      <c r="E34" s="120" t="s">
        <v>29</v>
      </c>
      <c r="F34" s="31">
        <f>ROUNDUP(SUM($BF$90:$BF$175),2)</f>
        <v>0</v>
      </c>
      <c r="G34" s="121"/>
      <c r="H34" s="121"/>
      <c r="I34" s="32">
        <v>0.15</v>
      </c>
      <c r="J34" s="31">
        <f>ROUNDUP(ROUNDUP((SUM($BF$90:$BF$175)),2)*$I$34,1)</f>
        <v>0</v>
      </c>
      <c r="K34" s="20"/>
    </row>
    <row r="35" spans="2:11" s="18" customFormat="1" ht="15" customHeight="1" hidden="1">
      <c r="B35" s="19"/>
      <c r="C35" s="121"/>
      <c r="D35" s="121"/>
      <c r="E35" s="120" t="s">
        <v>30</v>
      </c>
      <c r="F35" s="31">
        <f>ROUNDUP(SUM($BG$90:$BG$175),2)</f>
        <v>0</v>
      </c>
      <c r="G35" s="121"/>
      <c r="H35" s="121"/>
      <c r="I35" s="32">
        <v>0.21</v>
      </c>
      <c r="J35" s="31">
        <v>0</v>
      </c>
      <c r="K35" s="20"/>
    </row>
    <row r="36" spans="2:11" s="18" customFormat="1" ht="15" customHeight="1" hidden="1">
      <c r="B36" s="19"/>
      <c r="C36" s="121"/>
      <c r="D36" s="121"/>
      <c r="E36" s="120" t="s">
        <v>31</v>
      </c>
      <c r="F36" s="31">
        <f>ROUNDUP(SUM($BH$90:$BH$175),2)</f>
        <v>0</v>
      </c>
      <c r="G36" s="121"/>
      <c r="H36" s="121"/>
      <c r="I36" s="32">
        <v>0.15</v>
      </c>
      <c r="J36" s="31">
        <v>0</v>
      </c>
      <c r="K36" s="20"/>
    </row>
    <row r="37" spans="2:11" s="18" customFormat="1" ht="15" customHeight="1" hidden="1">
      <c r="B37" s="19"/>
      <c r="C37" s="121"/>
      <c r="D37" s="121"/>
      <c r="E37" s="120" t="s">
        <v>32</v>
      </c>
      <c r="F37" s="31">
        <f>ROUNDUP(SUM($BI$90:$BI$175),2)</f>
        <v>0</v>
      </c>
      <c r="G37" s="121"/>
      <c r="H37" s="121"/>
      <c r="I37" s="32">
        <v>0</v>
      </c>
      <c r="J37" s="31">
        <v>0</v>
      </c>
      <c r="K37" s="20"/>
    </row>
    <row r="38" spans="2:11" s="18" customFormat="1" ht="7.5" customHeight="1">
      <c r="B38" s="19"/>
      <c r="C38" s="121"/>
      <c r="D38" s="121"/>
      <c r="E38" s="121"/>
      <c r="F38" s="121"/>
      <c r="G38" s="121"/>
      <c r="H38" s="121"/>
      <c r="J38" s="121"/>
      <c r="K38" s="20"/>
    </row>
    <row r="39" spans="2:11" s="18" customFormat="1" ht="26.25" customHeight="1">
      <c r="B39" s="19"/>
      <c r="C39" s="33"/>
      <c r="D39" s="34" t="s">
        <v>33</v>
      </c>
      <c r="E39" s="35"/>
      <c r="F39" s="35"/>
      <c r="G39" s="36" t="s">
        <v>34</v>
      </c>
      <c r="H39" s="37" t="s">
        <v>35</v>
      </c>
      <c r="I39" s="38"/>
      <c r="J39" s="39">
        <f>SUM($J$30:$J$37)</f>
        <v>0</v>
      </c>
      <c r="K39" s="40"/>
    </row>
    <row r="40" spans="2:11" s="18" customFormat="1" ht="15" customHeight="1">
      <c r="B40" s="41"/>
      <c r="C40" s="42"/>
      <c r="D40" s="42"/>
      <c r="E40" s="42"/>
      <c r="F40" s="42"/>
      <c r="G40" s="42"/>
      <c r="H40" s="42"/>
      <c r="I40" s="43"/>
      <c r="J40" s="42"/>
      <c r="K40" s="44"/>
    </row>
    <row r="44" spans="2:11" s="18" customFormat="1" ht="7.5" customHeight="1">
      <c r="B44" s="45"/>
      <c r="C44" s="46"/>
      <c r="D44" s="46"/>
      <c r="E44" s="46"/>
      <c r="F44" s="46"/>
      <c r="G44" s="46"/>
      <c r="H44" s="46"/>
      <c r="I44" s="46"/>
      <c r="J44" s="46"/>
      <c r="K44" s="47"/>
    </row>
    <row r="45" spans="2:11" s="18" customFormat="1" ht="37.5" customHeight="1">
      <c r="B45" s="19"/>
      <c r="C45" s="11" t="s">
        <v>36</v>
      </c>
      <c r="D45" s="121"/>
      <c r="E45" s="121"/>
      <c r="F45" s="121"/>
      <c r="G45" s="121"/>
      <c r="H45" s="121"/>
      <c r="J45" s="121"/>
      <c r="K45" s="20"/>
    </row>
    <row r="46" spans="2:11" s="18" customFormat="1" ht="7.5" customHeight="1">
      <c r="B46" s="19"/>
      <c r="C46" s="121"/>
      <c r="D46" s="121"/>
      <c r="E46" s="121"/>
      <c r="F46" s="121"/>
      <c r="G46" s="121"/>
      <c r="H46" s="121"/>
      <c r="J46" s="121"/>
      <c r="K46" s="20"/>
    </row>
    <row r="47" spans="2:11" s="18" customFormat="1" ht="15" customHeight="1">
      <c r="B47" s="19"/>
      <c r="C47" s="14" t="s">
        <v>9</v>
      </c>
      <c r="D47" s="121"/>
      <c r="E47" s="121"/>
      <c r="F47" s="121"/>
      <c r="G47" s="121"/>
      <c r="H47" s="121"/>
      <c r="J47" s="121"/>
      <c r="K47" s="20"/>
    </row>
    <row r="48" spans="2:11" s="18" customFormat="1" ht="16.5" customHeight="1">
      <c r="B48" s="19"/>
      <c r="C48" s="121"/>
      <c r="D48" s="121"/>
      <c r="E48" s="133" t="s">
        <v>167</v>
      </c>
      <c r="F48" s="129"/>
      <c r="G48" s="129"/>
      <c r="H48" s="129"/>
      <c r="J48" s="121"/>
      <c r="K48" s="20"/>
    </row>
    <row r="49" spans="2:256" s="123" customFormat="1" ht="15.75" customHeight="1">
      <c r="B49" s="10"/>
      <c r="C49" s="14" t="s">
        <v>10</v>
      </c>
      <c r="D49" s="119"/>
      <c r="E49" s="119"/>
      <c r="F49" s="119"/>
      <c r="G49" s="119"/>
      <c r="H49" s="119"/>
      <c r="J49" s="119"/>
      <c r="K49" s="12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4"/>
      <c r="FK49" s="124"/>
      <c r="FL49" s="124"/>
      <c r="FM49" s="124"/>
      <c r="FN49" s="124"/>
      <c r="FO49" s="124"/>
      <c r="FP49" s="124"/>
      <c r="FQ49" s="124"/>
      <c r="FR49" s="124"/>
      <c r="FS49" s="124"/>
      <c r="FT49" s="124"/>
      <c r="FU49" s="124"/>
      <c r="FV49" s="124"/>
      <c r="FW49" s="124"/>
      <c r="FX49" s="124"/>
      <c r="FY49" s="124"/>
      <c r="FZ49" s="124"/>
      <c r="GA49" s="124"/>
      <c r="GB49" s="124"/>
      <c r="GC49" s="124"/>
      <c r="GD49" s="124"/>
      <c r="GE49" s="124"/>
      <c r="GF49" s="124"/>
      <c r="GG49" s="124"/>
      <c r="GH49" s="124"/>
      <c r="GI49" s="124"/>
      <c r="GJ49" s="124"/>
      <c r="GK49" s="124"/>
      <c r="GL49" s="124"/>
      <c r="GM49" s="124"/>
      <c r="GN49" s="124"/>
      <c r="GO49" s="124"/>
      <c r="GP49" s="124"/>
      <c r="GQ49" s="124"/>
      <c r="GR49" s="124"/>
      <c r="GS49" s="124"/>
      <c r="GT49" s="124"/>
      <c r="GU49" s="124"/>
      <c r="GV49" s="124"/>
      <c r="GW49" s="124"/>
      <c r="GX49" s="124"/>
      <c r="GY49" s="124"/>
      <c r="GZ49" s="124"/>
      <c r="HA49" s="124"/>
      <c r="HB49" s="124"/>
      <c r="HC49" s="124"/>
      <c r="HD49" s="124"/>
      <c r="HE49" s="124"/>
      <c r="HF49" s="124"/>
      <c r="HG49" s="124"/>
      <c r="HH49" s="124"/>
      <c r="HI49" s="124"/>
      <c r="HJ49" s="124"/>
      <c r="HK49" s="124"/>
      <c r="HL49" s="124"/>
      <c r="HM49" s="124"/>
      <c r="HN49" s="124"/>
      <c r="HO49" s="124"/>
      <c r="HP49" s="124"/>
      <c r="HQ49" s="124"/>
      <c r="HR49" s="124"/>
      <c r="HS49" s="124"/>
      <c r="HT49" s="124"/>
      <c r="HU49" s="124"/>
      <c r="HV49" s="124"/>
      <c r="HW49" s="124"/>
      <c r="HX49" s="124"/>
      <c r="HY49" s="124"/>
      <c r="HZ49" s="124"/>
      <c r="IA49" s="124"/>
      <c r="IB49" s="124"/>
      <c r="IC49" s="124"/>
      <c r="ID49" s="124"/>
      <c r="IE49" s="124"/>
      <c r="IF49" s="124"/>
      <c r="IG49" s="124"/>
      <c r="IH49" s="124"/>
      <c r="II49" s="124"/>
      <c r="IJ49" s="124"/>
      <c r="IK49" s="124"/>
      <c r="IL49" s="124"/>
      <c r="IM49" s="124"/>
      <c r="IN49" s="124"/>
      <c r="IO49" s="124"/>
      <c r="IP49" s="124"/>
      <c r="IQ49" s="124"/>
      <c r="IR49" s="124"/>
      <c r="IS49" s="124"/>
      <c r="IT49" s="124"/>
      <c r="IU49" s="124"/>
      <c r="IV49" s="124"/>
    </row>
    <row r="50" spans="2:256" s="123" customFormat="1" ht="16.5" customHeight="1">
      <c r="B50" s="10"/>
      <c r="C50" s="119"/>
      <c r="D50" s="119"/>
      <c r="E50" s="133" t="s">
        <v>168</v>
      </c>
      <c r="F50" s="134"/>
      <c r="G50" s="134"/>
      <c r="H50" s="134"/>
      <c r="J50" s="119"/>
      <c r="K50" s="12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/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24"/>
      <c r="FE50" s="124"/>
      <c r="FF50" s="124"/>
      <c r="FG50" s="124"/>
      <c r="FH50" s="124"/>
      <c r="FI50" s="124"/>
      <c r="FJ50" s="124"/>
      <c r="FK50" s="124"/>
      <c r="FL50" s="124"/>
      <c r="FM50" s="124"/>
      <c r="FN50" s="124"/>
      <c r="FO50" s="124"/>
      <c r="FP50" s="124"/>
      <c r="FQ50" s="124"/>
      <c r="FR50" s="124"/>
      <c r="FS50" s="124"/>
      <c r="FT50" s="124"/>
      <c r="FU50" s="124"/>
      <c r="FV50" s="124"/>
      <c r="FW50" s="124"/>
      <c r="FX50" s="124"/>
      <c r="FY50" s="124"/>
      <c r="FZ50" s="124"/>
      <c r="GA50" s="124"/>
      <c r="GB50" s="124"/>
      <c r="GC50" s="124"/>
      <c r="GD50" s="124"/>
      <c r="GE50" s="124"/>
      <c r="GF50" s="124"/>
      <c r="GG50" s="124"/>
      <c r="GH50" s="124"/>
      <c r="GI50" s="124"/>
      <c r="GJ50" s="124"/>
      <c r="GK50" s="124"/>
      <c r="GL50" s="124"/>
      <c r="GM50" s="124"/>
      <c r="GN50" s="124"/>
      <c r="GO50" s="124"/>
      <c r="GP50" s="124"/>
      <c r="GQ50" s="124"/>
      <c r="GR50" s="124"/>
      <c r="GS50" s="124"/>
      <c r="GT50" s="124"/>
      <c r="GU50" s="124"/>
      <c r="GV50" s="124"/>
      <c r="GW50" s="124"/>
      <c r="GX50" s="124"/>
      <c r="GY50" s="124"/>
      <c r="GZ50" s="124"/>
      <c r="HA50" s="124"/>
      <c r="HB50" s="124"/>
      <c r="HC50" s="124"/>
      <c r="HD50" s="124"/>
      <c r="HE50" s="124"/>
      <c r="HF50" s="124"/>
      <c r="HG50" s="124"/>
      <c r="HH50" s="124"/>
      <c r="HI50" s="124"/>
      <c r="HJ50" s="124"/>
      <c r="HK50" s="124"/>
      <c r="HL50" s="124"/>
      <c r="HM50" s="124"/>
      <c r="HN50" s="124"/>
      <c r="HO50" s="124"/>
      <c r="HP50" s="124"/>
      <c r="HQ50" s="124"/>
      <c r="HR50" s="124"/>
      <c r="HS50" s="124"/>
      <c r="HT50" s="124"/>
      <c r="HU50" s="124"/>
      <c r="HV50" s="124"/>
      <c r="HW50" s="124"/>
      <c r="HX50" s="124"/>
      <c r="HY50" s="124"/>
      <c r="HZ50" s="124"/>
      <c r="IA50" s="124"/>
      <c r="IB50" s="124"/>
      <c r="IC50" s="124"/>
      <c r="ID50" s="124"/>
      <c r="IE50" s="124"/>
      <c r="IF50" s="124"/>
      <c r="IG50" s="124"/>
      <c r="IH50" s="124"/>
      <c r="II50" s="124"/>
      <c r="IJ50" s="124"/>
      <c r="IK50" s="124"/>
      <c r="IL50" s="124"/>
      <c r="IM50" s="124"/>
      <c r="IN50" s="124"/>
      <c r="IO50" s="124"/>
      <c r="IP50" s="124"/>
      <c r="IQ50" s="124"/>
      <c r="IR50" s="124"/>
      <c r="IS50" s="124"/>
      <c r="IT50" s="124"/>
      <c r="IU50" s="124"/>
      <c r="IV50" s="124"/>
    </row>
    <row r="51" spans="2:256" s="123" customFormat="1" ht="15.75" customHeight="1">
      <c r="B51" s="10"/>
      <c r="C51" s="14" t="s">
        <v>11</v>
      </c>
      <c r="D51" s="119"/>
      <c r="E51" s="119"/>
      <c r="F51" s="119"/>
      <c r="G51" s="119"/>
      <c r="H51" s="119"/>
      <c r="J51" s="119"/>
      <c r="K51" s="12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4"/>
      <c r="FL51" s="124"/>
      <c r="FM51" s="124"/>
      <c r="FN51" s="124"/>
      <c r="FO51" s="124"/>
      <c r="FP51" s="124"/>
      <c r="FQ51" s="124"/>
      <c r="FR51" s="124"/>
      <c r="FS51" s="124"/>
      <c r="FT51" s="124"/>
      <c r="FU51" s="124"/>
      <c r="FV51" s="124"/>
      <c r="FW51" s="124"/>
      <c r="FX51" s="124"/>
      <c r="FY51" s="124"/>
      <c r="FZ51" s="124"/>
      <c r="GA51" s="124"/>
      <c r="GB51" s="124"/>
      <c r="GC51" s="124"/>
      <c r="GD51" s="124"/>
      <c r="GE51" s="124"/>
      <c r="GF51" s="124"/>
      <c r="GG51" s="124"/>
      <c r="GH51" s="124"/>
      <c r="GI51" s="124"/>
      <c r="GJ51" s="124"/>
      <c r="GK51" s="124"/>
      <c r="GL51" s="124"/>
      <c r="GM51" s="124"/>
      <c r="GN51" s="124"/>
      <c r="GO51" s="124"/>
      <c r="GP51" s="124"/>
      <c r="GQ51" s="124"/>
      <c r="GR51" s="124"/>
      <c r="GS51" s="124"/>
      <c r="GT51" s="124"/>
      <c r="GU51" s="124"/>
      <c r="GV51" s="124"/>
      <c r="GW51" s="124"/>
      <c r="GX51" s="124"/>
      <c r="GY51" s="124"/>
      <c r="GZ51" s="124"/>
      <c r="HA51" s="124"/>
      <c r="HB51" s="124"/>
      <c r="HC51" s="124"/>
      <c r="HD51" s="124"/>
      <c r="HE51" s="124"/>
      <c r="HF51" s="124"/>
      <c r="HG51" s="124"/>
      <c r="HH51" s="124"/>
      <c r="HI51" s="124"/>
      <c r="HJ51" s="124"/>
      <c r="HK51" s="124"/>
      <c r="HL51" s="124"/>
      <c r="HM51" s="124"/>
      <c r="HN51" s="124"/>
      <c r="HO51" s="124"/>
      <c r="HP51" s="124"/>
      <c r="HQ51" s="124"/>
      <c r="HR51" s="124"/>
      <c r="HS51" s="124"/>
      <c r="HT51" s="124"/>
      <c r="HU51" s="124"/>
      <c r="HV51" s="124"/>
      <c r="HW51" s="124"/>
      <c r="HX51" s="124"/>
      <c r="HY51" s="124"/>
      <c r="HZ51" s="124"/>
      <c r="IA51" s="124"/>
      <c r="IB51" s="124"/>
      <c r="IC51" s="124"/>
      <c r="ID51" s="124"/>
      <c r="IE51" s="124"/>
      <c r="IF51" s="124"/>
      <c r="IG51" s="124"/>
      <c r="IH51" s="124"/>
      <c r="II51" s="124"/>
      <c r="IJ51" s="124"/>
      <c r="IK51" s="124"/>
      <c r="IL51" s="124"/>
      <c r="IM51" s="124"/>
      <c r="IN51" s="124"/>
      <c r="IO51" s="124"/>
      <c r="IP51" s="124"/>
      <c r="IQ51" s="124"/>
      <c r="IR51" s="124"/>
      <c r="IS51" s="124"/>
      <c r="IT51" s="124"/>
      <c r="IU51" s="124"/>
      <c r="IV51" s="124"/>
    </row>
    <row r="52" spans="2:11" s="18" customFormat="1" ht="16.5" customHeight="1">
      <c r="B52" s="19"/>
      <c r="C52" s="121"/>
      <c r="D52" s="121"/>
      <c r="E52" s="137" t="s">
        <v>148</v>
      </c>
      <c r="F52" s="129"/>
      <c r="G52" s="129"/>
      <c r="H52" s="129"/>
      <c r="J52" s="121"/>
      <c r="K52" s="20"/>
    </row>
    <row r="53" spans="2:11" s="18" customFormat="1" ht="15" customHeight="1">
      <c r="B53" s="19"/>
      <c r="C53" s="14" t="s">
        <v>13</v>
      </c>
      <c r="D53" s="121"/>
      <c r="E53" s="121"/>
      <c r="F53" s="121"/>
      <c r="G53" s="121"/>
      <c r="H53" s="121"/>
      <c r="J53" s="121"/>
      <c r="K53" s="20"/>
    </row>
    <row r="54" spans="2:11" s="18" customFormat="1" ht="19.5" customHeight="1">
      <c r="B54" s="19"/>
      <c r="C54" s="121"/>
      <c r="D54" s="121"/>
      <c r="E54" s="128" t="str">
        <f>$E$13</f>
        <v>CCTV - MKS V. Etapa. Domažlice</v>
      </c>
      <c r="F54" s="129"/>
      <c r="G54" s="129"/>
      <c r="H54" s="129"/>
      <c r="J54" s="121"/>
      <c r="K54" s="20"/>
    </row>
    <row r="55" spans="2:11" s="18" customFormat="1" ht="7.5" customHeight="1">
      <c r="B55" s="19"/>
      <c r="C55" s="121"/>
      <c r="D55" s="121"/>
      <c r="E55" s="121"/>
      <c r="F55" s="121"/>
      <c r="G55" s="121"/>
      <c r="H55" s="121"/>
      <c r="J55" s="121"/>
      <c r="K55" s="20"/>
    </row>
    <row r="56" spans="2:11" s="18" customFormat="1" ht="18.75" customHeight="1">
      <c r="B56" s="19"/>
      <c r="C56" s="14" t="s">
        <v>16</v>
      </c>
      <c r="D56" s="121"/>
      <c r="E56" s="121"/>
      <c r="F56" s="21" t="str">
        <f>$F$16</f>
        <v>Budova Zimního Stadionu</v>
      </c>
      <c r="G56" s="121"/>
      <c r="H56" s="121"/>
      <c r="I56" s="22" t="s">
        <v>17</v>
      </c>
      <c r="J56" s="23">
        <v>42887</v>
      </c>
      <c r="K56" s="20"/>
    </row>
    <row r="57" spans="2:11" s="18" customFormat="1" ht="7.5" customHeight="1">
      <c r="B57" s="19"/>
      <c r="C57" s="121"/>
      <c r="D57" s="121"/>
      <c r="E57" s="121"/>
      <c r="F57" s="121"/>
      <c r="G57" s="121"/>
      <c r="H57" s="121"/>
      <c r="J57" s="121"/>
      <c r="K57" s="20"/>
    </row>
    <row r="58" spans="2:11" s="18" customFormat="1" ht="15.75" customHeight="1">
      <c r="B58" s="19"/>
      <c r="C58" s="14" t="s">
        <v>18</v>
      </c>
      <c r="D58" s="121"/>
      <c r="E58" s="121"/>
      <c r="F58" s="21" t="str">
        <f>$E$19</f>
        <v xml:space="preserve">Město Domažlice </v>
      </c>
      <c r="G58" s="121"/>
      <c r="H58" s="121"/>
      <c r="I58" s="22" t="s">
        <v>149</v>
      </c>
      <c r="J58" s="21" t="s">
        <v>166</v>
      </c>
      <c r="K58" s="20"/>
    </row>
    <row r="59" spans="2:11" s="18" customFormat="1" ht="15" customHeight="1">
      <c r="B59" s="19"/>
      <c r="C59" s="14" t="s">
        <v>21</v>
      </c>
      <c r="D59" s="121"/>
      <c r="E59" s="121"/>
      <c r="F59" s="21" t="str">
        <f>IF($E$22="","",$E$22)</f>
        <v/>
      </c>
      <c r="G59" s="121"/>
      <c r="H59" s="121"/>
      <c r="J59" s="121"/>
      <c r="K59" s="20"/>
    </row>
    <row r="60" spans="2:11" s="18" customFormat="1" ht="11.25" customHeight="1">
      <c r="B60" s="19"/>
      <c r="C60" s="121"/>
      <c r="D60" s="121"/>
      <c r="E60" s="121"/>
      <c r="F60" s="121"/>
      <c r="G60" s="121"/>
      <c r="H60" s="121"/>
      <c r="J60" s="121"/>
      <c r="K60" s="20"/>
    </row>
    <row r="61" spans="2:11" s="18" customFormat="1" ht="30" customHeight="1">
      <c r="B61" s="19"/>
      <c r="C61" s="48" t="s">
        <v>37</v>
      </c>
      <c r="D61" s="33"/>
      <c r="E61" s="33"/>
      <c r="F61" s="33"/>
      <c r="G61" s="33"/>
      <c r="H61" s="33"/>
      <c r="I61" s="49"/>
      <c r="J61" s="50" t="s">
        <v>38</v>
      </c>
      <c r="K61" s="51"/>
    </row>
    <row r="62" spans="2:11" s="18" customFormat="1" ht="11.25" customHeight="1">
      <c r="B62" s="19"/>
      <c r="C62" s="121"/>
      <c r="D62" s="121"/>
      <c r="E62" s="121"/>
      <c r="F62" s="121"/>
      <c r="G62" s="121"/>
      <c r="H62" s="121"/>
      <c r="J62" s="121"/>
      <c r="K62" s="20"/>
    </row>
    <row r="63" spans="2:47" s="18" customFormat="1" ht="30" customHeight="1">
      <c r="B63" s="19"/>
      <c r="C63" s="52" t="s">
        <v>39</v>
      </c>
      <c r="D63" s="121"/>
      <c r="E63" s="121"/>
      <c r="F63" s="121"/>
      <c r="G63" s="121"/>
      <c r="H63" s="121"/>
      <c r="J63" s="28">
        <f>$J$90</f>
        <v>0</v>
      </c>
      <c r="K63" s="20"/>
      <c r="AU63" s="18" t="s">
        <v>40</v>
      </c>
    </row>
    <row r="64" spans="2:11" s="59" customFormat="1" ht="25.5" customHeight="1">
      <c r="B64" s="53"/>
      <c r="C64" s="54"/>
      <c r="D64" s="55" t="s">
        <v>41</v>
      </c>
      <c r="E64" s="55"/>
      <c r="F64" s="55"/>
      <c r="G64" s="55"/>
      <c r="H64" s="55"/>
      <c r="I64" s="56"/>
      <c r="J64" s="57">
        <f>$J$91</f>
        <v>0</v>
      </c>
      <c r="K64" s="58"/>
    </row>
    <row r="65" spans="2:11" s="59" customFormat="1" ht="25.5" customHeight="1">
      <c r="B65" s="53"/>
      <c r="C65" s="54"/>
      <c r="D65" s="55" t="s">
        <v>42</v>
      </c>
      <c r="E65" s="55"/>
      <c r="F65" s="55"/>
      <c r="G65" s="55"/>
      <c r="H65" s="55"/>
      <c r="I65" s="56"/>
      <c r="J65" s="57">
        <f>$J$135</f>
        <v>0</v>
      </c>
      <c r="K65" s="58"/>
    </row>
    <row r="66" spans="2:11" s="59" customFormat="1" ht="25.5" customHeight="1">
      <c r="B66" s="53"/>
      <c r="C66" s="54"/>
      <c r="D66" s="55" t="s">
        <v>43</v>
      </c>
      <c r="E66" s="55"/>
      <c r="F66" s="55"/>
      <c r="G66" s="55"/>
      <c r="H66" s="55"/>
      <c r="I66" s="56"/>
      <c r="J66" s="57">
        <f>$J$151</f>
        <v>0</v>
      </c>
      <c r="K66" s="58"/>
    </row>
    <row r="67" spans="2:11" s="18" customFormat="1" ht="22.5" customHeight="1">
      <c r="B67" s="19"/>
      <c r="C67" s="121"/>
      <c r="D67" s="121"/>
      <c r="E67" s="121"/>
      <c r="F67" s="121"/>
      <c r="G67" s="121"/>
      <c r="H67" s="121"/>
      <c r="J67" s="121"/>
      <c r="K67" s="20"/>
    </row>
    <row r="68" spans="2:11" s="18" customFormat="1" ht="7.5" customHeight="1">
      <c r="B68" s="41"/>
      <c r="C68" s="42"/>
      <c r="D68" s="42"/>
      <c r="E68" s="42"/>
      <c r="F68" s="42"/>
      <c r="G68" s="42"/>
      <c r="H68" s="42"/>
      <c r="I68" s="43"/>
      <c r="J68" s="42"/>
      <c r="K68" s="44"/>
    </row>
    <row r="72" spans="2:12" s="18" customFormat="1" ht="7.5" customHeight="1">
      <c r="B72" s="60"/>
      <c r="C72" s="61"/>
      <c r="D72" s="61"/>
      <c r="E72" s="61"/>
      <c r="F72" s="61"/>
      <c r="G72" s="61"/>
      <c r="H72" s="61"/>
      <c r="I72" s="46"/>
      <c r="J72" s="61"/>
      <c r="K72" s="61"/>
      <c r="L72" s="62"/>
    </row>
    <row r="73" spans="2:12" s="18" customFormat="1" ht="37.5" customHeight="1">
      <c r="B73" s="19"/>
      <c r="C73" s="11" t="s">
        <v>44</v>
      </c>
      <c r="D73" s="121"/>
      <c r="E73" s="121"/>
      <c r="F73" s="121"/>
      <c r="G73" s="121"/>
      <c r="H73" s="121"/>
      <c r="J73" s="121"/>
      <c r="K73" s="121"/>
      <c r="L73" s="62"/>
    </row>
    <row r="74" spans="2:12" s="18" customFormat="1" ht="7.5" customHeight="1">
      <c r="B74" s="19"/>
      <c r="C74" s="121"/>
      <c r="D74" s="121"/>
      <c r="E74" s="121"/>
      <c r="F74" s="121"/>
      <c r="G74" s="121"/>
      <c r="H74" s="121"/>
      <c r="J74" s="121"/>
      <c r="K74" s="121"/>
      <c r="L74" s="62"/>
    </row>
    <row r="75" spans="2:12" s="18" customFormat="1" ht="15" customHeight="1">
      <c r="B75" s="19"/>
      <c r="C75" s="14" t="s">
        <v>9</v>
      </c>
      <c r="D75" s="121"/>
      <c r="E75" s="121"/>
      <c r="F75" s="121"/>
      <c r="G75" s="121"/>
      <c r="H75" s="121"/>
      <c r="J75" s="121"/>
      <c r="K75" s="121"/>
      <c r="L75" s="62"/>
    </row>
    <row r="76" spans="2:12" s="18" customFormat="1" ht="16.5" customHeight="1">
      <c r="B76" s="19"/>
      <c r="C76" s="121"/>
      <c r="D76" s="121"/>
      <c r="E76" s="133" t="str">
        <f>$E$7</f>
        <v>Rozšíření městského kamerového systému, Domažlice - IV. etapa</v>
      </c>
      <c r="F76" s="129"/>
      <c r="G76" s="129"/>
      <c r="H76" s="129"/>
      <c r="J76" s="121"/>
      <c r="K76" s="121"/>
      <c r="L76" s="62"/>
    </row>
    <row r="77" spans="2:256" s="123" customFormat="1" ht="15.75" customHeight="1">
      <c r="B77" s="10"/>
      <c r="C77" s="14" t="s">
        <v>10</v>
      </c>
      <c r="D77" s="119"/>
      <c r="E77" s="119"/>
      <c r="F77" s="119"/>
      <c r="G77" s="119"/>
      <c r="H77" s="119"/>
      <c r="J77" s="119"/>
      <c r="K77" s="119"/>
      <c r="L77" s="63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4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24"/>
      <c r="DD77" s="124"/>
      <c r="DE77" s="124"/>
      <c r="DF77" s="124"/>
      <c r="DG77" s="124"/>
      <c r="DH77" s="124"/>
      <c r="DI77" s="124"/>
      <c r="DJ77" s="124"/>
      <c r="DK77" s="124"/>
      <c r="DL77" s="124"/>
      <c r="DM77" s="124"/>
      <c r="DN77" s="124"/>
      <c r="DO77" s="124"/>
      <c r="DP77" s="124"/>
      <c r="DQ77" s="124"/>
      <c r="DR77" s="124"/>
      <c r="DS77" s="124"/>
      <c r="DT77" s="124"/>
      <c r="DU77" s="124"/>
      <c r="DV77" s="124"/>
      <c r="DW77" s="124"/>
      <c r="DX77" s="124"/>
      <c r="DY77" s="124"/>
      <c r="DZ77" s="124"/>
      <c r="EA77" s="124"/>
      <c r="EB77" s="124"/>
      <c r="EC77" s="124"/>
      <c r="ED77" s="124"/>
      <c r="EE77" s="124"/>
      <c r="EF77" s="124"/>
      <c r="EG77" s="124"/>
      <c r="EH77" s="124"/>
      <c r="EI77" s="124"/>
      <c r="EJ77" s="124"/>
      <c r="EK77" s="124"/>
      <c r="EL77" s="124"/>
      <c r="EM77" s="124"/>
      <c r="EN77" s="124"/>
      <c r="EO77" s="124"/>
      <c r="EP77" s="124"/>
      <c r="EQ77" s="124"/>
      <c r="ER77" s="124"/>
      <c r="ES77" s="124"/>
      <c r="ET77" s="124"/>
      <c r="EU77" s="124"/>
      <c r="EV77" s="124"/>
      <c r="EW77" s="124"/>
      <c r="EX77" s="124"/>
      <c r="EY77" s="124"/>
      <c r="EZ77" s="124"/>
      <c r="FA77" s="124"/>
      <c r="FB77" s="124"/>
      <c r="FC77" s="124"/>
      <c r="FD77" s="124"/>
      <c r="FE77" s="124"/>
      <c r="FF77" s="124"/>
      <c r="FG77" s="124"/>
      <c r="FH77" s="124"/>
      <c r="FI77" s="124"/>
      <c r="FJ77" s="124"/>
      <c r="FK77" s="124"/>
      <c r="FL77" s="124"/>
      <c r="FM77" s="124"/>
      <c r="FN77" s="124"/>
      <c r="FO77" s="124"/>
      <c r="FP77" s="124"/>
      <c r="FQ77" s="124"/>
      <c r="FR77" s="124"/>
      <c r="FS77" s="124"/>
      <c r="FT77" s="124"/>
      <c r="FU77" s="124"/>
      <c r="FV77" s="124"/>
      <c r="FW77" s="124"/>
      <c r="FX77" s="124"/>
      <c r="FY77" s="124"/>
      <c r="FZ77" s="124"/>
      <c r="GA77" s="124"/>
      <c r="GB77" s="124"/>
      <c r="GC77" s="124"/>
      <c r="GD77" s="124"/>
      <c r="GE77" s="124"/>
      <c r="GF77" s="124"/>
      <c r="GG77" s="124"/>
      <c r="GH77" s="124"/>
      <c r="GI77" s="124"/>
      <c r="GJ77" s="124"/>
      <c r="GK77" s="124"/>
      <c r="GL77" s="124"/>
      <c r="GM77" s="124"/>
      <c r="GN77" s="124"/>
      <c r="GO77" s="124"/>
      <c r="GP77" s="124"/>
      <c r="GQ77" s="124"/>
      <c r="GR77" s="124"/>
      <c r="GS77" s="124"/>
      <c r="GT77" s="124"/>
      <c r="GU77" s="124"/>
      <c r="GV77" s="124"/>
      <c r="GW77" s="124"/>
      <c r="GX77" s="124"/>
      <c r="GY77" s="124"/>
      <c r="GZ77" s="124"/>
      <c r="HA77" s="124"/>
      <c r="HB77" s="124"/>
      <c r="HC77" s="124"/>
      <c r="HD77" s="124"/>
      <c r="HE77" s="124"/>
      <c r="HF77" s="124"/>
      <c r="HG77" s="124"/>
      <c r="HH77" s="124"/>
      <c r="HI77" s="124"/>
      <c r="HJ77" s="124"/>
      <c r="HK77" s="124"/>
      <c r="HL77" s="124"/>
      <c r="HM77" s="124"/>
      <c r="HN77" s="124"/>
      <c r="HO77" s="124"/>
      <c r="HP77" s="124"/>
      <c r="HQ77" s="124"/>
      <c r="HR77" s="124"/>
      <c r="HS77" s="124"/>
      <c r="HT77" s="124"/>
      <c r="HU77" s="124"/>
      <c r="HV77" s="124"/>
      <c r="HW77" s="124"/>
      <c r="HX77" s="124"/>
      <c r="HY77" s="124"/>
      <c r="HZ77" s="124"/>
      <c r="IA77" s="124"/>
      <c r="IB77" s="124"/>
      <c r="IC77" s="124"/>
      <c r="ID77" s="124"/>
      <c r="IE77" s="124"/>
      <c r="IF77" s="124"/>
      <c r="IG77" s="124"/>
      <c r="IH77" s="124"/>
      <c r="II77" s="124"/>
      <c r="IJ77" s="124"/>
      <c r="IK77" s="124"/>
      <c r="IL77" s="124"/>
      <c r="IM77" s="124"/>
      <c r="IN77" s="124"/>
      <c r="IO77" s="124"/>
      <c r="IP77" s="124"/>
      <c r="IQ77" s="124"/>
      <c r="IR77" s="124"/>
      <c r="IS77" s="124"/>
      <c r="IT77" s="124"/>
      <c r="IU77" s="124"/>
      <c r="IV77" s="124"/>
    </row>
    <row r="78" spans="2:256" s="123" customFormat="1" ht="16.5" customHeight="1">
      <c r="B78" s="10"/>
      <c r="C78" s="119"/>
      <c r="D78" s="119"/>
      <c r="E78" s="133" t="s">
        <v>168</v>
      </c>
      <c r="F78" s="134"/>
      <c r="G78" s="134"/>
      <c r="H78" s="134"/>
      <c r="J78" s="119"/>
      <c r="K78" s="119"/>
      <c r="L78" s="63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  <c r="DX78" s="124"/>
      <c r="DY78" s="124"/>
      <c r="DZ78" s="124"/>
      <c r="EA78" s="124"/>
      <c r="EB78" s="124"/>
      <c r="EC78" s="124"/>
      <c r="ED78" s="124"/>
      <c r="EE78" s="124"/>
      <c r="EF78" s="124"/>
      <c r="EG78" s="124"/>
      <c r="EH78" s="124"/>
      <c r="EI78" s="124"/>
      <c r="EJ78" s="124"/>
      <c r="EK78" s="124"/>
      <c r="EL78" s="124"/>
      <c r="EM78" s="124"/>
      <c r="EN78" s="124"/>
      <c r="EO78" s="124"/>
      <c r="EP78" s="124"/>
      <c r="EQ78" s="124"/>
      <c r="ER78" s="124"/>
      <c r="ES78" s="124"/>
      <c r="ET78" s="124"/>
      <c r="EU78" s="124"/>
      <c r="EV78" s="124"/>
      <c r="EW78" s="124"/>
      <c r="EX78" s="124"/>
      <c r="EY78" s="124"/>
      <c r="EZ78" s="124"/>
      <c r="FA78" s="124"/>
      <c r="FB78" s="124"/>
      <c r="FC78" s="124"/>
      <c r="FD78" s="124"/>
      <c r="FE78" s="124"/>
      <c r="FF78" s="124"/>
      <c r="FG78" s="124"/>
      <c r="FH78" s="124"/>
      <c r="FI78" s="124"/>
      <c r="FJ78" s="124"/>
      <c r="FK78" s="124"/>
      <c r="FL78" s="124"/>
      <c r="FM78" s="124"/>
      <c r="FN78" s="124"/>
      <c r="FO78" s="124"/>
      <c r="FP78" s="124"/>
      <c r="FQ78" s="124"/>
      <c r="FR78" s="124"/>
      <c r="FS78" s="124"/>
      <c r="FT78" s="124"/>
      <c r="FU78" s="124"/>
      <c r="FV78" s="124"/>
      <c r="FW78" s="124"/>
      <c r="FX78" s="124"/>
      <c r="FY78" s="124"/>
      <c r="FZ78" s="124"/>
      <c r="GA78" s="124"/>
      <c r="GB78" s="124"/>
      <c r="GC78" s="124"/>
      <c r="GD78" s="124"/>
      <c r="GE78" s="124"/>
      <c r="GF78" s="124"/>
      <c r="GG78" s="124"/>
      <c r="GH78" s="124"/>
      <c r="GI78" s="124"/>
      <c r="GJ78" s="124"/>
      <c r="GK78" s="124"/>
      <c r="GL78" s="124"/>
      <c r="GM78" s="124"/>
      <c r="GN78" s="124"/>
      <c r="GO78" s="124"/>
      <c r="GP78" s="124"/>
      <c r="GQ78" s="124"/>
      <c r="GR78" s="124"/>
      <c r="GS78" s="124"/>
      <c r="GT78" s="124"/>
      <c r="GU78" s="124"/>
      <c r="GV78" s="124"/>
      <c r="GW78" s="124"/>
      <c r="GX78" s="124"/>
      <c r="GY78" s="124"/>
      <c r="GZ78" s="124"/>
      <c r="HA78" s="124"/>
      <c r="HB78" s="124"/>
      <c r="HC78" s="124"/>
      <c r="HD78" s="124"/>
      <c r="HE78" s="124"/>
      <c r="HF78" s="124"/>
      <c r="HG78" s="124"/>
      <c r="HH78" s="124"/>
      <c r="HI78" s="124"/>
      <c r="HJ78" s="124"/>
      <c r="HK78" s="124"/>
      <c r="HL78" s="124"/>
      <c r="HM78" s="124"/>
      <c r="HN78" s="124"/>
      <c r="HO78" s="124"/>
      <c r="HP78" s="124"/>
      <c r="HQ78" s="124"/>
      <c r="HR78" s="124"/>
      <c r="HS78" s="124"/>
      <c r="HT78" s="124"/>
      <c r="HU78" s="124"/>
      <c r="HV78" s="124"/>
      <c r="HW78" s="124"/>
      <c r="HX78" s="124"/>
      <c r="HY78" s="124"/>
      <c r="HZ78" s="124"/>
      <c r="IA78" s="124"/>
      <c r="IB78" s="124"/>
      <c r="IC78" s="124"/>
      <c r="ID78" s="124"/>
      <c r="IE78" s="124"/>
      <c r="IF78" s="124"/>
      <c r="IG78" s="124"/>
      <c r="IH78" s="124"/>
      <c r="II78" s="124"/>
      <c r="IJ78" s="124"/>
      <c r="IK78" s="124"/>
      <c r="IL78" s="124"/>
      <c r="IM78" s="124"/>
      <c r="IN78" s="124"/>
      <c r="IO78" s="124"/>
      <c r="IP78" s="124"/>
      <c r="IQ78" s="124"/>
      <c r="IR78" s="124"/>
      <c r="IS78" s="124"/>
      <c r="IT78" s="124"/>
      <c r="IU78" s="124"/>
      <c r="IV78" s="124"/>
    </row>
    <row r="79" spans="2:256" s="123" customFormat="1" ht="15.75" customHeight="1">
      <c r="B79" s="10"/>
      <c r="C79" s="14" t="s">
        <v>11</v>
      </c>
      <c r="D79" s="119"/>
      <c r="E79" s="119"/>
      <c r="F79" s="119"/>
      <c r="G79" s="119"/>
      <c r="H79" s="119"/>
      <c r="J79" s="119"/>
      <c r="K79" s="119"/>
      <c r="L79" s="63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4"/>
      <c r="DE79" s="124"/>
      <c r="DF79" s="124"/>
      <c r="DG79" s="124"/>
      <c r="DH79" s="124"/>
      <c r="DI79" s="124"/>
      <c r="DJ79" s="124"/>
      <c r="DK79" s="124"/>
      <c r="DL79" s="124"/>
      <c r="DM79" s="124"/>
      <c r="DN79" s="124"/>
      <c r="DO79" s="124"/>
      <c r="DP79" s="124"/>
      <c r="DQ79" s="124"/>
      <c r="DR79" s="124"/>
      <c r="DS79" s="124"/>
      <c r="DT79" s="124"/>
      <c r="DU79" s="124"/>
      <c r="DV79" s="124"/>
      <c r="DW79" s="124"/>
      <c r="DX79" s="124"/>
      <c r="DY79" s="124"/>
      <c r="DZ79" s="124"/>
      <c r="EA79" s="124"/>
      <c r="EB79" s="124"/>
      <c r="EC79" s="124"/>
      <c r="ED79" s="124"/>
      <c r="EE79" s="124"/>
      <c r="EF79" s="124"/>
      <c r="EG79" s="124"/>
      <c r="EH79" s="124"/>
      <c r="EI79" s="124"/>
      <c r="EJ79" s="124"/>
      <c r="EK79" s="124"/>
      <c r="EL79" s="124"/>
      <c r="EM79" s="124"/>
      <c r="EN79" s="124"/>
      <c r="EO79" s="124"/>
      <c r="EP79" s="124"/>
      <c r="EQ79" s="124"/>
      <c r="ER79" s="124"/>
      <c r="ES79" s="124"/>
      <c r="ET79" s="124"/>
      <c r="EU79" s="124"/>
      <c r="EV79" s="124"/>
      <c r="EW79" s="124"/>
      <c r="EX79" s="124"/>
      <c r="EY79" s="124"/>
      <c r="EZ79" s="124"/>
      <c r="FA79" s="124"/>
      <c r="FB79" s="124"/>
      <c r="FC79" s="124"/>
      <c r="FD79" s="124"/>
      <c r="FE79" s="124"/>
      <c r="FF79" s="124"/>
      <c r="FG79" s="124"/>
      <c r="FH79" s="124"/>
      <c r="FI79" s="124"/>
      <c r="FJ79" s="124"/>
      <c r="FK79" s="124"/>
      <c r="FL79" s="124"/>
      <c r="FM79" s="124"/>
      <c r="FN79" s="124"/>
      <c r="FO79" s="124"/>
      <c r="FP79" s="124"/>
      <c r="FQ79" s="124"/>
      <c r="FR79" s="124"/>
      <c r="FS79" s="124"/>
      <c r="FT79" s="124"/>
      <c r="FU79" s="124"/>
      <c r="FV79" s="124"/>
      <c r="FW79" s="124"/>
      <c r="FX79" s="124"/>
      <c r="FY79" s="124"/>
      <c r="FZ79" s="124"/>
      <c r="GA79" s="124"/>
      <c r="GB79" s="124"/>
      <c r="GC79" s="124"/>
      <c r="GD79" s="124"/>
      <c r="GE79" s="124"/>
      <c r="GF79" s="124"/>
      <c r="GG79" s="124"/>
      <c r="GH79" s="124"/>
      <c r="GI79" s="124"/>
      <c r="GJ79" s="124"/>
      <c r="GK79" s="124"/>
      <c r="GL79" s="124"/>
      <c r="GM79" s="124"/>
      <c r="GN79" s="124"/>
      <c r="GO79" s="124"/>
      <c r="GP79" s="124"/>
      <c r="GQ79" s="124"/>
      <c r="GR79" s="124"/>
      <c r="GS79" s="124"/>
      <c r="GT79" s="124"/>
      <c r="GU79" s="124"/>
      <c r="GV79" s="124"/>
      <c r="GW79" s="124"/>
      <c r="GX79" s="124"/>
      <c r="GY79" s="124"/>
      <c r="GZ79" s="124"/>
      <c r="HA79" s="124"/>
      <c r="HB79" s="124"/>
      <c r="HC79" s="124"/>
      <c r="HD79" s="124"/>
      <c r="HE79" s="124"/>
      <c r="HF79" s="124"/>
      <c r="HG79" s="124"/>
      <c r="HH79" s="124"/>
      <c r="HI79" s="124"/>
      <c r="HJ79" s="124"/>
      <c r="HK79" s="124"/>
      <c r="HL79" s="124"/>
      <c r="HM79" s="124"/>
      <c r="HN79" s="124"/>
      <c r="HO79" s="124"/>
      <c r="HP79" s="124"/>
      <c r="HQ79" s="124"/>
      <c r="HR79" s="124"/>
      <c r="HS79" s="124"/>
      <c r="HT79" s="124"/>
      <c r="HU79" s="124"/>
      <c r="HV79" s="124"/>
      <c r="HW79" s="124"/>
      <c r="HX79" s="124"/>
      <c r="HY79" s="124"/>
      <c r="HZ79" s="124"/>
      <c r="IA79" s="124"/>
      <c r="IB79" s="124"/>
      <c r="IC79" s="124"/>
      <c r="ID79" s="124"/>
      <c r="IE79" s="124"/>
      <c r="IF79" s="124"/>
      <c r="IG79" s="124"/>
      <c r="IH79" s="124"/>
      <c r="II79" s="124"/>
      <c r="IJ79" s="124"/>
      <c r="IK79" s="124"/>
      <c r="IL79" s="124"/>
      <c r="IM79" s="124"/>
      <c r="IN79" s="124"/>
      <c r="IO79" s="124"/>
      <c r="IP79" s="124"/>
      <c r="IQ79" s="124"/>
      <c r="IR79" s="124"/>
      <c r="IS79" s="124"/>
      <c r="IT79" s="124"/>
      <c r="IU79" s="124"/>
      <c r="IV79" s="124"/>
    </row>
    <row r="80" spans="2:12" s="18" customFormat="1" ht="16.5" customHeight="1">
      <c r="B80" s="19"/>
      <c r="C80" s="121"/>
      <c r="D80" s="121"/>
      <c r="E80" s="137" t="s">
        <v>12</v>
      </c>
      <c r="F80" s="129"/>
      <c r="G80" s="129"/>
      <c r="H80" s="129"/>
      <c r="J80" s="121"/>
      <c r="K80" s="121"/>
      <c r="L80" s="62"/>
    </row>
    <row r="81" spans="2:12" s="18" customFormat="1" ht="15" customHeight="1">
      <c r="B81" s="19"/>
      <c r="C81" s="14" t="s">
        <v>13</v>
      </c>
      <c r="D81" s="121"/>
      <c r="E81" s="121"/>
      <c r="F81" s="121"/>
      <c r="G81" s="121"/>
      <c r="H81" s="121"/>
      <c r="J81" s="121"/>
      <c r="K81" s="121"/>
      <c r="L81" s="62"/>
    </row>
    <row r="82" spans="2:12" s="18" customFormat="1" ht="19.5" customHeight="1">
      <c r="B82" s="19"/>
      <c r="C82" s="121"/>
      <c r="D82" s="121"/>
      <c r="E82" s="128" t="str">
        <f>$E$13</f>
        <v>CCTV - MKS V. Etapa. Domažlice</v>
      </c>
      <c r="F82" s="129"/>
      <c r="G82" s="129"/>
      <c r="H82" s="129"/>
      <c r="J82" s="121"/>
      <c r="K82" s="121"/>
      <c r="L82" s="62"/>
    </row>
    <row r="83" spans="2:12" s="18" customFormat="1" ht="7.5" customHeight="1">
      <c r="B83" s="19"/>
      <c r="C83" s="121"/>
      <c r="D83" s="121"/>
      <c r="E83" s="121"/>
      <c r="F83" s="121"/>
      <c r="G83" s="121"/>
      <c r="H83" s="121"/>
      <c r="J83" s="121"/>
      <c r="K83" s="121"/>
      <c r="L83" s="62"/>
    </row>
    <row r="84" spans="2:12" s="18" customFormat="1" ht="18.75" customHeight="1">
      <c r="B84" s="19"/>
      <c r="C84" s="14" t="s">
        <v>16</v>
      </c>
      <c r="D84" s="121"/>
      <c r="E84" s="121"/>
      <c r="F84" s="21" t="str">
        <f>$F$16</f>
        <v>Budova Zimního Stadionu</v>
      </c>
      <c r="G84" s="121"/>
      <c r="H84" s="121"/>
      <c r="I84" s="22" t="s">
        <v>17</v>
      </c>
      <c r="J84" s="23">
        <f>IF($J$16="","",$J$16)</f>
        <v>42887</v>
      </c>
      <c r="K84" s="121"/>
      <c r="L84" s="62"/>
    </row>
    <row r="85" spans="2:12" s="18" customFormat="1" ht="7.5" customHeight="1">
      <c r="B85" s="19"/>
      <c r="C85" s="121"/>
      <c r="D85" s="121"/>
      <c r="E85" s="121"/>
      <c r="F85" s="121"/>
      <c r="G85" s="121"/>
      <c r="H85" s="121"/>
      <c r="J85" s="121"/>
      <c r="K85" s="121"/>
      <c r="L85" s="62"/>
    </row>
    <row r="86" spans="2:12" s="18" customFormat="1" ht="15.75" customHeight="1">
      <c r="B86" s="19"/>
      <c r="C86" s="14" t="s">
        <v>18</v>
      </c>
      <c r="D86" s="121"/>
      <c r="E86" s="121"/>
      <c r="F86" s="21" t="str">
        <f>$E$19</f>
        <v xml:space="preserve">Město Domažlice </v>
      </c>
      <c r="G86" s="121"/>
      <c r="H86" s="121"/>
      <c r="I86" s="22" t="s">
        <v>149</v>
      </c>
      <c r="J86" s="21">
        <f>$E$25</f>
        <v>0</v>
      </c>
      <c r="K86" s="121"/>
      <c r="L86" s="62"/>
    </row>
    <row r="87" spans="2:12" s="18" customFormat="1" ht="15" customHeight="1">
      <c r="B87" s="19"/>
      <c r="C87" s="14" t="s">
        <v>21</v>
      </c>
      <c r="D87" s="121"/>
      <c r="E87" s="121"/>
      <c r="F87" s="21" t="str">
        <f>IF($E$22="","",$E$22)</f>
        <v/>
      </c>
      <c r="G87" s="121"/>
      <c r="H87" s="121"/>
      <c r="J87" s="121"/>
      <c r="K87" s="121"/>
      <c r="L87" s="62"/>
    </row>
    <row r="88" spans="2:12" s="18" customFormat="1" ht="11.25" customHeight="1">
      <c r="B88" s="19"/>
      <c r="C88" s="121"/>
      <c r="D88" s="121"/>
      <c r="E88" s="121"/>
      <c r="F88" s="121"/>
      <c r="G88" s="121"/>
      <c r="H88" s="121"/>
      <c r="J88" s="121"/>
      <c r="K88" s="121"/>
      <c r="L88" s="62"/>
    </row>
    <row r="89" spans="2:20" s="73" customFormat="1" ht="30" customHeight="1">
      <c r="B89" s="64"/>
      <c r="C89" s="65" t="s">
        <v>45</v>
      </c>
      <c r="D89" s="66" t="s">
        <v>46</v>
      </c>
      <c r="E89" s="66" t="s">
        <v>47</v>
      </c>
      <c r="F89" s="66" t="s">
        <v>48</v>
      </c>
      <c r="G89" s="66" t="s">
        <v>49</v>
      </c>
      <c r="H89" s="66" t="s">
        <v>50</v>
      </c>
      <c r="I89" s="67" t="s">
        <v>51</v>
      </c>
      <c r="J89" s="66" t="s">
        <v>52</v>
      </c>
      <c r="K89" s="68" t="s">
        <v>53</v>
      </c>
      <c r="L89" s="69"/>
      <c r="M89" s="70" t="s">
        <v>54</v>
      </c>
      <c r="N89" s="71" t="s">
        <v>27</v>
      </c>
      <c r="O89" s="71" t="s">
        <v>55</v>
      </c>
      <c r="P89" s="71" t="s">
        <v>56</v>
      </c>
      <c r="Q89" s="71" t="s">
        <v>57</v>
      </c>
      <c r="R89" s="71" t="s">
        <v>58</v>
      </c>
      <c r="S89" s="71" t="s">
        <v>59</v>
      </c>
      <c r="T89" s="72" t="s">
        <v>60</v>
      </c>
    </row>
    <row r="90" spans="2:63" s="18" customFormat="1" ht="30" customHeight="1">
      <c r="B90" s="19"/>
      <c r="C90" s="52" t="s">
        <v>39</v>
      </c>
      <c r="D90" s="121"/>
      <c r="E90" s="121"/>
      <c r="F90" s="121"/>
      <c r="G90" s="121"/>
      <c r="H90" s="121"/>
      <c r="J90" s="74">
        <f>$BK$90</f>
        <v>0</v>
      </c>
      <c r="K90" s="121"/>
      <c r="L90" s="62"/>
      <c r="M90" s="75"/>
      <c r="N90" s="24"/>
      <c r="O90" s="24"/>
      <c r="P90" s="76">
        <f>$P$91+$P$135+$P$151</f>
        <v>0</v>
      </c>
      <c r="Q90" s="24"/>
      <c r="R90" s="76">
        <f>$R$91+$R$135+$R$151</f>
        <v>0</v>
      </c>
      <c r="S90" s="24"/>
      <c r="T90" s="77">
        <f>$T$91+$T$135+$T$151</f>
        <v>0</v>
      </c>
      <c r="AT90" s="18" t="s">
        <v>61</v>
      </c>
      <c r="AU90" s="18" t="s">
        <v>40</v>
      </c>
      <c r="BK90" s="78">
        <f>$BK$91+$BK$135+$BK$151</f>
        <v>0</v>
      </c>
    </row>
    <row r="91" spans="2:63" s="82" customFormat="1" ht="37.5" customHeight="1">
      <c r="B91" s="79"/>
      <c r="C91" s="80"/>
      <c r="D91" s="80" t="s">
        <v>61</v>
      </c>
      <c r="E91" s="81" t="s">
        <v>62</v>
      </c>
      <c r="F91" s="81" t="s">
        <v>63</v>
      </c>
      <c r="G91" s="80"/>
      <c r="H91" s="80"/>
      <c r="J91" s="83">
        <f>$BK$91</f>
        <v>0</v>
      </c>
      <c r="K91" s="80"/>
      <c r="L91" s="84"/>
      <c r="M91" s="85"/>
      <c r="N91" s="80"/>
      <c r="O91" s="80"/>
      <c r="P91" s="86">
        <f>SUM($P$92:$P$134)</f>
        <v>0</v>
      </c>
      <c r="Q91" s="80"/>
      <c r="R91" s="86">
        <f>SUM($R$92:$R$134)</f>
        <v>0</v>
      </c>
      <c r="S91" s="80"/>
      <c r="T91" s="87">
        <f>SUM($T$92:$T$134)</f>
        <v>0</v>
      </c>
      <c r="AR91" s="88" t="s">
        <v>64</v>
      </c>
      <c r="AT91" s="88" t="s">
        <v>61</v>
      </c>
      <c r="AU91" s="88" t="s">
        <v>65</v>
      </c>
      <c r="AY91" s="88" t="s">
        <v>66</v>
      </c>
      <c r="BK91" s="89">
        <f>SUM($BK$92:$BK$134)</f>
        <v>0</v>
      </c>
    </row>
    <row r="92" spans="2:65" s="18" customFormat="1" ht="15.75" customHeight="1">
      <c r="B92" s="19"/>
      <c r="C92" s="90" t="s">
        <v>65</v>
      </c>
      <c r="D92" s="90" t="s">
        <v>67</v>
      </c>
      <c r="E92" s="114"/>
      <c r="F92" s="116" t="s">
        <v>164</v>
      </c>
      <c r="G92" s="93" t="s">
        <v>68</v>
      </c>
      <c r="H92" s="94">
        <v>1</v>
      </c>
      <c r="I92" s="95"/>
      <c r="J92" s="96">
        <f>ROUND($I$92*$H$92,2)</f>
        <v>0</v>
      </c>
      <c r="K92" s="92"/>
      <c r="L92" s="62"/>
      <c r="M92" s="97"/>
      <c r="N92" s="98" t="s">
        <v>28</v>
      </c>
      <c r="O92" s="121"/>
      <c r="P92" s="99">
        <f>$O$92*$H$92</f>
        <v>0</v>
      </c>
      <c r="Q92" s="99">
        <v>0</v>
      </c>
      <c r="R92" s="99">
        <f>$Q$92*$H$92</f>
        <v>0</v>
      </c>
      <c r="S92" s="99">
        <v>0</v>
      </c>
      <c r="T92" s="100">
        <f>$S$92*$H$92</f>
        <v>0</v>
      </c>
      <c r="AR92" s="15" t="s">
        <v>69</v>
      </c>
      <c r="AT92" s="15" t="s">
        <v>67</v>
      </c>
      <c r="AU92" s="15" t="s">
        <v>70</v>
      </c>
      <c r="AY92" s="18" t="s">
        <v>66</v>
      </c>
      <c r="BE92" s="101">
        <f>IF($N$92="základní",$J$92,0)</f>
        <v>0</v>
      </c>
      <c r="BF92" s="101">
        <f>IF($N$92="snížená",$J$92,0)</f>
        <v>0</v>
      </c>
      <c r="BG92" s="101">
        <f>IF($N$92="zákl. přenesená",$J$92,0)</f>
        <v>0</v>
      </c>
      <c r="BH92" s="101">
        <f>IF($N$92="sníž. přenesená",$J$92,0)</f>
        <v>0</v>
      </c>
      <c r="BI92" s="101">
        <f>IF($N$92="nulová",$J$92,0)</f>
        <v>0</v>
      </c>
      <c r="BJ92" s="15" t="s">
        <v>70</v>
      </c>
      <c r="BK92" s="101">
        <f>ROUND($I$92*$H$92,2)</f>
        <v>0</v>
      </c>
      <c r="BL92" s="15" t="s">
        <v>69</v>
      </c>
      <c r="BM92" s="15" t="s">
        <v>70</v>
      </c>
    </row>
    <row r="93" spans="2:47" s="18" customFormat="1" ht="16.5" customHeight="1">
      <c r="B93" s="19"/>
      <c r="C93" s="121"/>
      <c r="D93" s="102" t="s">
        <v>71</v>
      </c>
      <c r="E93" s="121"/>
      <c r="F93" s="103"/>
      <c r="G93" s="121"/>
      <c r="H93" s="121"/>
      <c r="J93" s="121"/>
      <c r="K93" s="121"/>
      <c r="L93" s="62"/>
      <c r="M93" s="104"/>
      <c r="N93" s="121"/>
      <c r="O93" s="121"/>
      <c r="P93" s="121"/>
      <c r="Q93" s="121"/>
      <c r="R93" s="121"/>
      <c r="S93" s="121"/>
      <c r="T93" s="105"/>
      <c r="AT93" s="18" t="s">
        <v>71</v>
      </c>
      <c r="AU93" s="18" t="s">
        <v>70</v>
      </c>
    </row>
    <row r="94" spans="2:65" s="18" customFormat="1" ht="27" customHeight="1">
      <c r="B94" s="19"/>
      <c r="C94" s="90" t="s">
        <v>65</v>
      </c>
      <c r="D94" s="90" t="s">
        <v>67</v>
      </c>
      <c r="E94" s="114"/>
      <c r="F94" s="115" t="s">
        <v>165</v>
      </c>
      <c r="G94" s="93" t="s">
        <v>68</v>
      </c>
      <c r="H94" s="94">
        <v>1</v>
      </c>
      <c r="I94" s="95"/>
      <c r="J94" s="96">
        <f>ROUND($I$94*$H$94,2)</f>
        <v>0</v>
      </c>
      <c r="K94" s="92"/>
      <c r="L94" s="62"/>
      <c r="M94" s="97"/>
      <c r="N94" s="98" t="s">
        <v>28</v>
      </c>
      <c r="O94" s="121"/>
      <c r="P94" s="99">
        <f>$O$94*$H$94</f>
        <v>0</v>
      </c>
      <c r="Q94" s="99">
        <v>0</v>
      </c>
      <c r="R94" s="99">
        <f>$Q$94*$H$94</f>
        <v>0</v>
      </c>
      <c r="S94" s="99">
        <v>0</v>
      </c>
      <c r="T94" s="100">
        <f>$S$94*$H$94</f>
        <v>0</v>
      </c>
      <c r="AR94" s="15" t="s">
        <v>69</v>
      </c>
      <c r="AT94" s="15" t="s">
        <v>67</v>
      </c>
      <c r="AU94" s="15" t="s">
        <v>70</v>
      </c>
      <c r="AY94" s="18" t="s">
        <v>66</v>
      </c>
      <c r="BE94" s="101">
        <f>IF($N$94="základní",$J$94,0)</f>
        <v>0</v>
      </c>
      <c r="BF94" s="101">
        <f>IF($N$94="snížená",$J$94,0)</f>
        <v>0</v>
      </c>
      <c r="BG94" s="101">
        <f>IF($N$94="zákl. přenesená",$J$94,0)</f>
        <v>0</v>
      </c>
      <c r="BH94" s="101">
        <f>IF($N$94="sníž. přenesená",$J$94,0)</f>
        <v>0</v>
      </c>
      <c r="BI94" s="101">
        <f>IF($N$94="nulová",$J$94,0)</f>
        <v>0</v>
      </c>
      <c r="BJ94" s="15" t="s">
        <v>70</v>
      </c>
      <c r="BK94" s="101">
        <f>ROUND($I$94*$H$94,2)</f>
        <v>0</v>
      </c>
      <c r="BL94" s="15" t="s">
        <v>69</v>
      </c>
      <c r="BM94" s="15" t="s">
        <v>5</v>
      </c>
    </row>
    <row r="95" spans="2:47" s="18" customFormat="1" ht="16.5" customHeight="1">
      <c r="B95" s="19"/>
      <c r="C95" s="121"/>
      <c r="D95" s="102" t="s">
        <v>71</v>
      </c>
      <c r="E95" s="121"/>
      <c r="F95" s="103"/>
      <c r="G95" s="121"/>
      <c r="H95" s="121"/>
      <c r="J95" s="121"/>
      <c r="K95" s="121"/>
      <c r="L95" s="62"/>
      <c r="M95" s="104"/>
      <c r="N95" s="121"/>
      <c r="O95" s="121"/>
      <c r="P95" s="121"/>
      <c r="Q95" s="121"/>
      <c r="R95" s="121"/>
      <c r="S95" s="121"/>
      <c r="T95" s="105"/>
      <c r="AT95" s="18" t="s">
        <v>71</v>
      </c>
      <c r="AU95" s="18" t="s">
        <v>70</v>
      </c>
    </row>
    <row r="96" spans="2:65" s="18" customFormat="1" ht="21" customHeight="1">
      <c r="B96" s="19"/>
      <c r="C96" s="90" t="s">
        <v>65</v>
      </c>
      <c r="D96" s="90" t="s">
        <v>67</v>
      </c>
      <c r="E96" s="114"/>
      <c r="F96" s="112" t="s">
        <v>156</v>
      </c>
      <c r="G96" s="93" t="s">
        <v>68</v>
      </c>
      <c r="H96" s="94">
        <v>1</v>
      </c>
      <c r="I96" s="95"/>
      <c r="J96" s="96">
        <f>ROUND($I$96*$H$96,2)</f>
        <v>0</v>
      </c>
      <c r="K96" s="92"/>
      <c r="L96" s="62"/>
      <c r="M96" s="97"/>
      <c r="N96" s="98" t="s">
        <v>28</v>
      </c>
      <c r="O96" s="121"/>
      <c r="P96" s="99">
        <f>$O$96*$H$96</f>
        <v>0</v>
      </c>
      <c r="Q96" s="99">
        <v>0</v>
      </c>
      <c r="R96" s="99">
        <f>$Q$96*$H$96</f>
        <v>0</v>
      </c>
      <c r="S96" s="99">
        <v>0</v>
      </c>
      <c r="T96" s="100">
        <f>$S$96*$H$96</f>
        <v>0</v>
      </c>
      <c r="AR96" s="15" t="s">
        <v>69</v>
      </c>
      <c r="AT96" s="15" t="s">
        <v>67</v>
      </c>
      <c r="AU96" s="15" t="s">
        <v>70</v>
      </c>
      <c r="AY96" s="18" t="s">
        <v>66</v>
      </c>
      <c r="BE96" s="101">
        <f>IF($N$96="základní",$J$96,0)</f>
        <v>0</v>
      </c>
      <c r="BF96" s="101">
        <f>IF($N$96="snížená",$J$96,0)</f>
        <v>0</v>
      </c>
      <c r="BG96" s="101">
        <f>IF($N$96="zákl. přenesená",$J$96,0)</f>
        <v>0</v>
      </c>
      <c r="BH96" s="101">
        <f>IF($N$96="sníž. přenesená",$J$96,0)</f>
        <v>0</v>
      </c>
      <c r="BI96" s="101">
        <f>IF($N$96="nulová",$J$96,0)</f>
        <v>0</v>
      </c>
      <c r="BJ96" s="15" t="s">
        <v>70</v>
      </c>
      <c r="BK96" s="101">
        <f>ROUND($I$96*$H$96,2)</f>
        <v>0</v>
      </c>
      <c r="BL96" s="15" t="s">
        <v>69</v>
      </c>
      <c r="BM96" s="15" t="s">
        <v>64</v>
      </c>
    </row>
    <row r="97" spans="2:47" s="18" customFormat="1" ht="16.5" customHeight="1">
      <c r="B97" s="19"/>
      <c r="C97" s="121"/>
      <c r="D97" s="102" t="s">
        <v>71</v>
      </c>
      <c r="E97" s="121"/>
      <c r="F97" s="103"/>
      <c r="G97" s="121"/>
      <c r="H97" s="121"/>
      <c r="J97" s="121"/>
      <c r="K97" s="121"/>
      <c r="L97" s="62"/>
      <c r="M97" s="104"/>
      <c r="N97" s="121"/>
      <c r="O97" s="121"/>
      <c r="P97" s="121"/>
      <c r="Q97" s="121"/>
      <c r="R97" s="121"/>
      <c r="S97" s="121"/>
      <c r="T97" s="105"/>
      <c r="AT97" s="18" t="s">
        <v>71</v>
      </c>
      <c r="AU97" s="18" t="s">
        <v>70</v>
      </c>
    </row>
    <row r="98" spans="2:65" s="18" customFormat="1" ht="15.75" customHeight="1">
      <c r="B98" s="19"/>
      <c r="C98" s="90" t="s">
        <v>65</v>
      </c>
      <c r="D98" s="90" t="s">
        <v>67</v>
      </c>
      <c r="E98" s="114"/>
      <c r="F98" s="116" t="s">
        <v>143</v>
      </c>
      <c r="G98" s="93" t="s">
        <v>68</v>
      </c>
      <c r="H98" s="94">
        <v>1</v>
      </c>
      <c r="I98" s="95"/>
      <c r="J98" s="96">
        <f>ROUND($I$98*$H$98,2)</f>
        <v>0</v>
      </c>
      <c r="K98" s="92"/>
      <c r="L98" s="62"/>
      <c r="M98" s="97"/>
      <c r="N98" s="98" t="s">
        <v>28</v>
      </c>
      <c r="O98" s="121"/>
      <c r="P98" s="99">
        <f>$O$98*$H$98</f>
        <v>0</v>
      </c>
      <c r="Q98" s="99">
        <v>0</v>
      </c>
      <c r="R98" s="99">
        <f>$Q$98*$H$98</f>
        <v>0</v>
      </c>
      <c r="S98" s="99">
        <v>0</v>
      </c>
      <c r="T98" s="100">
        <f>$S$98*$H$98</f>
        <v>0</v>
      </c>
      <c r="AR98" s="15" t="s">
        <v>69</v>
      </c>
      <c r="AT98" s="15" t="s">
        <v>67</v>
      </c>
      <c r="AU98" s="15" t="s">
        <v>70</v>
      </c>
      <c r="AY98" s="18" t="s">
        <v>66</v>
      </c>
      <c r="BE98" s="101">
        <f>IF($N$98="základní",$J$98,0)</f>
        <v>0</v>
      </c>
      <c r="BF98" s="101">
        <f>IF($N$98="snížená",$J$98,0)</f>
        <v>0</v>
      </c>
      <c r="BG98" s="101">
        <f>IF($N$98="zákl. přenesená",$J$98,0)</f>
        <v>0</v>
      </c>
      <c r="BH98" s="101">
        <f>IF($N$98="sníž. přenesená",$J$98,0)</f>
        <v>0</v>
      </c>
      <c r="BI98" s="101">
        <f>IF($N$98="nulová",$J$98,0)</f>
        <v>0</v>
      </c>
      <c r="BJ98" s="15" t="s">
        <v>70</v>
      </c>
      <c r="BK98" s="101">
        <f>ROUND($I$98*$H$98,2)</f>
        <v>0</v>
      </c>
      <c r="BL98" s="15" t="s">
        <v>69</v>
      </c>
      <c r="BM98" s="15" t="s">
        <v>72</v>
      </c>
    </row>
    <row r="99" spans="2:47" s="18" customFormat="1" ht="16.5" customHeight="1">
      <c r="B99" s="19"/>
      <c r="C99" s="121"/>
      <c r="D99" s="102" t="s">
        <v>71</v>
      </c>
      <c r="E99" s="121"/>
      <c r="F99" s="103"/>
      <c r="G99" s="121"/>
      <c r="H99" s="121"/>
      <c r="J99" s="121"/>
      <c r="K99" s="121"/>
      <c r="L99" s="62"/>
      <c r="M99" s="104"/>
      <c r="N99" s="121"/>
      <c r="O99" s="121"/>
      <c r="P99" s="121"/>
      <c r="Q99" s="121"/>
      <c r="R99" s="121"/>
      <c r="S99" s="121"/>
      <c r="T99" s="105"/>
      <c r="AT99" s="18" t="s">
        <v>71</v>
      </c>
      <c r="AU99" s="18" t="s">
        <v>70</v>
      </c>
    </row>
    <row r="100" spans="2:65" s="18" customFormat="1" ht="15.75" customHeight="1">
      <c r="B100" s="19"/>
      <c r="C100" s="90" t="s">
        <v>65</v>
      </c>
      <c r="D100" s="90" t="s">
        <v>67</v>
      </c>
      <c r="E100" s="118"/>
      <c r="F100" s="116" t="s">
        <v>151</v>
      </c>
      <c r="G100" s="93" t="s">
        <v>68</v>
      </c>
      <c r="H100" s="94">
        <v>1</v>
      </c>
      <c r="I100" s="95"/>
      <c r="J100" s="96">
        <f>ROUND($I$100*$H$100,2)</f>
        <v>0</v>
      </c>
      <c r="K100" s="92"/>
      <c r="L100" s="62"/>
      <c r="M100" s="97"/>
      <c r="N100" s="98" t="s">
        <v>28</v>
      </c>
      <c r="O100" s="121"/>
      <c r="P100" s="99">
        <f>$O$100*$H$100</f>
        <v>0</v>
      </c>
      <c r="Q100" s="99">
        <v>0</v>
      </c>
      <c r="R100" s="99">
        <f>$Q$100*$H$100</f>
        <v>0</v>
      </c>
      <c r="S100" s="99">
        <v>0</v>
      </c>
      <c r="T100" s="100">
        <f>$S$100*$H$100</f>
        <v>0</v>
      </c>
      <c r="AR100" s="15" t="s">
        <v>69</v>
      </c>
      <c r="AT100" s="15" t="s">
        <v>67</v>
      </c>
      <c r="AU100" s="15" t="s">
        <v>70</v>
      </c>
      <c r="AY100" s="18" t="s">
        <v>66</v>
      </c>
      <c r="BE100" s="101">
        <f>IF($N$100="základní",$J$100,0)</f>
        <v>0</v>
      </c>
      <c r="BF100" s="101">
        <f>IF($N$100="snížená",$J$100,0)</f>
        <v>0</v>
      </c>
      <c r="BG100" s="101">
        <f>IF($N$100="zákl. přenesená",$J$100,0)</f>
        <v>0</v>
      </c>
      <c r="BH100" s="101">
        <f>IF($N$100="sníž. přenesená",$J$100,0)</f>
        <v>0</v>
      </c>
      <c r="BI100" s="101">
        <f>IF($N$100="nulová",$J$100,0)</f>
        <v>0</v>
      </c>
      <c r="BJ100" s="15" t="s">
        <v>70</v>
      </c>
      <c r="BK100" s="101">
        <f>ROUND($I$100*$H$100,2)</f>
        <v>0</v>
      </c>
      <c r="BL100" s="15" t="s">
        <v>69</v>
      </c>
      <c r="BM100" s="15" t="s">
        <v>73</v>
      </c>
    </row>
    <row r="101" spans="2:47" s="18" customFormat="1" ht="16.5" customHeight="1">
      <c r="B101" s="19"/>
      <c r="C101" s="121"/>
      <c r="D101" s="102" t="s">
        <v>71</v>
      </c>
      <c r="E101" s="121"/>
      <c r="F101" s="103"/>
      <c r="G101" s="121"/>
      <c r="H101" s="121"/>
      <c r="J101" s="121"/>
      <c r="K101" s="121"/>
      <c r="L101" s="62"/>
      <c r="M101" s="104"/>
      <c r="N101" s="121"/>
      <c r="O101" s="121"/>
      <c r="P101" s="121"/>
      <c r="Q101" s="121"/>
      <c r="R101" s="121"/>
      <c r="S101" s="121"/>
      <c r="T101" s="105"/>
      <c r="AT101" s="18" t="s">
        <v>71</v>
      </c>
      <c r="AU101" s="18" t="s">
        <v>70</v>
      </c>
    </row>
    <row r="102" spans="2:65" s="18" customFormat="1" ht="15.75" customHeight="1">
      <c r="B102" s="19"/>
      <c r="C102" s="90" t="s">
        <v>65</v>
      </c>
      <c r="D102" s="90" t="s">
        <v>67</v>
      </c>
      <c r="E102" s="118"/>
      <c r="F102" s="116" t="s">
        <v>126</v>
      </c>
      <c r="G102" s="93" t="s">
        <v>68</v>
      </c>
      <c r="H102" s="94">
        <v>1</v>
      </c>
      <c r="I102" s="95"/>
      <c r="J102" s="96">
        <f>ROUND($I$102*$H$102,2)</f>
        <v>0</v>
      </c>
      <c r="K102" s="92"/>
      <c r="L102" s="62"/>
      <c r="M102" s="97"/>
      <c r="N102" s="98" t="s">
        <v>28</v>
      </c>
      <c r="O102" s="121"/>
      <c r="P102" s="99">
        <f>$O$102*$H$102</f>
        <v>0</v>
      </c>
      <c r="Q102" s="99">
        <v>0</v>
      </c>
      <c r="R102" s="99">
        <f>$Q$102*$H$102</f>
        <v>0</v>
      </c>
      <c r="S102" s="99">
        <v>0</v>
      </c>
      <c r="T102" s="100">
        <f>$S$102*$H$102</f>
        <v>0</v>
      </c>
      <c r="AR102" s="15" t="s">
        <v>69</v>
      </c>
      <c r="AT102" s="15" t="s">
        <v>67</v>
      </c>
      <c r="AU102" s="15" t="s">
        <v>70</v>
      </c>
      <c r="AY102" s="18" t="s">
        <v>66</v>
      </c>
      <c r="BE102" s="101">
        <f>IF($N$102="základní",$J$102,0)</f>
        <v>0</v>
      </c>
      <c r="BF102" s="101">
        <f>IF($N$102="snížená",$J$102,0)</f>
        <v>0</v>
      </c>
      <c r="BG102" s="101">
        <f>IF($N$102="zákl. přenesená",$J$102,0)</f>
        <v>0</v>
      </c>
      <c r="BH102" s="101">
        <f>IF($N$102="sníž. přenesená",$J$102,0)</f>
        <v>0</v>
      </c>
      <c r="BI102" s="101">
        <f>IF($N$102="nulová",$J$102,0)</f>
        <v>0</v>
      </c>
      <c r="BJ102" s="15" t="s">
        <v>70</v>
      </c>
      <c r="BK102" s="101">
        <f>ROUND($I$102*$H$102,2)</f>
        <v>0</v>
      </c>
      <c r="BL102" s="15" t="s">
        <v>69</v>
      </c>
      <c r="BM102" s="15" t="s">
        <v>74</v>
      </c>
    </row>
    <row r="103" spans="2:47" s="18" customFormat="1" ht="16.5" customHeight="1">
      <c r="B103" s="19"/>
      <c r="C103" s="121"/>
      <c r="D103" s="102" t="s">
        <v>71</v>
      </c>
      <c r="E103" s="121"/>
      <c r="F103" s="103"/>
      <c r="G103" s="121"/>
      <c r="H103" s="121"/>
      <c r="J103" s="121"/>
      <c r="K103" s="121"/>
      <c r="L103" s="62"/>
      <c r="M103" s="104"/>
      <c r="N103" s="121"/>
      <c r="O103" s="121"/>
      <c r="P103" s="121"/>
      <c r="Q103" s="121"/>
      <c r="R103" s="121"/>
      <c r="S103" s="121"/>
      <c r="T103" s="105"/>
      <c r="AT103" s="18" t="s">
        <v>71</v>
      </c>
      <c r="AU103" s="18" t="s">
        <v>70</v>
      </c>
    </row>
    <row r="104" spans="2:65" s="18" customFormat="1" ht="15.75" customHeight="1">
      <c r="B104" s="19"/>
      <c r="C104" s="90" t="s">
        <v>65</v>
      </c>
      <c r="D104" s="90" t="s">
        <v>67</v>
      </c>
      <c r="E104" s="118"/>
      <c r="F104" s="116" t="s">
        <v>127</v>
      </c>
      <c r="G104" s="93" t="s">
        <v>68</v>
      </c>
      <c r="H104" s="94">
        <v>2</v>
      </c>
      <c r="I104" s="95"/>
      <c r="J104" s="96">
        <f>ROUND($I$104*$H$104,2)</f>
        <v>0</v>
      </c>
      <c r="K104" s="92"/>
      <c r="L104" s="62"/>
      <c r="M104" s="97"/>
      <c r="N104" s="98" t="s">
        <v>28</v>
      </c>
      <c r="O104" s="121"/>
      <c r="P104" s="99">
        <f>$O$104*$H$104</f>
        <v>0</v>
      </c>
      <c r="Q104" s="99">
        <v>0</v>
      </c>
      <c r="R104" s="99">
        <f>$Q$104*$H$104</f>
        <v>0</v>
      </c>
      <c r="S104" s="99">
        <v>0</v>
      </c>
      <c r="T104" s="100">
        <f>$S$104*$H$104</f>
        <v>0</v>
      </c>
      <c r="AR104" s="15" t="s">
        <v>69</v>
      </c>
      <c r="AT104" s="15" t="s">
        <v>67</v>
      </c>
      <c r="AU104" s="15" t="s">
        <v>70</v>
      </c>
      <c r="AY104" s="18" t="s">
        <v>66</v>
      </c>
      <c r="BE104" s="101">
        <f>IF($N$104="základní",$J$104,0)</f>
        <v>0</v>
      </c>
      <c r="BF104" s="101">
        <f>IF($N$104="snížená",$J$104,0)</f>
        <v>0</v>
      </c>
      <c r="BG104" s="101">
        <f>IF($N$104="zákl. přenesená",$J$104,0)</f>
        <v>0</v>
      </c>
      <c r="BH104" s="101">
        <f>IF($N$104="sníž. přenesená",$J$104,0)</f>
        <v>0</v>
      </c>
      <c r="BI104" s="101">
        <f>IF($N$104="nulová",$J$104,0)</f>
        <v>0</v>
      </c>
      <c r="BJ104" s="15" t="s">
        <v>70</v>
      </c>
      <c r="BK104" s="101">
        <f>ROUND($I$104*$H$104,2)</f>
        <v>0</v>
      </c>
      <c r="BL104" s="15" t="s">
        <v>69</v>
      </c>
      <c r="BM104" s="15" t="s">
        <v>76</v>
      </c>
    </row>
    <row r="105" spans="2:47" s="18" customFormat="1" ht="16.5" customHeight="1">
      <c r="B105" s="19"/>
      <c r="C105" s="121"/>
      <c r="D105" s="102" t="s">
        <v>71</v>
      </c>
      <c r="E105" s="121"/>
      <c r="F105" s="103"/>
      <c r="G105" s="121"/>
      <c r="H105" s="121"/>
      <c r="J105" s="121"/>
      <c r="K105" s="121"/>
      <c r="L105" s="62"/>
      <c r="M105" s="104"/>
      <c r="N105" s="121"/>
      <c r="O105" s="121"/>
      <c r="P105" s="121"/>
      <c r="Q105" s="121"/>
      <c r="R105" s="121"/>
      <c r="S105" s="121"/>
      <c r="T105" s="105"/>
      <c r="AT105" s="18" t="s">
        <v>71</v>
      </c>
      <c r="AU105" s="18" t="s">
        <v>70</v>
      </c>
    </row>
    <row r="106" spans="2:65" s="18" customFormat="1" ht="15.75" customHeight="1">
      <c r="B106" s="19"/>
      <c r="C106" s="90" t="s">
        <v>65</v>
      </c>
      <c r="D106" s="90" t="s">
        <v>67</v>
      </c>
      <c r="E106" s="118"/>
      <c r="F106" s="116" t="s">
        <v>128</v>
      </c>
      <c r="G106" s="93" t="s">
        <v>68</v>
      </c>
      <c r="H106" s="94">
        <v>1</v>
      </c>
      <c r="I106" s="95"/>
      <c r="J106" s="96">
        <f>ROUND($I$106*$H$106,2)</f>
        <v>0</v>
      </c>
      <c r="K106" s="92"/>
      <c r="L106" s="62"/>
      <c r="M106" s="97"/>
      <c r="N106" s="98" t="s">
        <v>28</v>
      </c>
      <c r="O106" s="121"/>
      <c r="P106" s="99">
        <f>$O$106*$H$106</f>
        <v>0</v>
      </c>
      <c r="Q106" s="99">
        <v>0</v>
      </c>
      <c r="R106" s="99">
        <f>$Q$106*$H$106</f>
        <v>0</v>
      </c>
      <c r="S106" s="99">
        <v>0</v>
      </c>
      <c r="T106" s="100">
        <f>$S$106*$H$106</f>
        <v>0</v>
      </c>
      <c r="AR106" s="15" t="s">
        <v>69</v>
      </c>
      <c r="AT106" s="15" t="s">
        <v>67</v>
      </c>
      <c r="AU106" s="15" t="s">
        <v>70</v>
      </c>
      <c r="AY106" s="18" t="s">
        <v>66</v>
      </c>
      <c r="BE106" s="101">
        <f>IF($N$106="základní",$J$106,0)</f>
        <v>0</v>
      </c>
      <c r="BF106" s="101">
        <f>IF($N$106="snížená",$J$106,0)</f>
        <v>0</v>
      </c>
      <c r="BG106" s="101">
        <f>IF($N$106="zákl. přenesená",$J$106,0)</f>
        <v>0</v>
      </c>
      <c r="BH106" s="101">
        <f>IF($N$106="sníž. přenesená",$J$106,0)</f>
        <v>0</v>
      </c>
      <c r="BI106" s="101">
        <f>IF($N$106="nulová",$J$106,0)</f>
        <v>0</v>
      </c>
      <c r="BJ106" s="15" t="s">
        <v>70</v>
      </c>
      <c r="BK106" s="101">
        <f>ROUND($I$106*$H$106,2)</f>
        <v>0</v>
      </c>
      <c r="BL106" s="15" t="s">
        <v>69</v>
      </c>
      <c r="BM106" s="15" t="s">
        <v>77</v>
      </c>
    </row>
    <row r="107" spans="2:47" s="18" customFormat="1" ht="16.5" customHeight="1">
      <c r="B107" s="19"/>
      <c r="C107" s="121"/>
      <c r="D107" s="102" t="s">
        <v>71</v>
      </c>
      <c r="E107" s="121"/>
      <c r="F107" s="103"/>
      <c r="G107" s="121"/>
      <c r="H107" s="121"/>
      <c r="J107" s="121"/>
      <c r="K107" s="121"/>
      <c r="L107" s="62"/>
      <c r="M107" s="104"/>
      <c r="N107" s="121"/>
      <c r="O107" s="121"/>
      <c r="P107" s="121"/>
      <c r="Q107" s="121"/>
      <c r="R107" s="121"/>
      <c r="S107" s="121"/>
      <c r="T107" s="105"/>
      <c r="AT107" s="18" t="s">
        <v>71</v>
      </c>
      <c r="AU107" s="18" t="s">
        <v>70</v>
      </c>
    </row>
    <row r="108" spans="2:65" s="18" customFormat="1" ht="15.75" customHeight="1">
      <c r="B108" s="19"/>
      <c r="C108" s="90" t="s">
        <v>65</v>
      </c>
      <c r="D108" s="90" t="s">
        <v>67</v>
      </c>
      <c r="E108" s="118"/>
      <c r="F108" s="116" t="s">
        <v>129</v>
      </c>
      <c r="G108" s="93" t="s">
        <v>68</v>
      </c>
      <c r="H108" s="94">
        <v>1</v>
      </c>
      <c r="I108" s="95"/>
      <c r="J108" s="96">
        <f>ROUND($I$108*$H$108,2)</f>
        <v>0</v>
      </c>
      <c r="K108" s="92"/>
      <c r="L108" s="62"/>
      <c r="M108" s="97"/>
      <c r="N108" s="98" t="s">
        <v>28</v>
      </c>
      <c r="O108" s="121"/>
      <c r="P108" s="99">
        <f>$O$108*$H$108</f>
        <v>0</v>
      </c>
      <c r="Q108" s="99">
        <v>0</v>
      </c>
      <c r="R108" s="99">
        <f>$Q$108*$H$108</f>
        <v>0</v>
      </c>
      <c r="S108" s="99">
        <v>0</v>
      </c>
      <c r="T108" s="100">
        <f>$S$108*$H$108</f>
        <v>0</v>
      </c>
      <c r="AR108" s="15" t="s">
        <v>69</v>
      </c>
      <c r="AT108" s="15" t="s">
        <v>67</v>
      </c>
      <c r="AU108" s="15" t="s">
        <v>70</v>
      </c>
      <c r="AY108" s="18" t="s">
        <v>66</v>
      </c>
      <c r="BE108" s="101">
        <f>IF($N$108="základní",$J$108,0)</f>
        <v>0</v>
      </c>
      <c r="BF108" s="101">
        <f>IF($N$108="snížená",$J$108,0)</f>
        <v>0</v>
      </c>
      <c r="BG108" s="101">
        <f>IF($N$108="zákl. přenesená",$J$108,0)</f>
        <v>0</v>
      </c>
      <c r="BH108" s="101">
        <f>IF($N$108="sníž. přenesená",$J$108,0)</f>
        <v>0</v>
      </c>
      <c r="BI108" s="101">
        <f>IF($N$108="nulová",$J$108,0)</f>
        <v>0</v>
      </c>
      <c r="BJ108" s="15" t="s">
        <v>70</v>
      </c>
      <c r="BK108" s="101">
        <f>ROUND($I$108*$H$108,2)</f>
        <v>0</v>
      </c>
      <c r="BL108" s="15" t="s">
        <v>69</v>
      </c>
      <c r="BM108" s="15" t="s">
        <v>78</v>
      </c>
    </row>
    <row r="109" spans="2:47" s="18" customFormat="1" ht="16.5" customHeight="1">
      <c r="B109" s="19"/>
      <c r="C109" s="121"/>
      <c r="D109" s="102" t="s">
        <v>71</v>
      </c>
      <c r="E109" s="121"/>
      <c r="F109" s="103"/>
      <c r="G109" s="121"/>
      <c r="H109" s="121"/>
      <c r="J109" s="121"/>
      <c r="K109" s="121"/>
      <c r="L109" s="62"/>
      <c r="M109" s="104"/>
      <c r="N109" s="121"/>
      <c r="O109" s="121"/>
      <c r="P109" s="121"/>
      <c r="Q109" s="121"/>
      <c r="R109" s="121"/>
      <c r="S109" s="121"/>
      <c r="T109" s="105"/>
      <c r="AT109" s="18" t="s">
        <v>71</v>
      </c>
      <c r="AU109" s="18" t="s">
        <v>70</v>
      </c>
    </row>
    <row r="110" spans="2:65" s="18" customFormat="1" ht="15.75" customHeight="1">
      <c r="B110" s="19"/>
      <c r="C110" s="90" t="s">
        <v>65</v>
      </c>
      <c r="D110" s="90" t="s">
        <v>67</v>
      </c>
      <c r="E110" s="118"/>
      <c r="F110" s="116" t="s">
        <v>152</v>
      </c>
      <c r="G110" s="93" t="s">
        <v>68</v>
      </c>
      <c r="H110" s="94">
        <v>1</v>
      </c>
      <c r="I110" s="95"/>
      <c r="J110" s="96">
        <f>ROUND($I$110*$H$110,2)</f>
        <v>0</v>
      </c>
      <c r="K110" s="92"/>
      <c r="L110" s="62"/>
      <c r="M110" s="97"/>
      <c r="N110" s="98" t="s">
        <v>28</v>
      </c>
      <c r="O110" s="121"/>
      <c r="P110" s="99">
        <f>$O$110*$H$110</f>
        <v>0</v>
      </c>
      <c r="Q110" s="99">
        <v>0</v>
      </c>
      <c r="R110" s="99">
        <f>$Q$110*$H$110</f>
        <v>0</v>
      </c>
      <c r="S110" s="99">
        <v>0</v>
      </c>
      <c r="T110" s="100">
        <f>$S$110*$H$110</f>
        <v>0</v>
      </c>
      <c r="AR110" s="15" t="s">
        <v>69</v>
      </c>
      <c r="AT110" s="15" t="s">
        <v>67</v>
      </c>
      <c r="AU110" s="15" t="s">
        <v>70</v>
      </c>
      <c r="AY110" s="18" t="s">
        <v>66</v>
      </c>
      <c r="BE110" s="101">
        <f>IF($N$110="základní",$J$110,0)</f>
        <v>0</v>
      </c>
      <c r="BF110" s="101">
        <f>IF($N$110="snížená",$J$110,0)</f>
        <v>0</v>
      </c>
      <c r="BG110" s="101">
        <f>IF($N$110="zákl. přenesená",$J$110,0)</f>
        <v>0</v>
      </c>
      <c r="BH110" s="101">
        <f>IF($N$110="sníž. přenesená",$J$110,0)</f>
        <v>0</v>
      </c>
      <c r="BI110" s="101">
        <f>IF($N$110="nulová",$J$110,0)</f>
        <v>0</v>
      </c>
      <c r="BJ110" s="15" t="s">
        <v>70</v>
      </c>
      <c r="BK110" s="101">
        <f>ROUND($I$110*$H$110,2)</f>
        <v>0</v>
      </c>
      <c r="BL110" s="15" t="s">
        <v>69</v>
      </c>
      <c r="BM110" s="15" t="s">
        <v>79</v>
      </c>
    </row>
    <row r="111" spans="2:47" s="18" customFormat="1" ht="16.5" customHeight="1">
      <c r="B111" s="19"/>
      <c r="C111" s="121"/>
      <c r="D111" s="102" t="s">
        <v>71</v>
      </c>
      <c r="E111" s="121"/>
      <c r="F111" s="103"/>
      <c r="G111" s="121"/>
      <c r="H111" s="121"/>
      <c r="J111" s="121"/>
      <c r="K111" s="121"/>
      <c r="L111" s="62"/>
      <c r="M111" s="104"/>
      <c r="N111" s="121"/>
      <c r="O111" s="121"/>
      <c r="P111" s="121"/>
      <c r="Q111" s="121"/>
      <c r="R111" s="121"/>
      <c r="S111" s="121"/>
      <c r="T111" s="105"/>
      <c r="AT111" s="18" t="s">
        <v>71</v>
      </c>
      <c r="AU111" s="18" t="s">
        <v>70</v>
      </c>
    </row>
    <row r="112" spans="2:65" s="18" customFormat="1" ht="15.75" customHeight="1">
      <c r="B112" s="19"/>
      <c r="C112" s="90" t="s">
        <v>65</v>
      </c>
      <c r="D112" s="90" t="s">
        <v>67</v>
      </c>
      <c r="E112" s="118"/>
      <c r="F112" s="116" t="s">
        <v>153</v>
      </c>
      <c r="G112" s="93" t="s">
        <v>68</v>
      </c>
      <c r="H112" s="94">
        <v>1</v>
      </c>
      <c r="I112" s="95"/>
      <c r="J112" s="96">
        <f>ROUND($I$112*$H$112,2)</f>
        <v>0</v>
      </c>
      <c r="K112" s="92"/>
      <c r="L112" s="62"/>
      <c r="M112" s="97"/>
      <c r="N112" s="98" t="s">
        <v>28</v>
      </c>
      <c r="O112" s="121"/>
      <c r="P112" s="99">
        <f>$O$112*$H$112</f>
        <v>0</v>
      </c>
      <c r="Q112" s="99">
        <v>0</v>
      </c>
      <c r="R112" s="99">
        <f>$Q$112*$H$112</f>
        <v>0</v>
      </c>
      <c r="S112" s="99">
        <v>0</v>
      </c>
      <c r="T112" s="100">
        <f>$S$112*$H$112</f>
        <v>0</v>
      </c>
      <c r="AR112" s="15" t="s">
        <v>69</v>
      </c>
      <c r="AT112" s="15" t="s">
        <v>67</v>
      </c>
      <c r="AU112" s="15" t="s">
        <v>70</v>
      </c>
      <c r="AY112" s="18" t="s">
        <v>66</v>
      </c>
      <c r="BE112" s="101">
        <f>IF($N$112="základní",$J$112,0)</f>
        <v>0</v>
      </c>
      <c r="BF112" s="101">
        <f>IF($N$112="snížená",$J$112,0)</f>
        <v>0</v>
      </c>
      <c r="BG112" s="101">
        <f>IF($N$112="zákl. přenesená",$J$112,0)</f>
        <v>0</v>
      </c>
      <c r="BH112" s="101">
        <f>IF($N$112="sníž. přenesená",$J$112,0)</f>
        <v>0</v>
      </c>
      <c r="BI112" s="101">
        <f>IF($N$112="nulová",$J$112,0)</f>
        <v>0</v>
      </c>
      <c r="BJ112" s="15" t="s">
        <v>70</v>
      </c>
      <c r="BK112" s="101">
        <f>ROUND($I$112*$H$112,2)</f>
        <v>0</v>
      </c>
      <c r="BL112" s="15" t="s">
        <v>69</v>
      </c>
      <c r="BM112" s="15" t="s">
        <v>80</v>
      </c>
    </row>
    <row r="113" spans="2:47" s="18" customFormat="1" ht="16.5" customHeight="1">
      <c r="B113" s="19"/>
      <c r="C113" s="121"/>
      <c r="D113" s="102" t="s">
        <v>71</v>
      </c>
      <c r="E113" s="121"/>
      <c r="F113" s="103"/>
      <c r="G113" s="121"/>
      <c r="H113" s="121"/>
      <c r="J113" s="121"/>
      <c r="K113" s="121"/>
      <c r="L113" s="62"/>
      <c r="M113" s="104"/>
      <c r="N113" s="121"/>
      <c r="O113" s="121"/>
      <c r="P113" s="121"/>
      <c r="Q113" s="121"/>
      <c r="R113" s="121"/>
      <c r="S113" s="121"/>
      <c r="T113" s="105"/>
      <c r="AT113" s="18" t="s">
        <v>71</v>
      </c>
      <c r="AU113" s="18" t="s">
        <v>70</v>
      </c>
    </row>
    <row r="114" spans="2:65" s="18" customFormat="1" ht="15.75" customHeight="1">
      <c r="B114" s="19"/>
      <c r="C114" s="90" t="s">
        <v>65</v>
      </c>
      <c r="D114" s="90" t="s">
        <v>67</v>
      </c>
      <c r="E114" s="118" t="s">
        <v>146</v>
      </c>
      <c r="F114" s="116" t="s">
        <v>130</v>
      </c>
      <c r="G114" s="93" t="s">
        <v>68</v>
      </c>
      <c r="H114" s="94">
        <v>1</v>
      </c>
      <c r="I114" s="95"/>
      <c r="J114" s="96">
        <f>ROUND($I$114*$H$114,2)</f>
        <v>0</v>
      </c>
      <c r="K114" s="92"/>
      <c r="L114" s="62"/>
      <c r="M114" s="97"/>
      <c r="N114" s="98" t="s">
        <v>28</v>
      </c>
      <c r="O114" s="121"/>
      <c r="P114" s="99">
        <f>$O$114*$H$114</f>
        <v>0</v>
      </c>
      <c r="Q114" s="99">
        <v>0</v>
      </c>
      <c r="R114" s="99">
        <f>$Q$114*$H$114</f>
        <v>0</v>
      </c>
      <c r="S114" s="99">
        <v>0</v>
      </c>
      <c r="T114" s="100">
        <f>$S$114*$H$114</f>
        <v>0</v>
      </c>
      <c r="AR114" s="15" t="s">
        <v>69</v>
      </c>
      <c r="AT114" s="15" t="s">
        <v>67</v>
      </c>
      <c r="AU114" s="15" t="s">
        <v>70</v>
      </c>
      <c r="AY114" s="18" t="s">
        <v>66</v>
      </c>
      <c r="BE114" s="101">
        <f>IF($N$114="základní",$J$114,0)</f>
        <v>0</v>
      </c>
      <c r="BF114" s="101">
        <f>IF($N$114="snížená",$J$114,0)</f>
        <v>0</v>
      </c>
      <c r="BG114" s="101">
        <f>IF($N$114="zákl. přenesená",$J$114,0)</f>
        <v>0</v>
      </c>
      <c r="BH114" s="101">
        <f>IF($N$114="sníž. přenesená",$J$114,0)</f>
        <v>0</v>
      </c>
      <c r="BI114" s="101">
        <f>IF($N$114="nulová",$J$114,0)</f>
        <v>0</v>
      </c>
      <c r="BJ114" s="15" t="s">
        <v>70</v>
      </c>
      <c r="BK114" s="101">
        <f>ROUND($I$114*$H$114,2)</f>
        <v>0</v>
      </c>
      <c r="BL114" s="15" t="s">
        <v>69</v>
      </c>
      <c r="BM114" s="15" t="s">
        <v>84</v>
      </c>
    </row>
    <row r="115" spans="2:47" s="18" customFormat="1" ht="16.5" customHeight="1">
      <c r="B115" s="19"/>
      <c r="C115" s="121"/>
      <c r="D115" s="102" t="s">
        <v>71</v>
      </c>
      <c r="E115" s="121"/>
      <c r="F115" s="103"/>
      <c r="G115" s="121"/>
      <c r="H115" s="121"/>
      <c r="J115" s="121"/>
      <c r="K115" s="121"/>
      <c r="L115" s="62"/>
      <c r="M115" s="104"/>
      <c r="N115" s="121"/>
      <c r="O115" s="121"/>
      <c r="P115" s="121"/>
      <c r="Q115" s="121"/>
      <c r="R115" s="121"/>
      <c r="S115" s="121"/>
      <c r="T115" s="105"/>
      <c r="AT115" s="18" t="s">
        <v>71</v>
      </c>
      <c r="AU115" s="18" t="s">
        <v>70</v>
      </c>
    </row>
    <row r="116" spans="2:65" s="18" customFormat="1" ht="15.75" customHeight="1">
      <c r="B116" s="19"/>
      <c r="C116" s="90" t="s">
        <v>65</v>
      </c>
      <c r="D116" s="90" t="s">
        <v>67</v>
      </c>
      <c r="E116" s="118" t="s">
        <v>154</v>
      </c>
      <c r="F116" s="116" t="s">
        <v>155</v>
      </c>
      <c r="G116" s="93" t="s">
        <v>68</v>
      </c>
      <c r="H116" s="94">
        <v>1</v>
      </c>
      <c r="I116" s="95"/>
      <c r="J116" s="96">
        <f>ROUND($I$116*$H$116,2)</f>
        <v>0</v>
      </c>
      <c r="K116" s="92"/>
      <c r="L116" s="62"/>
      <c r="M116" s="97"/>
      <c r="N116" s="98" t="s">
        <v>28</v>
      </c>
      <c r="O116" s="121"/>
      <c r="P116" s="99">
        <f>$O$116*$H$116</f>
        <v>0</v>
      </c>
      <c r="Q116" s="99">
        <v>0</v>
      </c>
      <c r="R116" s="99">
        <f>$Q$116*$H$116</f>
        <v>0</v>
      </c>
      <c r="S116" s="99">
        <v>0</v>
      </c>
      <c r="T116" s="100">
        <f>$S$116*$H$116</f>
        <v>0</v>
      </c>
      <c r="AR116" s="15" t="s">
        <v>69</v>
      </c>
      <c r="AT116" s="15" t="s">
        <v>67</v>
      </c>
      <c r="AU116" s="15" t="s">
        <v>70</v>
      </c>
      <c r="AY116" s="18" t="s">
        <v>66</v>
      </c>
      <c r="BE116" s="101">
        <f>IF($N$116="základní",$J$116,0)</f>
        <v>0</v>
      </c>
      <c r="BF116" s="101">
        <f>IF($N$116="snížená",$J$116,0)</f>
        <v>0</v>
      </c>
      <c r="BG116" s="101">
        <f>IF($N$116="zákl. přenesená",$J$116,0)</f>
        <v>0</v>
      </c>
      <c r="BH116" s="101">
        <f>IF($N$116="sníž. přenesená",$J$116,0)</f>
        <v>0</v>
      </c>
      <c r="BI116" s="101">
        <f>IF($N$116="nulová",$J$116,0)</f>
        <v>0</v>
      </c>
      <c r="BJ116" s="15" t="s">
        <v>70</v>
      </c>
      <c r="BK116" s="101">
        <f>ROUND($I$116*$H$116,2)</f>
        <v>0</v>
      </c>
      <c r="BL116" s="15" t="s">
        <v>69</v>
      </c>
      <c r="BM116" s="15" t="s">
        <v>85</v>
      </c>
    </row>
    <row r="117" spans="2:47" s="18" customFormat="1" ht="16.5" customHeight="1">
      <c r="B117" s="19"/>
      <c r="C117" s="121"/>
      <c r="D117" s="102" t="s">
        <v>71</v>
      </c>
      <c r="E117" s="121"/>
      <c r="F117" s="103"/>
      <c r="G117" s="121"/>
      <c r="H117" s="121"/>
      <c r="J117" s="121"/>
      <c r="K117" s="121"/>
      <c r="L117" s="62"/>
      <c r="M117" s="104"/>
      <c r="N117" s="121"/>
      <c r="O117" s="121"/>
      <c r="P117" s="121"/>
      <c r="Q117" s="121"/>
      <c r="R117" s="121"/>
      <c r="S117" s="121"/>
      <c r="T117" s="105"/>
      <c r="AT117" s="18" t="s">
        <v>71</v>
      </c>
      <c r="AU117" s="18" t="s">
        <v>70</v>
      </c>
    </row>
    <row r="118" spans="2:65" s="18" customFormat="1" ht="15.75" customHeight="1">
      <c r="B118" s="19"/>
      <c r="C118" s="90" t="s">
        <v>65</v>
      </c>
      <c r="D118" s="90" t="s">
        <v>67</v>
      </c>
      <c r="E118" s="111"/>
      <c r="F118" s="116" t="s">
        <v>136</v>
      </c>
      <c r="G118" s="93" t="s">
        <v>68</v>
      </c>
      <c r="H118" s="94">
        <v>1</v>
      </c>
      <c r="I118" s="95"/>
      <c r="J118" s="96">
        <f>ROUND($I$118*$H$118,2)</f>
        <v>0</v>
      </c>
      <c r="K118" s="92"/>
      <c r="L118" s="62"/>
      <c r="M118" s="97"/>
      <c r="N118" s="98" t="s">
        <v>28</v>
      </c>
      <c r="O118" s="121"/>
      <c r="P118" s="99">
        <f>$O$118*$H$118</f>
        <v>0</v>
      </c>
      <c r="Q118" s="99">
        <v>0</v>
      </c>
      <c r="R118" s="99">
        <f>$Q$118*$H$118</f>
        <v>0</v>
      </c>
      <c r="S118" s="99">
        <v>0</v>
      </c>
      <c r="T118" s="100">
        <f>$S$118*$H$118</f>
        <v>0</v>
      </c>
      <c r="AR118" s="15" t="s">
        <v>69</v>
      </c>
      <c r="AT118" s="15" t="s">
        <v>67</v>
      </c>
      <c r="AU118" s="15" t="s">
        <v>70</v>
      </c>
      <c r="AY118" s="18" t="s">
        <v>66</v>
      </c>
      <c r="BE118" s="101">
        <f>IF($N$118="základní",$J$118,0)</f>
        <v>0</v>
      </c>
      <c r="BF118" s="101">
        <f>IF($N$118="snížená",$J$118,0)</f>
        <v>0</v>
      </c>
      <c r="BG118" s="101">
        <f>IF($N$118="zákl. přenesená",$J$118,0)</f>
        <v>0</v>
      </c>
      <c r="BH118" s="101">
        <f>IF($N$118="sníž. přenesená",$J$118,0)</f>
        <v>0</v>
      </c>
      <c r="BI118" s="101">
        <f>IF($N$118="nulová",$J$118,0)</f>
        <v>0</v>
      </c>
      <c r="BJ118" s="15" t="s">
        <v>70</v>
      </c>
      <c r="BK118" s="101">
        <f>ROUND($I$118*$H$118,2)</f>
        <v>0</v>
      </c>
      <c r="BL118" s="15" t="s">
        <v>69</v>
      </c>
      <c r="BM118" s="15" t="s">
        <v>89</v>
      </c>
    </row>
    <row r="119" spans="2:47" s="18" customFormat="1" ht="16.5" customHeight="1">
      <c r="B119" s="19"/>
      <c r="C119" s="121"/>
      <c r="D119" s="102" t="s">
        <v>71</v>
      </c>
      <c r="E119" s="121"/>
      <c r="F119" s="103"/>
      <c r="G119" s="121"/>
      <c r="H119" s="121"/>
      <c r="J119" s="121"/>
      <c r="K119" s="121"/>
      <c r="L119" s="62"/>
      <c r="M119" s="104"/>
      <c r="N119" s="121"/>
      <c r="O119" s="121"/>
      <c r="P119" s="121"/>
      <c r="Q119" s="121"/>
      <c r="R119" s="121"/>
      <c r="S119" s="121"/>
      <c r="T119" s="105"/>
      <c r="AT119" s="18" t="s">
        <v>71</v>
      </c>
      <c r="AU119" s="18" t="s">
        <v>70</v>
      </c>
    </row>
    <row r="120" spans="2:65" s="18" customFormat="1" ht="15.75" customHeight="1">
      <c r="B120" s="19"/>
      <c r="C120" s="90" t="s">
        <v>65</v>
      </c>
      <c r="D120" s="90" t="s">
        <v>67</v>
      </c>
      <c r="E120" s="111"/>
      <c r="F120" s="116" t="s">
        <v>137</v>
      </c>
      <c r="G120" s="93" t="s">
        <v>68</v>
      </c>
      <c r="H120" s="94">
        <v>2</v>
      </c>
      <c r="I120" s="95"/>
      <c r="J120" s="96">
        <f>ROUND($I$120*$H$120,2)</f>
        <v>0</v>
      </c>
      <c r="K120" s="92"/>
      <c r="L120" s="62"/>
      <c r="M120" s="97"/>
      <c r="N120" s="98" t="s">
        <v>28</v>
      </c>
      <c r="O120" s="121"/>
      <c r="P120" s="99">
        <f>$O$120*$H$120</f>
        <v>0</v>
      </c>
      <c r="Q120" s="99">
        <v>0</v>
      </c>
      <c r="R120" s="99">
        <f>$Q$120*$H$120</f>
        <v>0</v>
      </c>
      <c r="S120" s="99">
        <v>0</v>
      </c>
      <c r="T120" s="100">
        <f>$S$120*$H$120</f>
        <v>0</v>
      </c>
      <c r="AR120" s="15" t="s">
        <v>69</v>
      </c>
      <c r="AT120" s="15" t="s">
        <v>67</v>
      </c>
      <c r="AU120" s="15" t="s">
        <v>70</v>
      </c>
      <c r="AY120" s="18" t="s">
        <v>66</v>
      </c>
      <c r="BE120" s="101">
        <f>IF($N$120="základní",$J$120,0)</f>
        <v>0</v>
      </c>
      <c r="BF120" s="101">
        <f>IF($N$120="snížená",$J$120,0)</f>
        <v>0</v>
      </c>
      <c r="BG120" s="101">
        <f>IF($N$120="zákl. přenesená",$J$120,0)</f>
        <v>0</v>
      </c>
      <c r="BH120" s="101">
        <f>IF($N$120="sníž. přenesená",$J$120,0)</f>
        <v>0</v>
      </c>
      <c r="BI120" s="101">
        <f>IF($N$120="nulová",$J$120,0)</f>
        <v>0</v>
      </c>
      <c r="BJ120" s="15" t="s">
        <v>70</v>
      </c>
      <c r="BK120" s="101">
        <f>ROUND($I$120*$H$120,2)</f>
        <v>0</v>
      </c>
      <c r="BL120" s="15" t="s">
        <v>69</v>
      </c>
      <c r="BM120" s="15" t="s">
        <v>91</v>
      </c>
    </row>
    <row r="121" spans="2:47" s="18" customFormat="1" ht="16.5" customHeight="1">
      <c r="B121" s="19"/>
      <c r="C121" s="121"/>
      <c r="D121" s="102" t="s">
        <v>71</v>
      </c>
      <c r="E121" s="121"/>
      <c r="F121" s="103"/>
      <c r="G121" s="121"/>
      <c r="H121" s="121"/>
      <c r="J121" s="121"/>
      <c r="K121" s="121"/>
      <c r="L121" s="62"/>
      <c r="M121" s="104"/>
      <c r="N121" s="121"/>
      <c r="O121" s="121"/>
      <c r="P121" s="121"/>
      <c r="Q121" s="121"/>
      <c r="R121" s="121"/>
      <c r="S121" s="121"/>
      <c r="T121" s="105"/>
      <c r="AT121" s="18" t="s">
        <v>71</v>
      </c>
      <c r="AU121" s="18" t="s">
        <v>70</v>
      </c>
    </row>
    <row r="122" spans="2:65" s="18" customFormat="1" ht="19.5" customHeight="1">
      <c r="B122" s="19"/>
      <c r="C122" s="90" t="s">
        <v>65</v>
      </c>
      <c r="D122" s="90" t="s">
        <v>67</v>
      </c>
      <c r="E122" s="111"/>
      <c r="F122" s="116" t="s">
        <v>138</v>
      </c>
      <c r="G122" s="93" t="s">
        <v>68</v>
      </c>
      <c r="H122" s="94">
        <v>1</v>
      </c>
      <c r="I122" s="95"/>
      <c r="J122" s="96">
        <f>ROUND($I$122*$H$122,2)</f>
        <v>0</v>
      </c>
      <c r="K122" s="92"/>
      <c r="L122" s="62"/>
      <c r="M122" s="97"/>
      <c r="N122" s="98" t="s">
        <v>28</v>
      </c>
      <c r="O122" s="121"/>
      <c r="P122" s="99">
        <f>$O$122*$H$122</f>
        <v>0</v>
      </c>
      <c r="Q122" s="99">
        <v>0</v>
      </c>
      <c r="R122" s="99">
        <f>$Q$122*$H$122</f>
        <v>0</v>
      </c>
      <c r="S122" s="99">
        <v>0</v>
      </c>
      <c r="T122" s="100">
        <f>$S$122*$H$122</f>
        <v>0</v>
      </c>
      <c r="AR122" s="15" t="s">
        <v>69</v>
      </c>
      <c r="AT122" s="15" t="s">
        <v>67</v>
      </c>
      <c r="AU122" s="15" t="s">
        <v>70</v>
      </c>
      <c r="AY122" s="18" t="s">
        <v>66</v>
      </c>
      <c r="BE122" s="101">
        <f>IF($N$122="základní",$J$122,0)</f>
        <v>0</v>
      </c>
      <c r="BF122" s="101">
        <f>IF($N$122="snížená",$J$122,0)</f>
        <v>0</v>
      </c>
      <c r="BG122" s="101">
        <f>IF($N$122="zákl. přenesená",$J$122,0)</f>
        <v>0</v>
      </c>
      <c r="BH122" s="101">
        <f>IF($N$122="sníž. přenesená",$J$122,0)</f>
        <v>0</v>
      </c>
      <c r="BI122" s="101">
        <f>IF($N$122="nulová",$J$122,0)</f>
        <v>0</v>
      </c>
      <c r="BJ122" s="15" t="s">
        <v>70</v>
      </c>
      <c r="BK122" s="101">
        <f>ROUND($I$122*$H$122,2)</f>
        <v>0</v>
      </c>
      <c r="BL122" s="15" t="s">
        <v>69</v>
      </c>
      <c r="BM122" s="15" t="s">
        <v>92</v>
      </c>
    </row>
    <row r="123" spans="2:47" s="18" customFormat="1" ht="16.5" customHeight="1">
      <c r="B123" s="19"/>
      <c r="C123" s="121"/>
      <c r="D123" s="102" t="s">
        <v>71</v>
      </c>
      <c r="E123" s="121"/>
      <c r="F123" s="103"/>
      <c r="G123" s="121"/>
      <c r="H123" s="121"/>
      <c r="J123" s="121"/>
      <c r="K123" s="121"/>
      <c r="L123" s="62"/>
      <c r="M123" s="104"/>
      <c r="N123" s="121"/>
      <c r="O123" s="121"/>
      <c r="P123" s="121"/>
      <c r="Q123" s="121"/>
      <c r="R123" s="121"/>
      <c r="S123" s="121"/>
      <c r="T123" s="105"/>
      <c r="AT123" s="18" t="s">
        <v>71</v>
      </c>
      <c r="AU123" s="18" t="s">
        <v>70</v>
      </c>
    </row>
    <row r="124" spans="2:65" s="18" customFormat="1" ht="15.75" customHeight="1">
      <c r="B124" s="19"/>
      <c r="C124" s="90" t="s">
        <v>65</v>
      </c>
      <c r="D124" s="90" t="s">
        <v>67</v>
      </c>
      <c r="E124" s="111"/>
      <c r="F124" s="116" t="s">
        <v>158</v>
      </c>
      <c r="G124" s="93" t="s">
        <v>68</v>
      </c>
      <c r="H124" s="94">
        <v>1</v>
      </c>
      <c r="I124" s="95"/>
      <c r="J124" s="96">
        <f>ROUND($I$124*$H$124,2)</f>
        <v>0</v>
      </c>
      <c r="K124" s="92"/>
      <c r="L124" s="62"/>
      <c r="M124" s="97"/>
      <c r="N124" s="98" t="s">
        <v>28</v>
      </c>
      <c r="O124" s="121"/>
      <c r="P124" s="99">
        <f>$O$124*$H$124</f>
        <v>0</v>
      </c>
      <c r="Q124" s="99">
        <v>0</v>
      </c>
      <c r="R124" s="99">
        <f>$Q$124*$H$124</f>
        <v>0</v>
      </c>
      <c r="S124" s="99">
        <v>0</v>
      </c>
      <c r="T124" s="100">
        <f>$S$124*$H$124</f>
        <v>0</v>
      </c>
      <c r="AR124" s="15" t="s">
        <v>69</v>
      </c>
      <c r="AT124" s="15" t="s">
        <v>67</v>
      </c>
      <c r="AU124" s="15" t="s">
        <v>70</v>
      </c>
      <c r="AY124" s="18" t="s">
        <v>66</v>
      </c>
      <c r="BE124" s="101">
        <f>IF($N$124="základní",$J$124,0)</f>
        <v>0</v>
      </c>
      <c r="BF124" s="101">
        <f>IF($N$124="snížená",$J$124,0)</f>
        <v>0</v>
      </c>
      <c r="BG124" s="101">
        <f>IF($N$124="zákl. přenesená",$J$124,0)</f>
        <v>0</v>
      </c>
      <c r="BH124" s="101">
        <f>IF($N$124="sníž. přenesená",$J$124,0)</f>
        <v>0</v>
      </c>
      <c r="BI124" s="101">
        <f>IF($N$124="nulová",$J$124,0)</f>
        <v>0</v>
      </c>
      <c r="BJ124" s="15" t="s">
        <v>70</v>
      </c>
      <c r="BK124" s="101">
        <f>ROUND($I$124*$H$124,2)</f>
        <v>0</v>
      </c>
      <c r="BL124" s="15" t="s">
        <v>69</v>
      </c>
      <c r="BM124" s="15" t="s">
        <v>93</v>
      </c>
    </row>
    <row r="125" spans="2:47" s="18" customFormat="1" ht="16.5" customHeight="1">
      <c r="B125" s="19"/>
      <c r="C125" s="121"/>
      <c r="D125" s="102" t="s">
        <v>71</v>
      </c>
      <c r="E125" s="121"/>
      <c r="F125" s="103"/>
      <c r="G125" s="121"/>
      <c r="H125" s="121"/>
      <c r="J125" s="121"/>
      <c r="K125" s="121"/>
      <c r="L125" s="62"/>
      <c r="M125" s="104"/>
      <c r="N125" s="121"/>
      <c r="O125" s="121"/>
      <c r="P125" s="121"/>
      <c r="Q125" s="121"/>
      <c r="R125" s="121"/>
      <c r="S125" s="121"/>
      <c r="T125" s="105"/>
      <c r="AT125" s="18" t="s">
        <v>71</v>
      </c>
      <c r="AU125" s="18" t="s">
        <v>70</v>
      </c>
    </row>
    <row r="126" spans="2:65" s="18" customFormat="1" ht="15.75" customHeight="1">
      <c r="B126" s="19"/>
      <c r="C126" s="90" t="s">
        <v>65</v>
      </c>
      <c r="D126" s="90" t="s">
        <v>67</v>
      </c>
      <c r="E126" s="111"/>
      <c r="F126" s="116" t="s">
        <v>159</v>
      </c>
      <c r="G126" s="126" t="s">
        <v>68</v>
      </c>
      <c r="H126" s="94">
        <v>2</v>
      </c>
      <c r="I126" s="95"/>
      <c r="J126" s="96">
        <f>ROUND($I$126*$H$126,2)</f>
        <v>0</v>
      </c>
      <c r="K126" s="92"/>
      <c r="L126" s="62"/>
      <c r="M126" s="97"/>
      <c r="N126" s="98" t="s">
        <v>28</v>
      </c>
      <c r="O126" s="121"/>
      <c r="P126" s="99">
        <f>$O$126*$H$126</f>
        <v>0</v>
      </c>
      <c r="Q126" s="99">
        <v>0</v>
      </c>
      <c r="R126" s="99">
        <f>$Q$126*$H$126</f>
        <v>0</v>
      </c>
      <c r="S126" s="99">
        <v>0</v>
      </c>
      <c r="T126" s="100">
        <f>$S$126*$H$126</f>
        <v>0</v>
      </c>
      <c r="AR126" s="15" t="s">
        <v>69</v>
      </c>
      <c r="AT126" s="15" t="s">
        <v>67</v>
      </c>
      <c r="AU126" s="15" t="s">
        <v>70</v>
      </c>
      <c r="AY126" s="18" t="s">
        <v>66</v>
      </c>
      <c r="BE126" s="101">
        <f>IF($N$126="základní",$J$126,0)</f>
        <v>0</v>
      </c>
      <c r="BF126" s="101">
        <f>IF($N$126="snížená",$J$126,0)</f>
        <v>0</v>
      </c>
      <c r="BG126" s="101">
        <f>IF($N$126="zákl. přenesená",$J$126,0)</f>
        <v>0</v>
      </c>
      <c r="BH126" s="101">
        <f>IF($N$126="sníž. přenesená",$J$126,0)</f>
        <v>0</v>
      </c>
      <c r="BI126" s="101">
        <f>IF($N$126="nulová",$J$126,0)</f>
        <v>0</v>
      </c>
      <c r="BJ126" s="15" t="s">
        <v>70</v>
      </c>
      <c r="BK126" s="101">
        <f>ROUND($I$126*$H$126,2)</f>
        <v>0</v>
      </c>
      <c r="BL126" s="15" t="s">
        <v>69</v>
      </c>
      <c r="BM126" s="15" t="s">
        <v>94</v>
      </c>
    </row>
    <row r="127" spans="2:47" s="18" customFormat="1" ht="16.5" customHeight="1">
      <c r="B127" s="19"/>
      <c r="C127" s="121"/>
      <c r="D127" s="102" t="s">
        <v>71</v>
      </c>
      <c r="E127" s="121"/>
      <c r="F127" s="103"/>
      <c r="G127" s="121"/>
      <c r="H127" s="121"/>
      <c r="J127" s="121"/>
      <c r="K127" s="121"/>
      <c r="L127" s="62"/>
      <c r="M127" s="104"/>
      <c r="N127" s="121"/>
      <c r="O127" s="121"/>
      <c r="P127" s="121"/>
      <c r="Q127" s="121"/>
      <c r="R127" s="121"/>
      <c r="S127" s="121"/>
      <c r="T127" s="105"/>
      <c r="AT127" s="18" t="s">
        <v>71</v>
      </c>
      <c r="AU127" s="18" t="s">
        <v>70</v>
      </c>
    </row>
    <row r="128" spans="2:65" s="18" customFormat="1" ht="15.75" customHeight="1">
      <c r="B128" s="19"/>
      <c r="C128" s="90" t="s">
        <v>65</v>
      </c>
      <c r="D128" s="90" t="s">
        <v>67</v>
      </c>
      <c r="E128" s="111"/>
      <c r="F128" s="92"/>
      <c r="G128" s="93" t="s">
        <v>68</v>
      </c>
      <c r="H128" s="94">
        <v>0</v>
      </c>
      <c r="I128" s="95"/>
      <c r="J128" s="96">
        <f>ROUND($I$128*$H$128,2)</f>
        <v>0</v>
      </c>
      <c r="K128" s="92"/>
      <c r="L128" s="62"/>
      <c r="M128" s="97"/>
      <c r="N128" s="98" t="s">
        <v>28</v>
      </c>
      <c r="O128" s="121"/>
      <c r="P128" s="99">
        <f>$O$128*$H$128</f>
        <v>0</v>
      </c>
      <c r="Q128" s="99">
        <v>0</v>
      </c>
      <c r="R128" s="99">
        <f>$Q$128*$H$128</f>
        <v>0</v>
      </c>
      <c r="S128" s="99">
        <v>0</v>
      </c>
      <c r="T128" s="100">
        <f>$S$128*$H$128</f>
        <v>0</v>
      </c>
      <c r="AR128" s="15" t="s">
        <v>69</v>
      </c>
      <c r="AT128" s="15" t="s">
        <v>67</v>
      </c>
      <c r="AU128" s="15" t="s">
        <v>70</v>
      </c>
      <c r="AY128" s="18" t="s">
        <v>66</v>
      </c>
      <c r="BE128" s="101">
        <f>IF($N$128="základní",$J$128,0)</f>
        <v>0</v>
      </c>
      <c r="BF128" s="101">
        <f>IF($N$128="snížená",$J$128,0)</f>
        <v>0</v>
      </c>
      <c r="BG128" s="101">
        <f>IF($N$128="zákl. přenesená",$J$128,0)</f>
        <v>0</v>
      </c>
      <c r="BH128" s="101">
        <f>IF($N$128="sníž. přenesená",$J$128,0)</f>
        <v>0</v>
      </c>
      <c r="BI128" s="101">
        <f>IF($N$128="nulová",$J$128,0)</f>
        <v>0</v>
      </c>
      <c r="BJ128" s="15" t="s">
        <v>70</v>
      </c>
      <c r="BK128" s="101">
        <f>ROUND($I$128*$H$128,2)</f>
        <v>0</v>
      </c>
      <c r="BL128" s="15" t="s">
        <v>69</v>
      </c>
      <c r="BM128" s="15" t="s">
        <v>96</v>
      </c>
    </row>
    <row r="129" spans="2:47" s="18" customFormat="1" ht="16.5" customHeight="1">
      <c r="B129" s="19"/>
      <c r="C129" s="121"/>
      <c r="D129" s="102" t="s">
        <v>71</v>
      </c>
      <c r="E129" s="121"/>
      <c r="F129" s="103"/>
      <c r="G129" s="121"/>
      <c r="H129" s="121"/>
      <c r="J129" s="121"/>
      <c r="K129" s="121"/>
      <c r="L129" s="62"/>
      <c r="M129" s="104"/>
      <c r="N129" s="121"/>
      <c r="O129" s="121"/>
      <c r="P129" s="121"/>
      <c r="Q129" s="121"/>
      <c r="R129" s="121"/>
      <c r="S129" s="121"/>
      <c r="T129" s="105"/>
      <c r="AT129" s="18" t="s">
        <v>71</v>
      </c>
      <c r="AU129" s="18" t="s">
        <v>70</v>
      </c>
    </row>
    <row r="130" spans="2:65" s="18" customFormat="1" ht="15.75" customHeight="1">
      <c r="B130" s="19"/>
      <c r="C130" s="90" t="s">
        <v>65</v>
      </c>
      <c r="D130" s="90" t="s">
        <v>67</v>
      </c>
      <c r="E130" s="111"/>
      <c r="F130" s="92"/>
      <c r="G130" s="93" t="s">
        <v>68</v>
      </c>
      <c r="H130" s="94">
        <v>0</v>
      </c>
      <c r="I130" s="95"/>
      <c r="J130" s="96">
        <f>ROUND($I$130*$H$130,2)</f>
        <v>0</v>
      </c>
      <c r="K130" s="92"/>
      <c r="L130" s="62"/>
      <c r="M130" s="97"/>
      <c r="N130" s="98" t="s">
        <v>28</v>
      </c>
      <c r="O130" s="121"/>
      <c r="P130" s="99">
        <f>$O$130*$H$130</f>
        <v>0</v>
      </c>
      <c r="Q130" s="99">
        <v>0</v>
      </c>
      <c r="R130" s="99">
        <f>$Q$130*$H$130</f>
        <v>0</v>
      </c>
      <c r="S130" s="99">
        <v>0</v>
      </c>
      <c r="T130" s="100">
        <f>$S$130*$H$130</f>
        <v>0</v>
      </c>
      <c r="AR130" s="15" t="s">
        <v>69</v>
      </c>
      <c r="AT130" s="15" t="s">
        <v>67</v>
      </c>
      <c r="AU130" s="15" t="s">
        <v>70</v>
      </c>
      <c r="AY130" s="18" t="s">
        <v>66</v>
      </c>
      <c r="BE130" s="101">
        <f>IF($N$130="základní",$J$130,0)</f>
        <v>0</v>
      </c>
      <c r="BF130" s="101">
        <f>IF($N$130="snížená",$J$130,0)</f>
        <v>0</v>
      </c>
      <c r="BG130" s="101">
        <f>IF($N$130="zákl. přenesená",$J$130,0)</f>
        <v>0</v>
      </c>
      <c r="BH130" s="101">
        <f>IF($N$130="sníž. přenesená",$J$130,0)</f>
        <v>0</v>
      </c>
      <c r="BI130" s="101">
        <f>IF($N$130="nulová",$J$130,0)</f>
        <v>0</v>
      </c>
      <c r="BJ130" s="15" t="s">
        <v>70</v>
      </c>
      <c r="BK130" s="101">
        <f>ROUND($I$130*$H$130,2)</f>
        <v>0</v>
      </c>
      <c r="BL130" s="15" t="s">
        <v>69</v>
      </c>
      <c r="BM130" s="15" t="s">
        <v>97</v>
      </c>
    </row>
    <row r="131" spans="2:47" s="18" customFormat="1" ht="16.5" customHeight="1">
      <c r="B131" s="19"/>
      <c r="C131" s="121"/>
      <c r="D131" s="102" t="s">
        <v>71</v>
      </c>
      <c r="E131" s="121"/>
      <c r="F131" s="103"/>
      <c r="G131" s="121"/>
      <c r="H131" s="121"/>
      <c r="J131" s="121"/>
      <c r="K131" s="121"/>
      <c r="L131" s="62"/>
      <c r="M131" s="104"/>
      <c r="N131" s="121"/>
      <c r="O131" s="121"/>
      <c r="P131" s="121"/>
      <c r="Q131" s="121"/>
      <c r="R131" s="121"/>
      <c r="S131" s="121"/>
      <c r="T131" s="105"/>
      <c r="AT131" s="18" t="s">
        <v>71</v>
      </c>
      <c r="AU131" s="18" t="s">
        <v>70</v>
      </c>
    </row>
    <row r="132" spans="2:65" s="18" customFormat="1" ht="15.75" customHeight="1">
      <c r="B132" s="19"/>
      <c r="C132" s="90" t="s">
        <v>65</v>
      </c>
      <c r="D132" s="90" t="s">
        <v>67</v>
      </c>
      <c r="E132" s="111"/>
      <c r="F132" s="92"/>
      <c r="G132" s="93" t="s">
        <v>68</v>
      </c>
      <c r="H132" s="94">
        <v>0</v>
      </c>
      <c r="I132" s="95"/>
      <c r="J132" s="96">
        <f>ROUND($I$132*$H$132,2)</f>
        <v>0</v>
      </c>
      <c r="K132" s="92"/>
      <c r="L132" s="62"/>
      <c r="M132" s="97"/>
      <c r="N132" s="98" t="s">
        <v>28</v>
      </c>
      <c r="O132" s="121"/>
      <c r="P132" s="99">
        <f>$O$132*$H$132</f>
        <v>0</v>
      </c>
      <c r="Q132" s="99">
        <v>0</v>
      </c>
      <c r="R132" s="99">
        <f>$Q$132*$H$132</f>
        <v>0</v>
      </c>
      <c r="S132" s="99">
        <v>0</v>
      </c>
      <c r="T132" s="100">
        <f>$S$132*$H$132</f>
        <v>0</v>
      </c>
      <c r="AR132" s="15" t="s">
        <v>69</v>
      </c>
      <c r="AT132" s="15" t="s">
        <v>67</v>
      </c>
      <c r="AU132" s="15" t="s">
        <v>70</v>
      </c>
      <c r="AY132" s="18" t="s">
        <v>66</v>
      </c>
      <c r="BE132" s="101">
        <f>IF($N$132="základní",$J$132,0)</f>
        <v>0</v>
      </c>
      <c r="BF132" s="101">
        <f>IF($N$132="snížená",$J$132,0)</f>
        <v>0</v>
      </c>
      <c r="BG132" s="101">
        <f>IF($N$132="zákl. přenesená",$J$132,0)</f>
        <v>0</v>
      </c>
      <c r="BH132" s="101">
        <f>IF($N$132="sníž. přenesená",$J$132,0)</f>
        <v>0</v>
      </c>
      <c r="BI132" s="101">
        <f>IF($N$132="nulová",$J$132,0)</f>
        <v>0</v>
      </c>
      <c r="BJ132" s="15" t="s">
        <v>70</v>
      </c>
      <c r="BK132" s="101">
        <f>ROUND($I$132*$H$132,2)</f>
        <v>0</v>
      </c>
      <c r="BL132" s="15" t="s">
        <v>69</v>
      </c>
      <c r="BM132" s="15" t="s">
        <v>98</v>
      </c>
    </row>
    <row r="133" spans="2:47" s="18" customFormat="1" ht="16.5" customHeight="1">
      <c r="B133" s="19"/>
      <c r="C133" s="121"/>
      <c r="D133" s="102" t="s">
        <v>71</v>
      </c>
      <c r="E133" s="121"/>
      <c r="F133" s="103"/>
      <c r="G133" s="121"/>
      <c r="H133" s="121"/>
      <c r="J133" s="121"/>
      <c r="K133" s="121"/>
      <c r="L133" s="62"/>
      <c r="M133" s="104"/>
      <c r="N133" s="121"/>
      <c r="O133" s="121"/>
      <c r="P133" s="121"/>
      <c r="Q133" s="121"/>
      <c r="R133" s="121"/>
      <c r="S133" s="121"/>
      <c r="T133" s="105"/>
      <c r="AT133" s="18" t="s">
        <v>71</v>
      </c>
      <c r="AU133" s="18" t="s">
        <v>70</v>
      </c>
    </row>
    <row r="134" spans="2:47" s="18" customFormat="1" ht="16.5" customHeight="1">
      <c r="B134" s="19"/>
      <c r="C134" s="121"/>
      <c r="D134" s="102" t="s">
        <v>71</v>
      </c>
      <c r="E134" s="121"/>
      <c r="F134" s="103"/>
      <c r="G134" s="121"/>
      <c r="H134" s="121"/>
      <c r="J134" s="121"/>
      <c r="K134" s="121"/>
      <c r="L134" s="62"/>
      <c r="M134" s="104"/>
      <c r="N134" s="121"/>
      <c r="O134" s="121"/>
      <c r="P134" s="121"/>
      <c r="Q134" s="121"/>
      <c r="R134" s="121"/>
      <c r="S134" s="121"/>
      <c r="T134" s="105"/>
      <c r="AT134" s="18" t="s">
        <v>71</v>
      </c>
      <c r="AU134" s="18" t="s">
        <v>70</v>
      </c>
    </row>
    <row r="135" spans="2:63" s="82" customFormat="1" ht="37.5" customHeight="1">
      <c r="B135" s="79"/>
      <c r="C135" s="80"/>
      <c r="D135" s="80" t="s">
        <v>61</v>
      </c>
      <c r="E135" s="81" t="s">
        <v>81</v>
      </c>
      <c r="F135" s="81" t="s">
        <v>82</v>
      </c>
      <c r="G135" s="80"/>
      <c r="H135" s="80"/>
      <c r="J135" s="83">
        <f>$BK$135</f>
        <v>0</v>
      </c>
      <c r="K135" s="80"/>
      <c r="L135" s="84"/>
      <c r="M135" s="85"/>
      <c r="N135" s="80"/>
      <c r="O135" s="80"/>
      <c r="P135" s="86">
        <f>SUM($P$136:$P$150)</f>
        <v>0</v>
      </c>
      <c r="Q135" s="80"/>
      <c r="R135" s="86">
        <f>SUM($R$136:$R$150)</f>
        <v>0</v>
      </c>
      <c r="S135" s="80"/>
      <c r="T135" s="87">
        <f>SUM($T$136:$T$150)</f>
        <v>0</v>
      </c>
      <c r="AR135" s="88" t="s">
        <v>64</v>
      </c>
      <c r="AT135" s="88" t="s">
        <v>61</v>
      </c>
      <c r="AU135" s="88" t="s">
        <v>65</v>
      </c>
      <c r="AY135" s="88" t="s">
        <v>66</v>
      </c>
      <c r="BK135" s="89">
        <f>SUM($BK$136:$BK$150)</f>
        <v>0</v>
      </c>
    </row>
    <row r="136" spans="2:65" s="18" customFormat="1" ht="15.75" customHeight="1">
      <c r="B136" s="19"/>
      <c r="C136" s="90" t="s">
        <v>65</v>
      </c>
      <c r="D136" s="90" t="s">
        <v>67</v>
      </c>
      <c r="E136" s="111"/>
      <c r="F136" s="112" t="s">
        <v>157</v>
      </c>
      <c r="G136" s="93" t="s">
        <v>83</v>
      </c>
      <c r="H136" s="94">
        <v>3</v>
      </c>
      <c r="I136" s="95"/>
      <c r="J136" s="96">
        <f>ROUND($I$136*$H$136,2)</f>
        <v>0</v>
      </c>
      <c r="K136" s="92"/>
      <c r="L136" s="62"/>
      <c r="M136" s="97"/>
      <c r="N136" s="98" t="s">
        <v>28</v>
      </c>
      <c r="O136" s="121"/>
      <c r="P136" s="99">
        <f>$O$136*$H$136</f>
        <v>0</v>
      </c>
      <c r="Q136" s="99">
        <v>0</v>
      </c>
      <c r="R136" s="99">
        <f>$Q$136*$H$136</f>
        <v>0</v>
      </c>
      <c r="S136" s="99">
        <v>0</v>
      </c>
      <c r="T136" s="100">
        <f>$S$136*$H$136</f>
        <v>0</v>
      </c>
      <c r="AR136" s="15" t="s">
        <v>69</v>
      </c>
      <c r="AT136" s="15" t="s">
        <v>67</v>
      </c>
      <c r="AU136" s="15" t="s">
        <v>70</v>
      </c>
      <c r="AY136" s="18" t="s">
        <v>66</v>
      </c>
      <c r="BE136" s="101">
        <f>IF($N$136="základní",$J$136,0)</f>
        <v>0</v>
      </c>
      <c r="BF136" s="101">
        <f>IF($N$136="snížená",$J$136,0)</f>
        <v>0</v>
      </c>
      <c r="BG136" s="101">
        <f>IF($N$136="zákl. přenesená",$J$136,0)</f>
        <v>0</v>
      </c>
      <c r="BH136" s="101">
        <f>IF($N$136="sníž. přenesená",$J$136,0)</f>
        <v>0</v>
      </c>
      <c r="BI136" s="101">
        <f>IF($N$136="nulová",$J$136,0)</f>
        <v>0</v>
      </c>
      <c r="BJ136" s="15" t="s">
        <v>70</v>
      </c>
      <c r="BK136" s="101">
        <f>ROUND($I$136*$H$136,2)</f>
        <v>0</v>
      </c>
      <c r="BL136" s="15" t="s">
        <v>69</v>
      </c>
      <c r="BM136" s="15" t="s">
        <v>102</v>
      </c>
    </row>
    <row r="137" spans="2:47" s="18" customFormat="1" ht="16.5" customHeight="1">
      <c r="B137" s="19"/>
      <c r="C137" s="121"/>
      <c r="D137" s="102" t="s">
        <v>71</v>
      </c>
      <c r="E137" s="121"/>
      <c r="F137" s="103"/>
      <c r="G137" s="121"/>
      <c r="H137" s="121"/>
      <c r="J137" s="121"/>
      <c r="K137" s="121"/>
      <c r="L137" s="62"/>
      <c r="M137" s="104"/>
      <c r="N137" s="121"/>
      <c r="O137" s="121"/>
      <c r="P137" s="121"/>
      <c r="Q137" s="121"/>
      <c r="R137" s="121"/>
      <c r="S137" s="121"/>
      <c r="T137" s="105"/>
      <c r="AT137" s="18" t="s">
        <v>71</v>
      </c>
      <c r="AU137" s="18" t="s">
        <v>70</v>
      </c>
    </row>
    <row r="138" spans="2:65" s="18" customFormat="1" ht="15.75" customHeight="1">
      <c r="B138" s="19"/>
      <c r="C138" s="90" t="s">
        <v>65</v>
      </c>
      <c r="D138" s="90" t="s">
        <v>67</v>
      </c>
      <c r="E138" s="111"/>
      <c r="F138" s="116" t="s">
        <v>162</v>
      </c>
      <c r="G138" s="93" t="s">
        <v>83</v>
      </c>
      <c r="H138" s="94">
        <v>150</v>
      </c>
      <c r="I138" s="95"/>
      <c r="J138" s="96">
        <f>ROUND($I$138*$H$138,2)</f>
        <v>0</v>
      </c>
      <c r="K138" s="92"/>
      <c r="L138" s="62"/>
      <c r="M138" s="97"/>
      <c r="N138" s="98" t="s">
        <v>28</v>
      </c>
      <c r="O138" s="121"/>
      <c r="P138" s="99">
        <f>$O$138*$H$138</f>
        <v>0</v>
      </c>
      <c r="Q138" s="99">
        <v>0</v>
      </c>
      <c r="R138" s="99">
        <f>$Q$138*$H$138</f>
        <v>0</v>
      </c>
      <c r="S138" s="99">
        <v>0</v>
      </c>
      <c r="T138" s="100">
        <f>$S$138*$H$138</f>
        <v>0</v>
      </c>
      <c r="AR138" s="15" t="s">
        <v>69</v>
      </c>
      <c r="AT138" s="15" t="s">
        <v>67</v>
      </c>
      <c r="AU138" s="15" t="s">
        <v>70</v>
      </c>
      <c r="AY138" s="18" t="s">
        <v>66</v>
      </c>
      <c r="BE138" s="101">
        <f>IF($N$138="základní",$J$138,0)</f>
        <v>0</v>
      </c>
      <c r="BF138" s="101">
        <f>IF($N$138="snížená",$J$138,0)</f>
        <v>0</v>
      </c>
      <c r="BG138" s="101">
        <f>IF($N$138="zákl. přenesená",$J$138,0)</f>
        <v>0</v>
      </c>
      <c r="BH138" s="101">
        <f>IF($N$138="sníž. přenesená",$J$138,0)</f>
        <v>0</v>
      </c>
      <c r="BI138" s="101">
        <f>IF($N$138="nulová",$J$138,0)</f>
        <v>0</v>
      </c>
      <c r="BJ138" s="15" t="s">
        <v>70</v>
      </c>
      <c r="BK138" s="101">
        <f>ROUND($I$138*$H$138,2)</f>
        <v>0</v>
      </c>
      <c r="BL138" s="15" t="s">
        <v>69</v>
      </c>
      <c r="BM138" s="15" t="s">
        <v>103</v>
      </c>
    </row>
    <row r="139" spans="2:47" s="18" customFormat="1" ht="16.5" customHeight="1">
      <c r="B139" s="19"/>
      <c r="C139" s="121"/>
      <c r="D139" s="102" t="s">
        <v>71</v>
      </c>
      <c r="E139" s="121"/>
      <c r="F139" s="103"/>
      <c r="G139" s="121"/>
      <c r="H139" s="121"/>
      <c r="J139" s="121"/>
      <c r="K139" s="121"/>
      <c r="L139" s="62"/>
      <c r="M139" s="104"/>
      <c r="N139" s="121"/>
      <c r="O139" s="121"/>
      <c r="P139" s="121"/>
      <c r="Q139" s="121"/>
      <c r="R139" s="121"/>
      <c r="S139" s="121"/>
      <c r="T139" s="105"/>
      <c r="AT139" s="18" t="s">
        <v>71</v>
      </c>
      <c r="AU139" s="18" t="s">
        <v>70</v>
      </c>
    </row>
    <row r="140" spans="2:65" s="18" customFormat="1" ht="15.75" customHeight="1">
      <c r="B140" s="19"/>
      <c r="C140" s="90" t="s">
        <v>65</v>
      </c>
      <c r="D140" s="90" t="s">
        <v>67</v>
      </c>
      <c r="E140" s="91"/>
      <c r="F140" s="92"/>
      <c r="G140" s="93" t="s">
        <v>83</v>
      </c>
      <c r="H140" s="94">
        <v>0</v>
      </c>
      <c r="I140" s="95"/>
      <c r="J140" s="96">
        <f>ROUND($I$140*$H$140,2)</f>
        <v>0</v>
      </c>
      <c r="K140" s="92"/>
      <c r="L140" s="62"/>
      <c r="M140" s="97"/>
      <c r="N140" s="98" t="s">
        <v>28</v>
      </c>
      <c r="O140" s="121"/>
      <c r="P140" s="99">
        <f>$O$140*$H$140</f>
        <v>0</v>
      </c>
      <c r="Q140" s="99">
        <v>0</v>
      </c>
      <c r="R140" s="99">
        <f>$Q$140*$H$140</f>
        <v>0</v>
      </c>
      <c r="S140" s="99">
        <v>0</v>
      </c>
      <c r="T140" s="100">
        <f>$S$140*$H$140</f>
        <v>0</v>
      </c>
      <c r="AR140" s="15" t="s">
        <v>69</v>
      </c>
      <c r="AT140" s="15" t="s">
        <v>67</v>
      </c>
      <c r="AU140" s="15" t="s">
        <v>70</v>
      </c>
      <c r="AY140" s="18" t="s">
        <v>66</v>
      </c>
      <c r="BE140" s="101">
        <f>IF($N$140="základní",$J$140,0)</f>
        <v>0</v>
      </c>
      <c r="BF140" s="101">
        <f>IF($N$140="snížená",$J$140,0)</f>
        <v>0</v>
      </c>
      <c r="BG140" s="101">
        <f>IF($N$140="zákl. přenesená",$J$140,0)</f>
        <v>0</v>
      </c>
      <c r="BH140" s="101">
        <f>IF($N$140="sníž. přenesená",$J$140,0)</f>
        <v>0</v>
      </c>
      <c r="BI140" s="101">
        <f>IF($N$140="nulová",$J$140,0)</f>
        <v>0</v>
      </c>
      <c r="BJ140" s="15" t="s">
        <v>70</v>
      </c>
      <c r="BK140" s="101">
        <f>ROUND($I$140*$H$140,2)</f>
        <v>0</v>
      </c>
      <c r="BL140" s="15" t="s">
        <v>69</v>
      </c>
      <c r="BM140" s="15" t="s">
        <v>104</v>
      </c>
    </row>
    <row r="141" spans="2:47" s="18" customFormat="1" ht="16.5" customHeight="1">
      <c r="B141" s="19"/>
      <c r="C141" s="121"/>
      <c r="D141" s="102" t="s">
        <v>71</v>
      </c>
      <c r="E141" s="121"/>
      <c r="F141" s="103"/>
      <c r="G141" s="121"/>
      <c r="H141" s="121"/>
      <c r="J141" s="121"/>
      <c r="K141" s="121"/>
      <c r="L141" s="62"/>
      <c r="M141" s="104"/>
      <c r="N141" s="121"/>
      <c r="O141" s="121"/>
      <c r="P141" s="121"/>
      <c r="Q141" s="121"/>
      <c r="R141" s="121"/>
      <c r="S141" s="121"/>
      <c r="T141" s="105"/>
      <c r="AT141" s="18" t="s">
        <v>71</v>
      </c>
      <c r="AU141" s="18" t="s">
        <v>70</v>
      </c>
    </row>
    <row r="142" spans="2:47" s="18" customFormat="1" ht="30.75" customHeight="1">
      <c r="B142" s="19"/>
      <c r="C142" s="121"/>
      <c r="D142" s="106" t="s">
        <v>75</v>
      </c>
      <c r="E142" s="121"/>
      <c r="F142" s="107"/>
      <c r="G142" s="121"/>
      <c r="H142" s="121"/>
      <c r="J142" s="121"/>
      <c r="K142" s="121"/>
      <c r="L142" s="62"/>
      <c r="M142" s="104"/>
      <c r="N142" s="121"/>
      <c r="O142" s="121"/>
      <c r="P142" s="121"/>
      <c r="Q142" s="121"/>
      <c r="R142" s="121"/>
      <c r="S142" s="121"/>
      <c r="T142" s="105"/>
      <c r="AT142" s="18" t="s">
        <v>75</v>
      </c>
      <c r="AU142" s="18" t="s">
        <v>70</v>
      </c>
    </row>
    <row r="143" spans="2:65" s="18" customFormat="1" ht="15.75" customHeight="1">
      <c r="B143" s="19"/>
      <c r="C143" s="90" t="s">
        <v>65</v>
      </c>
      <c r="D143" s="90" t="s">
        <v>67</v>
      </c>
      <c r="E143" s="111" t="s">
        <v>105</v>
      </c>
      <c r="F143" s="92" t="s">
        <v>106</v>
      </c>
      <c r="G143" s="93" t="s">
        <v>83</v>
      </c>
      <c r="H143" s="94">
        <v>50</v>
      </c>
      <c r="I143" s="95"/>
      <c r="J143" s="96">
        <f>ROUND($I$143*$H$143,2)</f>
        <v>0</v>
      </c>
      <c r="K143" s="92"/>
      <c r="L143" s="62"/>
      <c r="M143" s="97"/>
      <c r="N143" s="98" t="s">
        <v>28</v>
      </c>
      <c r="O143" s="121"/>
      <c r="P143" s="99">
        <f>$O$143*$H$143</f>
        <v>0</v>
      </c>
      <c r="Q143" s="99">
        <v>0</v>
      </c>
      <c r="R143" s="99">
        <f>$Q$143*$H$143</f>
        <v>0</v>
      </c>
      <c r="S143" s="99">
        <v>0</v>
      </c>
      <c r="T143" s="100">
        <f>$S$143*$H$143</f>
        <v>0</v>
      </c>
      <c r="AR143" s="15" t="s">
        <v>69</v>
      </c>
      <c r="AT143" s="15" t="s">
        <v>67</v>
      </c>
      <c r="AU143" s="15" t="s">
        <v>70</v>
      </c>
      <c r="AY143" s="18" t="s">
        <v>66</v>
      </c>
      <c r="BE143" s="101">
        <f>IF($N$143="základní",$J$143,0)</f>
        <v>0</v>
      </c>
      <c r="BF143" s="101">
        <f>IF($N$143="snížená",$J$143,0)</f>
        <v>0</v>
      </c>
      <c r="BG143" s="101">
        <f>IF($N$143="zákl. přenesená",$J$143,0)</f>
        <v>0</v>
      </c>
      <c r="BH143" s="101">
        <f>IF($N$143="sníž. přenesená",$J$143,0)</f>
        <v>0</v>
      </c>
      <c r="BI143" s="101">
        <f>IF($N$143="nulová",$J$143,0)</f>
        <v>0</v>
      </c>
      <c r="BJ143" s="15" t="s">
        <v>70</v>
      </c>
      <c r="BK143" s="101">
        <f>ROUND($I$143*$H$143,2)</f>
        <v>0</v>
      </c>
      <c r="BL143" s="15" t="s">
        <v>69</v>
      </c>
      <c r="BM143" s="15" t="s">
        <v>107</v>
      </c>
    </row>
    <row r="144" spans="2:47" s="18" customFormat="1" ht="16.5" customHeight="1">
      <c r="B144" s="19"/>
      <c r="C144" s="121"/>
      <c r="D144" s="102" t="s">
        <v>71</v>
      </c>
      <c r="E144" s="121"/>
      <c r="F144" s="103"/>
      <c r="G144" s="121"/>
      <c r="H144" s="121"/>
      <c r="J144" s="121"/>
      <c r="K144" s="121"/>
      <c r="L144" s="62"/>
      <c r="M144" s="104"/>
      <c r="N144" s="121"/>
      <c r="O144" s="121"/>
      <c r="P144" s="121"/>
      <c r="Q144" s="121"/>
      <c r="R144" s="121"/>
      <c r="S144" s="121"/>
      <c r="T144" s="105"/>
      <c r="AT144" s="18" t="s">
        <v>71</v>
      </c>
      <c r="AU144" s="18" t="s">
        <v>70</v>
      </c>
    </row>
    <row r="145" spans="2:65" s="18" customFormat="1" ht="15.75" customHeight="1">
      <c r="B145" s="19"/>
      <c r="C145" s="90" t="s">
        <v>65</v>
      </c>
      <c r="D145" s="90" t="s">
        <v>67</v>
      </c>
      <c r="E145" s="118" t="s">
        <v>141</v>
      </c>
      <c r="F145" s="116" t="s">
        <v>142</v>
      </c>
      <c r="G145" s="93" t="s">
        <v>83</v>
      </c>
      <c r="H145" s="94">
        <v>30</v>
      </c>
      <c r="I145" s="95"/>
      <c r="J145" s="96">
        <f>ROUND($I$145*$H$145,2)</f>
        <v>0</v>
      </c>
      <c r="K145" s="92"/>
      <c r="L145" s="62"/>
      <c r="M145" s="97"/>
      <c r="N145" s="98" t="s">
        <v>28</v>
      </c>
      <c r="O145" s="121"/>
      <c r="P145" s="99">
        <f>$O$145*$H$145</f>
        <v>0</v>
      </c>
      <c r="Q145" s="99">
        <v>0</v>
      </c>
      <c r="R145" s="99">
        <f>$Q$145*$H$145</f>
        <v>0</v>
      </c>
      <c r="S145" s="99">
        <v>0</v>
      </c>
      <c r="T145" s="100">
        <f>$S$145*$H$145</f>
        <v>0</v>
      </c>
      <c r="AR145" s="15" t="s">
        <v>69</v>
      </c>
      <c r="AT145" s="15" t="s">
        <v>67</v>
      </c>
      <c r="AU145" s="15" t="s">
        <v>70</v>
      </c>
      <c r="AY145" s="18" t="s">
        <v>66</v>
      </c>
      <c r="BE145" s="101">
        <f>IF($N$145="základní",$J$145,0)</f>
        <v>0</v>
      </c>
      <c r="BF145" s="101">
        <f>IF($N$145="snížená",$J$145,0)</f>
        <v>0</v>
      </c>
      <c r="BG145" s="101">
        <f>IF($N$145="zákl. přenesená",$J$145,0)</f>
        <v>0</v>
      </c>
      <c r="BH145" s="101">
        <f>IF($N$145="sníž. přenesená",$J$145,0)</f>
        <v>0</v>
      </c>
      <c r="BI145" s="101">
        <f>IF($N$145="nulová",$J$145,0)</f>
        <v>0</v>
      </c>
      <c r="BJ145" s="15" t="s">
        <v>70</v>
      </c>
      <c r="BK145" s="101">
        <f>ROUND($I$145*$H$145,2)</f>
        <v>0</v>
      </c>
      <c r="BL145" s="15" t="s">
        <v>69</v>
      </c>
      <c r="BM145" s="15" t="s">
        <v>108</v>
      </c>
    </row>
    <row r="146" spans="2:47" s="18" customFormat="1" ht="16.5" customHeight="1">
      <c r="B146" s="19"/>
      <c r="C146" s="121"/>
      <c r="D146" s="102" t="s">
        <v>71</v>
      </c>
      <c r="E146" s="121"/>
      <c r="F146" s="103"/>
      <c r="G146" s="121"/>
      <c r="H146" s="121"/>
      <c r="J146" s="121"/>
      <c r="K146" s="121"/>
      <c r="L146" s="62"/>
      <c r="M146" s="104"/>
      <c r="N146" s="121"/>
      <c r="O146" s="121"/>
      <c r="P146" s="121"/>
      <c r="Q146" s="121"/>
      <c r="R146" s="121"/>
      <c r="S146" s="121"/>
      <c r="T146" s="105"/>
      <c r="AT146" s="18" t="s">
        <v>71</v>
      </c>
      <c r="AU146" s="18" t="s">
        <v>70</v>
      </c>
    </row>
    <row r="147" spans="2:65" s="18" customFormat="1" ht="26.25" customHeight="1">
      <c r="B147" s="19"/>
      <c r="C147" s="90" t="s">
        <v>65</v>
      </c>
      <c r="D147" s="90" t="s">
        <v>67</v>
      </c>
      <c r="E147" s="118" t="s">
        <v>140</v>
      </c>
      <c r="F147" s="116" t="s">
        <v>132</v>
      </c>
      <c r="G147" s="93" t="s">
        <v>83</v>
      </c>
      <c r="H147" s="94">
        <v>30</v>
      </c>
      <c r="I147" s="95"/>
      <c r="J147" s="96">
        <f>ROUND($I$147*$H$147,2)</f>
        <v>0</v>
      </c>
      <c r="K147" s="92"/>
      <c r="L147" s="62"/>
      <c r="M147" s="97"/>
      <c r="N147" s="98" t="s">
        <v>28</v>
      </c>
      <c r="O147" s="121"/>
      <c r="P147" s="99">
        <f>$O$147*$H$147</f>
        <v>0</v>
      </c>
      <c r="Q147" s="99">
        <v>0</v>
      </c>
      <c r="R147" s="99">
        <f>$Q$147*$H$147</f>
        <v>0</v>
      </c>
      <c r="S147" s="99">
        <v>0</v>
      </c>
      <c r="T147" s="100">
        <f>$S$147*$H$147</f>
        <v>0</v>
      </c>
      <c r="AR147" s="15" t="s">
        <v>69</v>
      </c>
      <c r="AT147" s="15" t="s">
        <v>67</v>
      </c>
      <c r="AU147" s="15" t="s">
        <v>70</v>
      </c>
      <c r="AY147" s="18" t="s">
        <v>66</v>
      </c>
      <c r="BE147" s="101">
        <f>IF($N$147="základní",$J$147,0)</f>
        <v>0</v>
      </c>
      <c r="BF147" s="101">
        <f>IF($N$147="snížená",$J$147,0)</f>
        <v>0</v>
      </c>
      <c r="BG147" s="101">
        <f>IF($N$147="zákl. přenesená",$J$147,0)</f>
        <v>0</v>
      </c>
      <c r="BH147" s="101">
        <f>IF($N$147="sníž. přenesená",$J$147,0)</f>
        <v>0</v>
      </c>
      <c r="BI147" s="101">
        <f>IF($N$147="nulová",$J$147,0)</f>
        <v>0</v>
      </c>
      <c r="BJ147" s="15" t="s">
        <v>70</v>
      </c>
      <c r="BK147" s="101">
        <f>ROUND($I$147*$H$147,2)</f>
        <v>0</v>
      </c>
      <c r="BL147" s="15" t="s">
        <v>69</v>
      </c>
      <c r="BM147" s="15" t="s">
        <v>109</v>
      </c>
    </row>
    <row r="148" spans="2:47" s="18" customFormat="1" ht="16.5" customHeight="1">
      <c r="B148" s="19"/>
      <c r="C148" s="121"/>
      <c r="D148" s="102" t="s">
        <v>71</v>
      </c>
      <c r="E148" s="121"/>
      <c r="F148" s="103"/>
      <c r="G148" s="121"/>
      <c r="H148" s="121"/>
      <c r="J148" s="121"/>
      <c r="K148" s="121"/>
      <c r="L148" s="62"/>
      <c r="M148" s="104"/>
      <c r="N148" s="121"/>
      <c r="O148" s="121"/>
      <c r="P148" s="121"/>
      <c r="Q148" s="121"/>
      <c r="R148" s="121"/>
      <c r="S148" s="121"/>
      <c r="T148" s="105"/>
      <c r="AT148" s="18" t="s">
        <v>71</v>
      </c>
      <c r="AU148" s="18" t="s">
        <v>70</v>
      </c>
    </row>
    <row r="149" spans="2:65" s="18" customFormat="1" ht="15.75" customHeight="1">
      <c r="B149" s="19"/>
      <c r="C149" s="90" t="s">
        <v>65</v>
      </c>
      <c r="D149" s="90" t="s">
        <v>67</v>
      </c>
      <c r="E149" s="118" t="s">
        <v>139</v>
      </c>
      <c r="F149" s="116" t="s">
        <v>131</v>
      </c>
      <c r="G149" s="93" t="s">
        <v>83</v>
      </c>
      <c r="H149" s="94">
        <v>150</v>
      </c>
      <c r="I149" s="95"/>
      <c r="J149" s="96">
        <f>ROUND($I$149*$H$149,2)</f>
        <v>0</v>
      </c>
      <c r="K149" s="92"/>
      <c r="L149" s="62"/>
      <c r="M149" s="97"/>
      <c r="N149" s="98" t="s">
        <v>28</v>
      </c>
      <c r="O149" s="121"/>
      <c r="P149" s="99">
        <f>$O$149*$H$149</f>
        <v>0</v>
      </c>
      <c r="Q149" s="99">
        <v>0</v>
      </c>
      <c r="R149" s="99">
        <f>$Q$149*$H$149</f>
        <v>0</v>
      </c>
      <c r="S149" s="99">
        <v>0</v>
      </c>
      <c r="T149" s="100">
        <f>$S$149*$H$149</f>
        <v>0</v>
      </c>
      <c r="AR149" s="15" t="s">
        <v>69</v>
      </c>
      <c r="AT149" s="15" t="s">
        <v>67</v>
      </c>
      <c r="AU149" s="15" t="s">
        <v>70</v>
      </c>
      <c r="AY149" s="18" t="s">
        <v>66</v>
      </c>
      <c r="BE149" s="101">
        <f>IF($N$149="základní",$J$149,0)</f>
        <v>0</v>
      </c>
      <c r="BF149" s="101">
        <f>IF($N$149="snížená",$J$149,0)</f>
        <v>0</v>
      </c>
      <c r="BG149" s="101">
        <f>IF($N$149="zákl. přenesená",$J$149,0)</f>
        <v>0</v>
      </c>
      <c r="BH149" s="101">
        <f>IF($N$149="sníž. přenesená",$J$149,0)</f>
        <v>0</v>
      </c>
      <c r="BI149" s="101">
        <f>IF($N$149="nulová",$J$149,0)</f>
        <v>0</v>
      </c>
      <c r="BJ149" s="15" t="s">
        <v>70</v>
      </c>
      <c r="BK149" s="101">
        <f>ROUND($I$149*$H$149,2)</f>
        <v>0</v>
      </c>
      <c r="BL149" s="15" t="s">
        <v>69</v>
      </c>
      <c r="BM149" s="15" t="s">
        <v>110</v>
      </c>
    </row>
    <row r="150" spans="2:47" s="18" customFormat="1" ht="27" customHeight="1">
      <c r="B150" s="19"/>
      <c r="C150" s="121"/>
      <c r="D150" s="102" t="s">
        <v>71</v>
      </c>
      <c r="E150" s="121"/>
      <c r="F150" s="103"/>
      <c r="G150" s="121"/>
      <c r="H150" s="121"/>
      <c r="J150" s="121"/>
      <c r="K150" s="121"/>
      <c r="L150" s="62"/>
      <c r="M150" s="104"/>
      <c r="N150" s="121"/>
      <c r="O150" s="121"/>
      <c r="P150" s="121"/>
      <c r="Q150" s="121"/>
      <c r="R150" s="121"/>
      <c r="S150" s="121"/>
      <c r="T150" s="105"/>
      <c r="AT150" s="18" t="s">
        <v>71</v>
      </c>
      <c r="AU150" s="18" t="s">
        <v>70</v>
      </c>
    </row>
    <row r="151" spans="2:63" s="82" customFormat="1" ht="37.5" customHeight="1">
      <c r="B151" s="79"/>
      <c r="C151" s="80"/>
      <c r="D151" s="80" t="s">
        <v>61</v>
      </c>
      <c r="E151" s="81" t="s">
        <v>86</v>
      </c>
      <c r="F151" s="81" t="s">
        <v>87</v>
      </c>
      <c r="G151" s="80"/>
      <c r="H151" s="80"/>
      <c r="J151" s="83">
        <f>$BK$151</f>
        <v>0</v>
      </c>
      <c r="K151" s="80"/>
      <c r="L151" s="84"/>
      <c r="M151" s="85"/>
      <c r="N151" s="80"/>
      <c r="O151" s="80"/>
      <c r="P151" s="86">
        <f>SUM($P$152:$P$175)</f>
        <v>0</v>
      </c>
      <c r="Q151" s="80"/>
      <c r="R151" s="86">
        <f>SUM($R$152:$R$175)</f>
        <v>0</v>
      </c>
      <c r="S151" s="80"/>
      <c r="T151" s="87">
        <f>SUM($T$152:$T$175)</f>
        <v>0</v>
      </c>
      <c r="AR151" s="88" t="s">
        <v>64</v>
      </c>
      <c r="AT151" s="88" t="s">
        <v>61</v>
      </c>
      <c r="AU151" s="88" t="s">
        <v>65</v>
      </c>
      <c r="AY151" s="88" t="s">
        <v>66</v>
      </c>
      <c r="BK151" s="89">
        <f>SUM($BK$152:$BK$175)</f>
        <v>0</v>
      </c>
    </row>
    <row r="152" spans="2:65" s="18" customFormat="1" ht="15.75" customHeight="1">
      <c r="B152" s="19"/>
      <c r="C152" s="90" t="s">
        <v>65</v>
      </c>
      <c r="D152" s="90" t="s">
        <v>67</v>
      </c>
      <c r="E152" s="91"/>
      <c r="F152" s="116" t="s">
        <v>133</v>
      </c>
      <c r="G152" s="117" t="s">
        <v>68</v>
      </c>
      <c r="H152" s="94">
        <v>1</v>
      </c>
      <c r="I152" s="95"/>
      <c r="J152" s="96">
        <f>ROUND($I$152*$H$152,2)</f>
        <v>0</v>
      </c>
      <c r="K152" s="92"/>
      <c r="L152" s="62"/>
      <c r="M152" s="97"/>
      <c r="N152" s="98" t="s">
        <v>28</v>
      </c>
      <c r="O152" s="121"/>
      <c r="P152" s="99">
        <f>$O$152*$H$152</f>
        <v>0</v>
      </c>
      <c r="Q152" s="99">
        <v>0</v>
      </c>
      <c r="R152" s="99">
        <f>$Q$152*$H$152</f>
        <v>0</v>
      </c>
      <c r="S152" s="99">
        <v>0</v>
      </c>
      <c r="T152" s="100">
        <f>$S$152*$H$152</f>
        <v>0</v>
      </c>
      <c r="AR152" s="15" t="s">
        <v>69</v>
      </c>
      <c r="AT152" s="15" t="s">
        <v>67</v>
      </c>
      <c r="AU152" s="15" t="s">
        <v>70</v>
      </c>
      <c r="AY152" s="18" t="s">
        <v>66</v>
      </c>
      <c r="BE152" s="101">
        <f>IF($N$152="základní",$J$152,0)</f>
        <v>0</v>
      </c>
      <c r="BF152" s="101">
        <f>IF($N$152="snížená",$J$152,0)</f>
        <v>0</v>
      </c>
      <c r="BG152" s="101">
        <f>IF($N$152="zákl. přenesená",$J$152,0)</f>
        <v>0</v>
      </c>
      <c r="BH152" s="101">
        <f>IF($N$152="sníž. přenesená",$J$152,0)</f>
        <v>0</v>
      </c>
      <c r="BI152" s="101">
        <f>IF($N$152="nulová",$J$152,0)</f>
        <v>0</v>
      </c>
      <c r="BJ152" s="15" t="s">
        <v>70</v>
      </c>
      <c r="BK152" s="101">
        <f>ROUND($I$152*$H$152,2)</f>
        <v>0</v>
      </c>
      <c r="BL152" s="15" t="s">
        <v>69</v>
      </c>
      <c r="BM152" s="15" t="s">
        <v>111</v>
      </c>
    </row>
    <row r="153" spans="2:47" s="18" customFormat="1" ht="16.5" customHeight="1">
      <c r="B153" s="19"/>
      <c r="C153" s="121"/>
      <c r="D153" s="102" t="s">
        <v>71</v>
      </c>
      <c r="E153" s="121"/>
      <c r="F153" s="103"/>
      <c r="G153" s="121"/>
      <c r="H153" s="121"/>
      <c r="J153" s="121"/>
      <c r="K153" s="121"/>
      <c r="L153" s="62"/>
      <c r="M153" s="104"/>
      <c r="N153" s="121"/>
      <c r="O153" s="121"/>
      <c r="P153" s="121"/>
      <c r="Q153" s="121"/>
      <c r="R153" s="121"/>
      <c r="S153" s="121"/>
      <c r="T153" s="105"/>
      <c r="AT153" s="18" t="s">
        <v>71</v>
      </c>
      <c r="AU153" s="18" t="s">
        <v>70</v>
      </c>
    </row>
    <row r="154" spans="2:65" s="18" customFormat="1" ht="15.75" customHeight="1">
      <c r="B154" s="19"/>
      <c r="C154" s="90" t="s">
        <v>65</v>
      </c>
      <c r="D154" s="90" t="s">
        <v>67</v>
      </c>
      <c r="E154" s="91"/>
      <c r="F154" s="92" t="s">
        <v>90</v>
      </c>
      <c r="G154" s="93" t="s">
        <v>88</v>
      </c>
      <c r="H154" s="94">
        <v>1</v>
      </c>
      <c r="I154" s="95"/>
      <c r="J154" s="96">
        <f>ROUND($I$154*$H$154,2)</f>
        <v>0</v>
      </c>
      <c r="K154" s="92"/>
      <c r="L154" s="62"/>
      <c r="M154" s="97"/>
      <c r="N154" s="98" t="s">
        <v>28</v>
      </c>
      <c r="O154" s="121"/>
      <c r="P154" s="99">
        <f>$O$154*$H$154</f>
        <v>0</v>
      </c>
      <c r="Q154" s="99">
        <v>0</v>
      </c>
      <c r="R154" s="99">
        <f>$Q$154*$H$154</f>
        <v>0</v>
      </c>
      <c r="S154" s="99">
        <v>0</v>
      </c>
      <c r="T154" s="100">
        <f>$S$154*$H$154</f>
        <v>0</v>
      </c>
      <c r="AR154" s="15" t="s">
        <v>69</v>
      </c>
      <c r="AT154" s="15" t="s">
        <v>67</v>
      </c>
      <c r="AU154" s="15" t="s">
        <v>70</v>
      </c>
      <c r="AY154" s="18" t="s">
        <v>66</v>
      </c>
      <c r="BE154" s="101">
        <f>IF($N$154="základní",$J$154,0)</f>
        <v>0</v>
      </c>
      <c r="BF154" s="101">
        <f>IF($N$154="snížená",$J$154,0)</f>
        <v>0</v>
      </c>
      <c r="BG154" s="101">
        <f>IF($N$154="zákl. přenesená",$J$154,0)</f>
        <v>0</v>
      </c>
      <c r="BH154" s="101">
        <f>IF($N$154="sníž. přenesená",$J$154,0)</f>
        <v>0</v>
      </c>
      <c r="BI154" s="101">
        <f>IF($N$154="nulová",$J$154,0)</f>
        <v>0</v>
      </c>
      <c r="BJ154" s="15" t="s">
        <v>70</v>
      </c>
      <c r="BK154" s="101">
        <f>ROUND($I$154*$H$154,2)</f>
        <v>0</v>
      </c>
      <c r="BL154" s="15" t="s">
        <v>69</v>
      </c>
      <c r="BM154" s="15" t="s">
        <v>112</v>
      </c>
    </row>
    <row r="155" spans="2:47" s="18" customFormat="1" ht="16.5" customHeight="1">
      <c r="B155" s="19"/>
      <c r="C155" s="121"/>
      <c r="D155" s="102" t="s">
        <v>71</v>
      </c>
      <c r="E155" s="121"/>
      <c r="F155" s="103"/>
      <c r="G155" s="121"/>
      <c r="H155" s="121"/>
      <c r="J155" s="121"/>
      <c r="K155" s="121"/>
      <c r="L155" s="62"/>
      <c r="M155" s="104"/>
      <c r="N155" s="121"/>
      <c r="O155" s="121"/>
      <c r="P155" s="121"/>
      <c r="Q155" s="121"/>
      <c r="R155" s="121"/>
      <c r="S155" s="121"/>
      <c r="T155" s="105"/>
      <c r="AT155" s="18" t="s">
        <v>71</v>
      </c>
      <c r="AU155" s="18" t="s">
        <v>70</v>
      </c>
    </row>
    <row r="156" spans="2:65" s="18" customFormat="1" ht="15.75" customHeight="1">
      <c r="B156" s="19"/>
      <c r="C156" s="90" t="s">
        <v>65</v>
      </c>
      <c r="D156" s="90" t="s">
        <v>67</v>
      </c>
      <c r="E156" s="91"/>
      <c r="F156" s="116" t="s">
        <v>134</v>
      </c>
      <c r="G156" s="117" t="s">
        <v>68</v>
      </c>
      <c r="H156" s="94">
        <v>1</v>
      </c>
      <c r="I156" s="95"/>
      <c r="J156" s="96">
        <f>ROUND($I$156*$H$156,2)</f>
        <v>0</v>
      </c>
      <c r="K156" s="92"/>
      <c r="L156" s="62"/>
      <c r="M156" s="97"/>
      <c r="N156" s="98" t="s">
        <v>28</v>
      </c>
      <c r="O156" s="121"/>
      <c r="P156" s="99">
        <f>$O$156*$H$156</f>
        <v>0</v>
      </c>
      <c r="Q156" s="99">
        <v>0</v>
      </c>
      <c r="R156" s="99">
        <f>$Q$156*$H$156</f>
        <v>0</v>
      </c>
      <c r="S156" s="99">
        <v>0</v>
      </c>
      <c r="T156" s="100">
        <f>$S$156*$H$156</f>
        <v>0</v>
      </c>
      <c r="AR156" s="15" t="s">
        <v>69</v>
      </c>
      <c r="AT156" s="15" t="s">
        <v>67</v>
      </c>
      <c r="AU156" s="15" t="s">
        <v>70</v>
      </c>
      <c r="AY156" s="18" t="s">
        <v>66</v>
      </c>
      <c r="BE156" s="101">
        <f>IF($N$156="základní",$J$156,0)</f>
        <v>0</v>
      </c>
      <c r="BF156" s="101">
        <f>IF($N$156="snížená",$J$156,0)</f>
        <v>0</v>
      </c>
      <c r="BG156" s="101">
        <f>IF($N$156="zákl. přenesená",$J$156,0)</f>
        <v>0</v>
      </c>
      <c r="BH156" s="101">
        <f>IF($N$156="sníž. přenesená",$J$156,0)</f>
        <v>0</v>
      </c>
      <c r="BI156" s="101">
        <f>IF($N$156="nulová",$J$156,0)</f>
        <v>0</v>
      </c>
      <c r="BJ156" s="15" t="s">
        <v>70</v>
      </c>
      <c r="BK156" s="101">
        <f>ROUND($I$156*$H$156,2)</f>
        <v>0</v>
      </c>
      <c r="BL156" s="15" t="s">
        <v>69</v>
      </c>
      <c r="BM156" s="15" t="s">
        <v>113</v>
      </c>
    </row>
    <row r="157" spans="2:47" s="18" customFormat="1" ht="16.5" customHeight="1">
      <c r="B157" s="19"/>
      <c r="C157" s="121"/>
      <c r="D157" s="102" t="s">
        <v>71</v>
      </c>
      <c r="E157" s="121"/>
      <c r="F157" s="103"/>
      <c r="G157" s="121"/>
      <c r="H157" s="121"/>
      <c r="J157" s="121"/>
      <c r="K157" s="121"/>
      <c r="L157" s="62"/>
      <c r="M157" s="104"/>
      <c r="N157" s="121"/>
      <c r="O157" s="121"/>
      <c r="P157" s="121"/>
      <c r="Q157" s="121"/>
      <c r="R157" s="121"/>
      <c r="S157" s="121"/>
      <c r="T157" s="105"/>
      <c r="AT157" s="18" t="s">
        <v>71</v>
      </c>
      <c r="AU157" s="18" t="s">
        <v>70</v>
      </c>
    </row>
    <row r="158" spans="2:65" s="18" customFormat="1" ht="15.75" customHeight="1">
      <c r="B158" s="19"/>
      <c r="C158" s="90" t="s">
        <v>65</v>
      </c>
      <c r="D158" s="90" t="s">
        <v>67</v>
      </c>
      <c r="E158" s="91"/>
      <c r="F158" s="116" t="s">
        <v>147</v>
      </c>
      <c r="G158" s="93" t="s">
        <v>88</v>
      </c>
      <c r="H158" s="94">
        <v>1</v>
      </c>
      <c r="I158" s="95"/>
      <c r="J158" s="96">
        <f>ROUND($I$158*$H$158,2)</f>
        <v>0</v>
      </c>
      <c r="K158" s="92"/>
      <c r="L158" s="62"/>
      <c r="M158" s="97"/>
      <c r="N158" s="98" t="s">
        <v>28</v>
      </c>
      <c r="O158" s="121"/>
      <c r="P158" s="99">
        <f>$O$158*$H$158</f>
        <v>0</v>
      </c>
      <c r="Q158" s="99">
        <v>0</v>
      </c>
      <c r="R158" s="99">
        <f>$Q$158*$H$158</f>
        <v>0</v>
      </c>
      <c r="S158" s="99">
        <v>0</v>
      </c>
      <c r="T158" s="100">
        <f>$S$158*$H$158</f>
        <v>0</v>
      </c>
      <c r="AR158" s="15" t="s">
        <v>69</v>
      </c>
      <c r="AT158" s="15" t="s">
        <v>67</v>
      </c>
      <c r="AU158" s="15" t="s">
        <v>70</v>
      </c>
      <c r="AY158" s="18" t="s">
        <v>66</v>
      </c>
      <c r="BE158" s="101">
        <f>IF($N$158="základní",$J$158,0)</f>
        <v>0</v>
      </c>
      <c r="BF158" s="101">
        <f>IF($N$158="snížená",$J$158,0)</f>
        <v>0</v>
      </c>
      <c r="BG158" s="101">
        <f>IF($N$158="zákl. přenesená",$J$158,0)</f>
        <v>0</v>
      </c>
      <c r="BH158" s="101">
        <f>IF($N$158="sníž. přenesená",$J$158,0)</f>
        <v>0</v>
      </c>
      <c r="BI158" s="101">
        <f>IF($N$158="nulová",$J$158,0)</f>
        <v>0</v>
      </c>
      <c r="BJ158" s="15" t="s">
        <v>70</v>
      </c>
      <c r="BK158" s="101">
        <f>ROUND($I$158*$H$158,2)</f>
        <v>0</v>
      </c>
      <c r="BL158" s="15" t="s">
        <v>69</v>
      </c>
      <c r="BM158" s="15" t="s">
        <v>114</v>
      </c>
    </row>
    <row r="159" spans="2:47" s="18" customFormat="1" ht="16.5" customHeight="1">
      <c r="B159" s="19"/>
      <c r="C159" s="121"/>
      <c r="D159" s="102" t="s">
        <v>71</v>
      </c>
      <c r="E159" s="121"/>
      <c r="F159" s="103"/>
      <c r="G159" s="121"/>
      <c r="H159" s="121"/>
      <c r="J159" s="121"/>
      <c r="K159" s="121"/>
      <c r="L159" s="62"/>
      <c r="M159" s="104"/>
      <c r="N159" s="121"/>
      <c r="O159" s="121"/>
      <c r="P159" s="121"/>
      <c r="Q159" s="121"/>
      <c r="R159" s="121"/>
      <c r="S159" s="121"/>
      <c r="T159" s="105"/>
      <c r="AT159" s="18" t="s">
        <v>71</v>
      </c>
      <c r="AU159" s="18" t="s">
        <v>70</v>
      </c>
    </row>
    <row r="160" spans="2:65" s="18" customFormat="1" ht="15.75" customHeight="1">
      <c r="B160" s="19"/>
      <c r="C160" s="90" t="s">
        <v>65</v>
      </c>
      <c r="D160" s="90" t="s">
        <v>67</v>
      </c>
      <c r="E160" s="91"/>
      <c r="F160" s="92" t="s">
        <v>115</v>
      </c>
      <c r="G160" s="93" t="s">
        <v>88</v>
      </c>
      <c r="H160" s="94">
        <v>1</v>
      </c>
      <c r="I160" s="95"/>
      <c r="J160" s="96">
        <f>ROUND($I$160*$H$160,2)</f>
        <v>0</v>
      </c>
      <c r="K160" s="92"/>
      <c r="L160" s="62"/>
      <c r="M160" s="97"/>
      <c r="N160" s="98" t="s">
        <v>28</v>
      </c>
      <c r="O160" s="121"/>
      <c r="P160" s="99">
        <f>$O$160*$H$160</f>
        <v>0</v>
      </c>
      <c r="Q160" s="99">
        <v>0</v>
      </c>
      <c r="R160" s="99">
        <f>$Q$160*$H$160</f>
        <v>0</v>
      </c>
      <c r="S160" s="99">
        <v>0</v>
      </c>
      <c r="T160" s="100">
        <f>$S$160*$H$160</f>
        <v>0</v>
      </c>
      <c r="AR160" s="15" t="s">
        <v>69</v>
      </c>
      <c r="AT160" s="15" t="s">
        <v>67</v>
      </c>
      <c r="AU160" s="15" t="s">
        <v>70</v>
      </c>
      <c r="AY160" s="18" t="s">
        <v>66</v>
      </c>
      <c r="BE160" s="101">
        <f>IF($N$160="základní",$J$160,0)</f>
        <v>0</v>
      </c>
      <c r="BF160" s="101">
        <f>IF($N$160="snížená",$J$160,0)</f>
        <v>0</v>
      </c>
      <c r="BG160" s="101">
        <f>IF($N$160="zákl. přenesená",$J$160,0)</f>
        <v>0</v>
      </c>
      <c r="BH160" s="101">
        <f>IF($N$160="sníž. přenesená",$J$160,0)</f>
        <v>0</v>
      </c>
      <c r="BI160" s="101">
        <f>IF($N$160="nulová",$J$160,0)</f>
        <v>0</v>
      </c>
      <c r="BJ160" s="15" t="s">
        <v>70</v>
      </c>
      <c r="BK160" s="101">
        <f>ROUND($I$160*$H$160,2)</f>
        <v>0</v>
      </c>
      <c r="BL160" s="15" t="s">
        <v>69</v>
      </c>
      <c r="BM160" s="15" t="s">
        <v>116</v>
      </c>
    </row>
    <row r="161" spans="2:47" s="18" customFormat="1" ht="16.5" customHeight="1">
      <c r="B161" s="19"/>
      <c r="C161" s="121"/>
      <c r="D161" s="102" t="s">
        <v>71</v>
      </c>
      <c r="E161" s="121"/>
      <c r="F161" s="103"/>
      <c r="G161" s="121"/>
      <c r="H161" s="121"/>
      <c r="J161" s="121"/>
      <c r="K161" s="121"/>
      <c r="L161" s="62"/>
      <c r="M161" s="104"/>
      <c r="N161" s="121"/>
      <c r="O161" s="121"/>
      <c r="P161" s="121"/>
      <c r="Q161" s="121"/>
      <c r="R161" s="121"/>
      <c r="S161" s="121"/>
      <c r="T161" s="105"/>
      <c r="AT161" s="18" t="s">
        <v>71</v>
      </c>
      <c r="AU161" s="18" t="s">
        <v>70</v>
      </c>
    </row>
    <row r="162" spans="2:65" s="18" customFormat="1" ht="15.75" customHeight="1">
      <c r="B162" s="19"/>
      <c r="C162" s="90" t="s">
        <v>65</v>
      </c>
      <c r="D162" s="90" t="s">
        <v>67</v>
      </c>
      <c r="E162" s="91"/>
      <c r="F162" s="92" t="s">
        <v>95</v>
      </c>
      <c r="G162" s="93" t="s">
        <v>88</v>
      </c>
      <c r="H162" s="94">
        <v>1</v>
      </c>
      <c r="I162" s="95"/>
      <c r="J162" s="96">
        <f>ROUND($I$162*$H$162,2)</f>
        <v>0</v>
      </c>
      <c r="K162" s="92"/>
      <c r="L162" s="62"/>
      <c r="M162" s="97"/>
      <c r="N162" s="98" t="s">
        <v>28</v>
      </c>
      <c r="O162" s="121"/>
      <c r="P162" s="99">
        <f>$O$162*$H$162</f>
        <v>0</v>
      </c>
      <c r="Q162" s="99">
        <v>0</v>
      </c>
      <c r="R162" s="99">
        <f>$Q$162*$H$162</f>
        <v>0</v>
      </c>
      <c r="S162" s="99">
        <v>0</v>
      </c>
      <c r="T162" s="100">
        <f>$S$162*$H$162</f>
        <v>0</v>
      </c>
      <c r="AR162" s="15" t="s">
        <v>69</v>
      </c>
      <c r="AT162" s="15" t="s">
        <v>67</v>
      </c>
      <c r="AU162" s="15" t="s">
        <v>70</v>
      </c>
      <c r="AY162" s="18" t="s">
        <v>66</v>
      </c>
      <c r="BE162" s="101">
        <f>IF($N$162="základní",$J$162,0)</f>
        <v>0</v>
      </c>
      <c r="BF162" s="101">
        <f>IF($N$162="snížená",$J$162,0)</f>
        <v>0</v>
      </c>
      <c r="BG162" s="101">
        <f>IF($N$162="zákl. přenesená",$J$162,0)</f>
        <v>0</v>
      </c>
      <c r="BH162" s="101">
        <f>IF($N$162="sníž. přenesená",$J$162,0)</f>
        <v>0</v>
      </c>
      <c r="BI162" s="101">
        <f>IF($N$162="nulová",$J$162,0)</f>
        <v>0</v>
      </c>
      <c r="BJ162" s="15" t="s">
        <v>70</v>
      </c>
      <c r="BK162" s="101">
        <f>ROUND($I$162*$H$162,2)</f>
        <v>0</v>
      </c>
      <c r="BL162" s="15" t="s">
        <v>69</v>
      </c>
      <c r="BM162" s="15" t="s">
        <v>117</v>
      </c>
    </row>
    <row r="163" spans="2:47" s="18" customFormat="1" ht="16.5" customHeight="1">
      <c r="B163" s="19"/>
      <c r="C163" s="121"/>
      <c r="D163" s="102" t="s">
        <v>71</v>
      </c>
      <c r="E163" s="121"/>
      <c r="F163" s="103"/>
      <c r="G163" s="121"/>
      <c r="H163" s="121"/>
      <c r="J163" s="121"/>
      <c r="K163" s="121"/>
      <c r="L163" s="62"/>
      <c r="M163" s="104"/>
      <c r="N163" s="121"/>
      <c r="O163" s="121"/>
      <c r="P163" s="121"/>
      <c r="Q163" s="121"/>
      <c r="R163" s="121"/>
      <c r="S163" s="121"/>
      <c r="T163" s="105"/>
      <c r="AT163" s="18" t="s">
        <v>71</v>
      </c>
      <c r="AU163" s="18" t="s">
        <v>70</v>
      </c>
    </row>
    <row r="164" spans="2:65" s="18" customFormat="1" ht="15.75" customHeight="1">
      <c r="B164" s="19"/>
      <c r="C164" s="90" t="s">
        <v>65</v>
      </c>
      <c r="D164" s="90" t="s">
        <v>67</v>
      </c>
      <c r="E164" s="91"/>
      <c r="F164" s="116" t="s">
        <v>135</v>
      </c>
      <c r="G164" s="93" t="s">
        <v>68</v>
      </c>
      <c r="H164" s="94">
        <v>1</v>
      </c>
      <c r="I164" s="95"/>
      <c r="J164" s="96">
        <f>ROUND($I$164*$H$164,2)</f>
        <v>0</v>
      </c>
      <c r="K164" s="92"/>
      <c r="L164" s="62"/>
      <c r="M164" s="97"/>
      <c r="N164" s="98" t="s">
        <v>28</v>
      </c>
      <c r="O164" s="121"/>
      <c r="P164" s="99">
        <f>$O$164*$H$164</f>
        <v>0</v>
      </c>
      <c r="Q164" s="99">
        <v>0</v>
      </c>
      <c r="R164" s="99">
        <f>$Q$164*$H$164</f>
        <v>0</v>
      </c>
      <c r="S164" s="99">
        <v>0</v>
      </c>
      <c r="T164" s="100">
        <f>$S$164*$H$164</f>
        <v>0</v>
      </c>
      <c r="AR164" s="15" t="s">
        <v>69</v>
      </c>
      <c r="AT164" s="15" t="s">
        <v>67</v>
      </c>
      <c r="AU164" s="15" t="s">
        <v>70</v>
      </c>
      <c r="AY164" s="18" t="s">
        <v>66</v>
      </c>
      <c r="BE164" s="101">
        <f>IF($N$164="základní",$J$164,0)</f>
        <v>0</v>
      </c>
      <c r="BF164" s="101">
        <f>IF($N$164="snížená",$J$164,0)</f>
        <v>0</v>
      </c>
      <c r="BG164" s="101">
        <f>IF($N$164="zákl. přenesená",$J$164,0)</f>
        <v>0</v>
      </c>
      <c r="BH164" s="101">
        <f>IF($N$164="sníž. přenesená",$J$164,0)</f>
        <v>0</v>
      </c>
      <c r="BI164" s="101">
        <f>IF($N$164="nulová",$J$164,0)</f>
        <v>0</v>
      </c>
      <c r="BJ164" s="15" t="s">
        <v>70</v>
      </c>
      <c r="BK164" s="101">
        <f>ROUND($I$164*$H$164,2)</f>
        <v>0</v>
      </c>
      <c r="BL164" s="15" t="s">
        <v>69</v>
      </c>
      <c r="BM164" s="15" t="s">
        <v>118</v>
      </c>
    </row>
    <row r="165" spans="2:47" s="18" customFormat="1" ht="16.5" customHeight="1">
      <c r="B165" s="19"/>
      <c r="C165" s="121"/>
      <c r="D165" s="102" t="s">
        <v>71</v>
      </c>
      <c r="E165" s="121"/>
      <c r="F165" s="103"/>
      <c r="G165" s="121"/>
      <c r="H165" s="121"/>
      <c r="J165" s="121"/>
      <c r="K165" s="121"/>
      <c r="L165" s="62"/>
      <c r="M165" s="104"/>
      <c r="N165" s="121"/>
      <c r="O165" s="121"/>
      <c r="P165" s="121"/>
      <c r="Q165" s="121"/>
      <c r="R165" s="121"/>
      <c r="S165" s="121"/>
      <c r="T165" s="105"/>
      <c r="AT165" s="18" t="s">
        <v>71</v>
      </c>
      <c r="AU165" s="18" t="s">
        <v>70</v>
      </c>
    </row>
    <row r="166" spans="2:65" s="18" customFormat="1" ht="15.75" customHeight="1">
      <c r="B166" s="19"/>
      <c r="C166" s="90" t="s">
        <v>65</v>
      </c>
      <c r="D166" s="90" t="s">
        <v>67</v>
      </c>
      <c r="E166" s="91"/>
      <c r="F166" s="112" t="s">
        <v>99</v>
      </c>
      <c r="G166" s="93" t="s">
        <v>88</v>
      </c>
      <c r="H166" s="94">
        <v>1</v>
      </c>
      <c r="I166" s="95"/>
      <c r="J166" s="96">
        <f>ROUND($I$166*$H$166,2)</f>
        <v>0</v>
      </c>
      <c r="K166" s="92"/>
      <c r="L166" s="62"/>
      <c r="M166" s="97"/>
      <c r="N166" s="98" t="s">
        <v>28</v>
      </c>
      <c r="O166" s="121"/>
      <c r="P166" s="99">
        <f>$O$166*$H$166</f>
        <v>0</v>
      </c>
      <c r="Q166" s="99">
        <v>0</v>
      </c>
      <c r="R166" s="99">
        <f>$Q$166*$H$166</f>
        <v>0</v>
      </c>
      <c r="S166" s="99">
        <v>0</v>
      </c>
      <c r="T166" s="100">
        <f>$S$166*$H$166</f>
        <v>0</v>
      </c>
      <c r="AR166" s="15" t="s">
        <v>69</v>
      </c>
      <c r="AT166" s="15" t="s">
        <v>67</v>
      </c>
      <c r="AU166" s="15" t="s">
        <v>70</v>
      </c>
      <c r="AY166" s="18" t="s">
        <v>66</v>
      </c>
      <c r="BE166" s="101">
        <f>IF($N$166="základní",$J$166,0)</f>
        <v>0</v>
      </c>
      <c r="BF166" s="101">
        <f>IF($N$166="snížená",$J$166,0)</f>
        <v>0</v>
      </c>
      <c r="BG166" s="101">
        <f>IF($N$166="zákl. přenesená",$J$166,0)</f>
        <v>0</v>
      </c>
      <c r="BH166" s="101">
        <f>IF($N$166="sníž. přenesená",$J$166,0)</f>
        <v>0</v>
      </c>
      <c r="BI166" s="101">
        <f>IF($N$166="nulová",$J$166,0)</f>
        <v>0</v>
      </c>
      <c r="BJ166" s="15" t="s">
        <v>70</v>
      </c>
      <c r="BK166" s="101">
        <f>ROUND($I$166*$H$166,2)</f>
        <v>0</v>
      </c>
      <c r="BL166" s="15" t="s">
        <v>69</v>
      </c>
      <c r="BM166" s="15" t="s">
        <v>119</v>
      </c>
    </row>
    <row r="167" spans="2:47" s="18" customFormat="1" ht="16.5" customHeight="1">
      <c r="B167" s="19"/>
      <c r="C167" s="121"/>
      <c r="D167" s="102" t="s">
        <v>71</v>
      </c>
      <c r="E167" s="121"/>
      <c r="F167" s="103"/>
      <c r="G167" s="121"/>
      <c r="H167" s="121"/>
      <c r="J167" s="121"/>
      <c r="K167" s="121"/>
      <c r="L167" s="62"/>
      <c r="M167" s="104"/>
      <c r="N167" s="121"/>
      <c r="O167" s="121"/>
      <c r="P167" s="121"/>
      <c r="Q167" s="121"/>
      <c r="R167" s="121"/>
      <c r="S167" s="121"/>
      <c r="T167" s="105"/>
      <c r="AT167" s="18" t="s">
        <v>71</v>
      </c>
      <c r="AU167" s="18" t="s">
        <v>70</v>
      </c>
    </row>
    <row r="168" spans="2:65" s="18" customFormat="1" ht="15.75" customHeight="1">
      <c r="B168" s="19"/>
      <c r="C168" s="90" t="s">
        <v>65</v>
      </c>
      <c r="D168" s="90" t="s">
        <v>67</v>
      </c>
      <c r="E168" s="91"/>
      <c r="F168" s="92" t="s">
        <v>100</v>
      </c>
      <c r="G168" s="117" t="s">
        <v>88</v>
      </c>
      <c r="H168" s="94">
        <v>1</v>
      </c>
      <c r="I168" s="95"/>
      <c r="J168" s="96">
        <f>ROUND($I$168*$H$168,2)</f>
        <v>0</v>
      </c>
      <c r="K168" s="92"/>
      <c r="L168" s="62"/>
      <c r="M168" s="97"/>
      <c r="N168" s="98" t="s">
        <v>28</v>
      </c>
      <c r="O168" s="121"/>
      <c r="P168" s="99">
        <f>$O$168*$H$168</f>
        <v>0</v>
      </c>
      <c r="Q168" s="99">
        <v>0</v>
      </c>
      <c r="R168" s="99">
        <f>$Q$168*$H$168</f>
        <v>0</v>
      </c>
      <c r="S168" s="99">
        <v>0</v>
      </c>
      <c r="T168" s="100">
        <f>$S$168*$H$168</f>
        <v>0</v>
      </c>
      <c r="AR168" s="15" t="s">
        <v>69</v>
      </c>
      <c r="AT168" s="15" t="s">
        <v>67</v>
      </c>
      <c r="AU168" s="15" t="s">
        <v>70</v>
      </c>
      <c r="AY168" s="18" t="s">
        <v>66</v>
      </c>
      <c r="BE168" s="101">
        <f>IF($N$168="základní",$J$168,0)</f>
        <v>0</v>
      </c>
      <c r="BF168" s="101">
        <f>IF($N$168="snížená",$J$168,0)</f>
        <v>0</v>
      </c>
      <c r="BG168" s="101">
        <f>IF($N$168="zákl. přenesená",$J$168,0)</f>
        <v>0</v>
      </c>
      <c r="BH168" s="101">
        <f>IF($N$168="sníž. přenesená",$J$168,0)</f>
        <v>0</v>
      </c>
      <c r="BI168" s="101">
        <f>IF($N$168="nulová",$J$168,0)</f>
        <v>0</v>
      </c>
      <c r="BJ168" s="15" t="s">
        <v>70</v>
      </c>
      <c r="BK168" s="101">
        <f>ROUND($I$168*$H$168,2)</f>
        <v>0</v>
      </c>
      <c r="BL168" s="15" t="s">
        <v>69</v>
      </c>
      <c r="BM168" s="15" t="s">
        <v>120</v>
      </c>
    </row>
    <row r="169" spans="2:47" s="18" customFormat="1" ht="16.5" customHeight="1">
      <c r="B169" s="19"/>
      <c r="C169" s="121"/>
      <c r="D169" s="102" t="s">
        <v>71</v>
      </c>
      <c r="E169" s="121"/>
      <c r="F169" s="103"/>
      <c r="G169" s="121"/>
      <c r="H169" s="121"/>
      <c r="J169" s="121"/>
      <c r="K169" s="121"/>
      <c r="L169" s="62"/>
      <c r="M169" s="104"/>
      <c r="N169" s="121"/>
      <c r="O169" s="121"/>
      <c r="P169" s="121"/>
      <c r="Q169" s="121"/>
      <c r="R169" s="121"/>
      <c r="S169" s="121"/>
      <c r="T169" s="105"/>
      <c r="AT169" s="18" t="s">
        <v>71</v>
      </c>
      <c r="AU169" s="18" t="s">
        <v>70</v>
      </c>
    </row>
    <row r="170" spans="2:65" s="18" customFormat="1" ht="15.75" customHeight="1">
      <c r="B170" s="19"/>
      <c r="C170" s="90" t="s">
        <v>65</v>
      </c>
      <c r="D170" s="90" t="s">
        <v>67</v>
      </c>
      <c r="E170" s="91"/>
      <c r="F170" s="116" t="s">
        <v>144</v>
      </c>
      <c r="G170" s="126" t="s">
        <v>145</v>
      </c>
      <c r="H170" s="94">
        <v>32</v>
      </c>
      <c r="I170" s="95"/>
      <c r="J170" s="96">
        <f>ROUND($I$170*$H$170,2)</f>
        <v>0</v>
      </c>
      <c r="K170" s="92"/>
      <c r="L170" s="62"/>
      <c r="M170" s="97"/>
      <c r="N170" s="98" t="s">
        <v>28</v>
      </c>
      <c r="O170" s="121"/>
      <c r="P170" s="99">
        <f>$O$170*$H$170</f>
        <v>0</v>
      </c>
      <c r="Q170" s="99">
        <v>0</v>
      </c>
      <c r="R170" s="99">
        <f>$Q$170*$H$170</f>
        <v>0</v>
      </c>
      <c r="S170" s="99">
        <v>0</v>
      </c>
      <c r="T170" s="100">
        <f>$S$170*$H$170</f>
        <v>0</v>
      </c>
      <c r="AR170" s="15" t="s">
        <v>69</v>
      </c>
      <c r="AT170" s="15" t="s">
        <v>67</v>
      </c>
      <c r="AU170" s="15" t="s">
        <v>70</v>
      </c>
      <c r="AY170" s="18" t="s">
        <v>66</v>
      </c>
      <c r="BE170" s="101">
        <f>IF($N$170="základní",$J$170,0)</f>
        <v>0</v>
      </c>
      <c r="BF170" s="101">
        <f>IF($N$170="snížená",$J$170,0)</f>
        <v>0</v>
      </c>
      <c r="BG170" s="101">
        <f>IF($N$170="zákl. přenesená",$J$170,0)</f>
        <v>0</v>
      </c>
      <c r="BH170" s="101">
        <f>IF($N$170="sníž. přenesená",$J$170,0)</f>
        <v>0</v>
      </c>
      <c r="BI170" s="101">
        <f>IF($N$170="nulová",$J$170,0)</f>
        <v>0</v>
      </c>
      <c r="BJ170" s="15" t="s">
        <v>70</v>
      </c>
      <c r="BK170" s="101">
        <f>ROUND($I$170*$H$170,2)</f>
        <v>0</v>
      </c>
      <c r="BL170" s="15" t="s">
        <v>69</v>
      </c>
      <c r="BM170" s="15" t="s">
        <v>121</v>
      </c>
    </row>
    <row r="171" spans="2:47" s="18" customFormat="1" ht="16.5" customHeight="1">
      <c r="B171" s="19"/>
      <c r="C171" s="121"/>
      <c r="D171" s="102" t="s">
        <v>71</v>
      </c>
      <c r="E171" s="121"/>
      <c r="F171" s="103"/>
      <c r="G171" s="121"/>
      <c r="H171" s="121"/>
      <c r="J171" s="121"/>
      <c r="K171" s="121"/>
      <c r="L171" s="62"/>
      <c r="M171" s="104"/>
      <c r="N171" s="121"/>
      <c r="O171" s="121"/>
      <c r="P171" s="121"/>
      <c r="Q171" s="121"/>
      <c r="R171" s="121"/>
      <c r="S171" s="121"/>
      <c r="T171" s="105"/>
      <c r="AT171" s="18" t="s">
        <v>71</v>
      </c>
      <c r="AU171" s="18" t="s">
        <v>70</v>
      </c>
    </row>
    <row r="172" spans="2:65" s="18" customFormat="1" ht="15.75" customHeight="1">
      <c r="B172" s="19"/>
      <c r="C172" s="90" t="s">
        <v>65</v>
      </c>
      <c r="D172" s="90" t="s">
        <v>67</v>
      </c>
      <c r="E172" s="91"/>
      <c r="F172" s="116" t="s">
        <v>160</v>
      </c>
      <c r="G172" s="117" t="s">
        <v>68</v>
      </c>
      <c r="H172" s="94">
        <v>2</v>
      </c>
      <c r="I172" s="95"/>
      <c r="J172" s="96">
        <f>ROUND($I$172*$H$172,2)</f>
        <v>0</v>
      </c>
      <c r="K172" s="92"/>
      <c r="L172" s="62"/>
      <c r="M172" s="97"/>
      <c r="N172" s="98" t="s">
        <v>28</v>
      </c>
      <c r="O172" s="121"/>
      <c r="P172" s="99">
        <f>$O$172*$H$172</f>
        <v>0</v>
      </c>
      <c r="Q172" s="99">
        <v>0</v>
      </c>
      <c r="R172" s="99">
        <f>$Q$172*$H$172</f>
        <v>0</v>
      </c>
      <c r="S172" s="99">
        <v>0</v>
      </c>
      <c r="T172" s="100">
        <f>$S$172*$H$172</f>
        <v>0</v>
      </c>
      <c r="AR172" s="15" t="s">
        <v>69</v>
      </c>
      <c r="AT172" s="15" t="s">
        <v>67</v>
      </c>
      <c r="AU172" s="15" t="s">
        <v>70</v>
      </c>
      <c r="AY172" s="18" t="s">
        <v>66</v>
      </c>
      <c r="BE172" s="101">
        <f>IF($N$172="základní",$J$172,0)</f>
        <v>0</v>
      </c>
      <c r="BF172" s="101">
        <f>IF($N$172="snížená",$J$172,0)</f>
        <v>0</v>
      </c>
      <c r="BG172" s="101">
        <f>IF($N$172="zákl. přenesená",$J$172,0)</f>
        <v>0</v>
      </c>
      <c r="BH172" s="101">
        <f>IF($N$172="sníž. přenesená",$J$172,0)</f>
        <v>0</v>
      </c>
      <c r="BI172" s="101">
        <f>IF($N$172="nulová",$J$172,0)</f>
        <v>0</v>
      </c>
      <c r="BJ172" s="15" t="s">
        <v>70</v>
      </c>
      <c r="BK172" s="101">
        <f>ROUND($I$172*$H$172,2)</f>
        <v>0</v>
      </c>
      <c r="BL172" s="15" t="s">
        <v>69</v>
      </c>
      <c r="BM172" s="15" t="s">
        <v>122</v>
      </c>
    </row>
    <row r="173" spans="2:47" s="18" customFormat="1" ht="16.5" customHeight="1">
      <c r="B173" s="19"/>
      <c r="C173" s="121"/>
      <c r="D173" s="102" t="s">
        <v>71</v>
      </c>
      <c r="E173" s="121"/>
      <c r="F173" s="103"/>
      <c r="G173" s="121"/>
      <c r="H173" s="121"/>
      <c r="J173" s="121"/>
      <c r="K173" s="121"/>
      <c r="L173" s="62"/>
      <c r="M173" s="104"/>
      <c r="N173" s="121"/>
      <c r="O173" s="121"/>
      <c r="P173" s="121"/>
      <c r="Q173" s="121"/>
      <c r="R173" s="121"/>
      <c r="S173" s="121"/>
      <c r="T173" s="105"/>
      <c r="AT173" s="18" t="s">
        <v>71</v>
      </c>
      <c r="AU173" s="18" t="s">
        <v>70</v>
      </c>
    </row>
    <row r="174" spans="2:65" s="18" customFormat="1" ht="15.75" customHeight="1">
      <c r="B174" s="19"/>
      <c r="C174" s="90" t="s">
        <v>65</v>
      </c>
      <c r="D174" s="90" t="s">
        <v>67</v>
      </c>
      <c r="E174" s="91"/>
      <c r="F174" s="116" t="s">
        <v>163</v>
      </c>
      <c r="G174" s="117" t="s">
        <v>145</v>
      </c>
      <c r="H174" s="94">
        <v>5</v>
      </c>
      <c r="I174" s="95"/>
      <c r="J174" s="96">
        <f>ROUND($I$174*$H$174,2)</f>
        <v>0</v>
      </c>
      <c r="K174" s="92"/>
      <c r="L174" s="62"/>
      <c r="M174" s="97"/>
      <c r="N174" s="98" t="s">
        <v>28</v>
      </c>
      <c r="O174" s="121"/>
      <c r="P174" s="99">
        <f>$O$174*$H$174</f>
        <v>0</v>
      </c>
      <c r="Q174" s="99">
        <v>0</v>
      </c>
      <c r="R174" s="99">
        <f>$Q$174*$H$174</f>
        <v>0</v>
      </c>
      <c r="S174" s="99">
        <v>0</v>
      </c>
      <c r="T174" s="100">
        <f>$S$174*$H$174</f>
        <v>0</v>
      </c>
      <c r="AR174" s="15" t="s">
        <v>69</v>
      </c>
      <c r="AT174" s="15" t="s">
        <v>67</v>
      </c>
      <c r="AU174" s="15" t="s">
        <v>70</v>
      </c>
      <c r="AY174" s="18" t="s">
        <v>66</v>
      </c>
      <c r="BE174" s="101">
        <f>IF($N$174="základní",$J$174,0)</f>
        <v>0</v>
      </c>
      <c r="BF174" s="101">
        <f>IF($N$174="snížená",$J$174,0)</f>
        <v>0</v>
      </c>
      <c r="BG174" s="101">
        <f>IF($N$174="zákl. přenesená",$J$174,0)</f>
        <v>0</v>
      </c>
      <c r="BH174" s="101">
        <f>IF($N$174="sníž. přenesená",$J$174,0)</f>
        <v>0</v>
      </c>
      <c r="BI174" s="101">
        <f>IF($N$174="nulová",$J$174,0)</f>
        <v>0</v>
      </c>
      <c r="BJ174" s="15" t="s">
        <v>70</v>
      </c>
      <c r="BK174" s="101">
        <f>ROUND($I$174*$H$174,2)</f>
        <v>0</v>
      </c>
      <c r="BL174" s="15" t="s">
        <v>69</v>
      </c>
      <c r="BM174" s="15" t="s">
        <v>123</v>
      </c>
    </row>
    <row r="175" spans="2:47" s="18" customFormat="1" ht="16.5" customHeight="1">
      <c r="B175" s="19"/>
      <c r="C175" s="121"/>
      <c r="D175" s="102" t="s">
        <v>71</v>
      </c>
      <c r="E175" s="121"/>
      <c r="F175" s="103"/>
      <c r="G175" s="121"/>
      <c r="H175" s="121"/>
      <c r="J175" s="121"/>
      <c r="K175" s="121"/>
      <c r="L175" s="62"/>
      <c r="M175" s="108"/>
      <c r="N175" s="109"/>
      <c r="O175" s="109"/>
      <c r="P175" s="109"/>
      <c r="Q175" s="109"/>
      <c r="R175" s="109"/>
      <c r="S175" s="109"/>
      <c r="T175" s="110"/>
      <c r="AT175" s="18" t="s">
        <v>71</v>
      </c>
      <c r="AU175" s="18" t="s">
        <v>70</v>
      </c>
    </row>
    <row r="176" spans="2:12" s="18" customFormat="1" ht="7.5" customHeight="1">
      <c r="B176" s="41"/>
      <c r="C176" s="42"/>
      <c r="D176" s="42"/>
      <c r="E176" s="42"/>
      <c r="F176" s="42"/>
      <c r="G176" s="42"/>
      <c r="H176" s="42"/>
      <c r="I176" s="43"/>
      <c r="J176" s="42"/>
      <c r="K176" s="42"/>
      <c r="L176" s="62"/>
    </row>
    <row r="180" ht="14.25" customHeight="1">
      <c r="F180" s="127" t="str">
        <f>'[2]část B návrh roz'!$C$90</f>
        <v>Odkazy v zadávací dokumentaci na jednotlivá obchodní jména a zvláštní označení výrobků a obchodních názvů materiálů popisují a specifikují podmínky požadovaného plnění s tím, že zadavatel připouští i jiná kvalitativně a technicky obdobná řešení za podmínky, že nesmí dojít ke zhoršení parametrů daných v projektovém řešení. Pokud se uchazeč odchýlí použitím jiných výrobků nebo materiálů od projektu, musí být v cenové nabídce výslovně uvedeno a doloženo, že jsou dodrženy stanovené parametry v zadávací dokumentaci (prohlášením o shodě).</v>
      </c>
    </row>
    <row r="181" ht="14.25" customHeight="1">
      <c r="F181" s="127"/>
    </row>
    <row r="182" ht="14.25" customHeight="1">
      <c r="F182" s="127"/>
    </row>
    <row r="183" ht="14.25" customHeight="1">
      <c r="F183" s="127"/>
    </row>
    <row r="184" ht="14.25" customHeight="1">
      <c r="F184" s="127"/>
    </row>
    <row r="185" ht="14.25" customHeight="1">
      <c r="F185" s="127"/>
    </row>
    <row r="186" ht="14.25" customHeight="1">
      <c r="F186" s="127"/>
    </row>
    <row r="187" ht="14.25" customHeight="1">
      <c r="F187" s="127"/>
    </row>
    <row r="188" ht="14.25" customHeight="1">
      <c r="F188" s="127"/>
    </row>
    <row r="189" ht="14.25" customHeight="1">
      <c r="F189" s="127"/>
    </row>
    <row r="2239" s="123" customFormat="1" ht="14.25" customHeight="1"/>
  </sheetData>
  <sheetProtection formatColumns="0" formatRows="0" sort="0" autoFilter="0"/>
  <autoFilter ref="C89:K89"/>
  <mergeCells count="15">
    <mergeCell ref="F180:F189"/>
    <mergeCell ref="E13:H13"/>
    <mergeCell ref="G1:H1"/>
    <mergeCell ref="L2:V2"/>
    <mergeCell ref="E7:H7"/>
    <mergeCell ref="E9:H9"/>
    <mergeCell ref="E11:H11"/>
    <mergeCell ref="E80:H80"/>
    <mergeCell ref="E82:H82"/>
    <mergeCell ref="E48:H48"/>
    <mergeCell ref="E50:H50"/>
    <mergeCell ref="E52:H52"/>
    <mergeCell ref="E54:H54"/>
    <mergeCell ref="E76:H76"/>
    <mergeCell ref="E78:H78"/>
  </mergeCells>
  <hyperlinks>
    <hyperlink ref="F1:G1" location="C2" tooltip="Krycí list soupisu" display="1) Krycí list soupisu"/>
    <hyperlink ref="G1:H1" location="C62" tooltip="Rekapitulace" display="2) Rekapitulace"/>
    <hyperlink ref="J1" location="C90" tooltip="Soupis prací" display="3) Soupis prací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Metrostav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Knop Antonín, Ing.</dc:creator>
  <cp:keywords/>
  <dc:description/>
  <cp:lastModifiedBy>Pavlína Fišerová</cp:lastModifiedBy>
  <cp:lastPrinted>2017-02-07T10:07:41Z</cp:lastPrinted>
  <dcterms:created xsi:type="dcterms:W3CDTF">2015-02-19T14:12:06Z</dcterms:created>
  <dcterms:modified xsi:type="dcterms:W3CDTF">2017-06-12T12:20:29Z</dcterms:modified>
  <cp:category/>
  <cp:version/>
  <cp:contentType/>
  <cp:contentStatus/>
</cp:coreProperties>
</file>