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Sharing userName="Bc. Jakub Svancár"/>
  <workbookPr defaultThemeVersion="124226"/>
  <bookViews>
    <workbookView xWindow="32760" yWindow="32760" windowWidth="28800" windowHeight="11625"/>
  </bookViews>
  <sheets>
    <sheet name="Rekapitulace stavby" sheetId="1" r:id="rId1"/>
    <sheet name="000 - 24062P - Vegetační ČOV Ai" sheetId="2" r:id="rId2"/>
    <sheet name="Pokyny pro vyplnění" sheetId="3" r:id="rId3"/>
  </sheets>
  <definedNames>
    <definedName name="Items">'000 - 24062P - Vegetační ČOV Ai'!#REF!</definedName>
    <definedName name="_xlnm.Print_Area" localSheetId="0">'Rekapitulace stavby'!$D$4:$AO$72,'Rekapitulace stavby'!$C$78:$AQ$92</definedName>
    <definedName name="_xlnm.Print_Titles" localSheetId="0">'Rekapitulace stavby'!88:88</definedName>
    <definedName name="_xlnm._FilterDatabase" localSheetId="1" hidden="1">'000 - 24062P - Vegetační ČOV Ai'!$C$83:$K$84</definedName>
    <definedName name="_xlnm.Print_Area" localSheetId="1">'000 - 24062P - Vegetační ČOV Ai'!$C$4:$J$67,'000 - 24062P - Vegetační ČOV Ai'!$C$73:$K$258</definedName>
    <definedName name="_xlnm.Print_Titles" localSheetId="1">'000 - 24062P - Vegetační ČOV Ai'!$83:$83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BI257"/>
  <c r="BH257"/>
  <c r="BG257"/>
  <c r="BF257"/>
  <c r="T257"/>
  <c r="R257"/>
  <c r="P257"/>
  <c r="J257"/>
  <c r="BE257"/>
  <c r="BI255"/>
  <c r="BH255"/>
  <c r="BG255"/>
  <c r="BF255"/>
  <c r="T255"/>
  <c r="R255"/>
  <c r="P255"/>
  <c r="J255"/>
  <c r="BE255"/>
  <c r="BI253"/>
  <c r="BH253"/>
  <c r="BG253"/>
  <c r="BF253"/>
  <c r="T253"/>
  <c r="R253"/>
  <c r="P253"/>
  <c r="J253"/>
  <c r="BE253"/>
  <c r="T252"/>
  <c r="R252"/>
  <c r="P252"/>
  <c r="J252"/>
  <c r="BI251"/>
  <c r="BH251"/>
  <c r="BG251"/>
  <c r="BF251"/>
  <c r="T251"/>
  <c r="R251"/>
  <c r="P251"/>
  <c r="J251"/>
  <c r="BE251"/>
  <c r="BI250"/>
  <c r="BH250"/>
  <c r="BG250"/>
  <c r="BF250"/>
  <c r="T250"/>
  <c r="R250"/>
  <c r="P250"/>
  <c r="J250"/>
  <c r="BE250"/>
  <c r="BI249"/>
  <c r="BH249"/>
  <c r="BG249"/>
  <c r="BF249"/>
  <c r="T249"/>
  <c r="R249"/>
  <c r="P249"/>
  <c r="J249"/>
  <c r="BE249"/>
  <c r="BI248"/>
  <c r="BH248"/>
  <c r="BG248"/>
  <c r="BF248"/>
  <c r="T248"/>
  <c r="R248"/>
  <c r="P248"/>
  <c r="J248"/>
  <c r="BE248"/>
  <c r="BI246"/>
  <c r="BH246"/>
  <c r="BG246"/>
  <c r="BF246"/>
  <c r="T246"/>
  <c r="R246"/>
  <c r="P246"/>
  <c r="J246"/>
  <c r="BE246"/>
  <c r="T245"/>
  <c r="R245"/>
  <c r="P245"/>
  <c r="J245"/>
  <c r="BI244"/>
  <c r="BH244"/>
  <c r="BG244"/>
  <c r="BF244"/>
  <c r="T244"/>
  <c r="R244"/>
  <c r="P244"/>
  <c r="J244"/>
  <c r="BE244"/>
  <c r="BI243"/>
  <c r="BH243"/>
  <c r="BG243"/>
  <c r="BF243"/>
  <c r="T243"/>
  <c r="R243"/>
  <c r="P243"/>
  <c r="J243"/>
  <c r="BE243"/>
  <c r="BI242"/>
  <c r="BH242"/>
  <c r="BG242"/>
  <c r="BF242"/>
  <c r="T242"/>
  <c r="R242"/>
  <c r="P242"/>
  <c r="J242"/>
  <c r="BE242"/>
  <c r="BI241"/>
  <c r="BH241"/>
  <c r="BG241"/>
  <c r="BF241"/>
  <c r="T241"/>
  <c r="R241"/>
  <c r="P241"/>
  <c r="J241"/>
  <c r="BE241"/>
  <c r="BI237"/>
  <c r="BH237"/>
  <c r="BG237"/>
  <c r="BF237"/>
  <c r="T237"/>
  <c r="R237"/>
  <c r="P237"/>
  <c r="J237"/>
  <c r="BE237"/>
  <c r="BI236"/>
  <c r="BH236"/>
  <c r="BG236"/>
  <c r="BF236"/>
  <c r="T236"/>
  <c r="R236"/>
  <c r="P236"/>
  <c r="J236"/>
  <c r="BE236"/>
  <c r="BI234"/>
  <c r="BH234"/>
  <c r="BG234"/>
  <c r="BF234"/>
  <c r="T234"/>
  <c r="R234"/>
  <c r="P234"/>
  <c r="J234"/>
  <c r="BE234"/>
  <c r="BI233"/>
  <c r="BH233"/>
  <c r="BG233"/>
  <c r="BF233"/>
  <c r="T233"/>
  <c r="R233"/>
  <c r="P233"/>
  <c r="J233"/>
  <c r="BE233"/>
  <c r="BI231"/>
  <c r="BH231"/>
  <c r="BG231"/>
  <c r="BF231"/>
  <c r="T231"/>
  <c r="R231"/>
  <c r="P231"/>
  <c r="J231"/>
  <c r="BE231"/>
  <c r="BI229"/>
  <c r="BH229"/>
  <c r="BG229"/>
  <c r="BF229"/>
  <c r="T229"/>
  <c r="R229"/>
  <c r="P229"/>
  <c r="J229"/>
  <c r="BE229"/>
  <c r="BI227"/>
  <c r="BH227"/>
  <c r="BG227"/>
  <c r="BF227"/>
  <c r="T227"/>
  <c r="R227"/>
  <c r="P227"/>
  <c r="J227"/>
  <c r="BE227"/>
  <c r="BI225"/>
  <c r="BH225"/>
  <c r="BG225"/>
  <c r="BF225"/>
  <c r="T225"/>
  <c r="R225"/>
  <c r="P225"/>
  <c r="J225"/>
  <c r="BE225"/>
  <c r="BI223"/>
  <c r="BH223"/>
  <c r="BG223"/>
  <c r="BF223"/>
  <c r="T223"/>
  <c r="R223"/>
  <c r="P223"/>
  <c r="J223"/>
  <c r="BE223"/>
  <c r="BI221"/>
  <c r="BH221"/>
  <c r="BG221"/>
  <c r="BF221"/>
  <c r="T221"/>
  <c r="R221"/>
  <c r="P221"/>
  <c r="J221"/>
  <c r="BE221"/>
  <c r="BI219"/>
  <c r="BH219"/>
  <c r="BG219"/>
  <c r="BF219"/>
  <c r="T219"/>
  <c r="R219"/>
  <c r="P219"/>
  <c r="J219"/>
  <c r="BE219"/>
  <c r="BI217"/>
  <c r="BH217"/>
  <c r="BG217"/>
  <c r="BF217"/>
  <c r="T217"/>
  <c r="R217"/>
  <c r="P217"/>
  <c r="J217"/>
  <c r="BE217"/>
  <c r="BI216"/>
  <c r="BH216"/>
  <c r="BG216"/>
  <c r="BF216"/>
  <c r="T216"/>
  <c r="R216"/>
  <c r="P216"/>
  <c r="J216"/>
  <c r="BE216"/>
  <c r="BI214"/>
  <c r="BH214"/>
  <c r="BG214"/>
  <c r="BF214"/>
  <c r="T214"/>
  <c r="R214"/>
  <c r="P214"/>
  <c r="J214"/>
  <c r="BE214"/>
  <c r="BI213"/>
  <c r="BH213"/>
  <c r="BG213"/>
  <c r="BF213"/>
  <c r="T213"/>
  <c r="R213"/>
  <c r="P213"/>
  <c r="J213"/>
  <c r="BE213"/>
  <c r="BI212"/>
  <c r="BH212"/>
  <c r="BG212"/>
  <c r="BF212"/>
  <c r="T212"/>
  <c r="R212"/>
  <c r="P212"/>
  <c r="J212"/>
  <c r="BE212"/>
  <c r="BI210"/>
  <c r="BH210"/>
  <c r="BG210"/>
  <c r="BF210"/>
  <c r="T210"/>
  <c r="R210"/>
  <c r="P210"/>
  <c r="J210"/>
  <c r="BE210"/>
  <c r="BI209"/>
  <c r="BH209"/>
  <c r="BG209"/>
  <c r="BF209"/>
  <c r="T209"/>
  <c r="R209"/>
  <c r="P209"/>
  <c r="J209"/>
  <c r="BE209"/>
  <c r="BI208"/>
  <c r="BH208"/>
  <c r="BG208"/>
  <c r="BF208"/>
  <c r="T208"/>
  <c r="R208"/>
  <c r="P208"/>
  <c r="J208"/>
  <c r="BE208"/>
  <c r="BI206"/>
  <c r="BH206"/>
  <c r="BG206"/>
  <c r="BF206"/>
  <c r="T206"/>
  <c r="R206"/>
  <c r="P206"/>
  <c r="J206"/>
  <c r="BE206"/>
  <c r="BI205"/>
  <c r="BH205"/>
  <c r="BG205"/>
  <c r="BF205"/>
  <c r="T205"/>
  <c r="R205"/>
  <c r="P205"/>
  <c r="J205"/>
  <c r="BE205"/>
  <c r="BI204"/>
  <c r="BH204"/>
  <c r="BG204"/>
  <c r="BF204"/>
  <c r="T204"/>
  <c r="R204"/>
  <c r="P204"/>
  <c r="J204"/>
  <c r="BE204"/>
  <c r="BI202"/>
  <c r="BH202"/>
  <c r="BG202"/>
  <c r="BF202"/>
  <c r="T202"/>
  <c r="R202"/>
  <c r="P202"/>
  <c r="J202"/>
  <c r="BE202"/>
  <c r="BI200"/>
  <c r="BH200"/>
  <c r="BG200"/>
  <c r="BF200"/>
  <c r="T200"/>
  <c r="R200"/>
  <c r="P200"/>
  <c r="J200"/>
  <c r="BE200"/>
  <c r="BI196"/>
  <c r="BH196"/>
  <c r="BG196"/>
  <c r="BF196"/>
  <c r="T196"/>
  <c r="R196"/>
  <c r="P196"/>
  <c r="J196"/>
  <c r="BE196"/>
  <c r="BI194"/>
  <c r="BH194"/>
  <c r="BG194"/>
  <c r="BF194"/>
  <c r="T194"/>
  <c r="R194"/>
  <c r="P194"/>
  <c r="J194"/>
  <c r="BE194"/>
  <c r="BI190"/>
  <c r="BH190"/>
  <c r="BG190"/>
  <c r="BF190"/>
  <c r="T190"/>
  <c r="R190"/>
  <c r="P190"/>
  <c r="J190"/>
  <c r="BE190"/>
  <c r="BI188"/>
  <c r="BH188"/>
  <c r="BG188"/>
  <c r="BF188"/>
  <c r="T188"/>
  <c r="R188"/>
  <c r="P188"/>
  <c r="J188"/>
  <c r="BE188"/>
  <c r="BI187"/>
  <c r="BH187"/>
  <c r="BG187"/>
  <c r="BF187"/>
  <c r="T187"/>
  <c r="R187"/>
  <c r="P187"/>
  <c r="J187"/>
  <c r="BE187"/>
  <c r="BI184"/>
  <c r="BH184"/>
  <c r="BG184"/>
  <c r="BF184"/>
  <c r="T184"/>
  <c r="R184"/>
  <c r="P184"/>
  <c r="J184"/>
  <c r="BE184"/>
  <c r="BI181"/>
  <c r="BH181"/>
  <c r="BG181"/>
  <c r="BF181"/>
  <c r="T181"/>
  <c r="R181"/>
  <c r="P181"/>
  <c r="J181"/>
  <c r="BE181"/>
  <c r="T180"/>
  <c r="R180"/>
  <c r="P180"/>
  <c r="J180"/>
  <c r="BI176"/>
  <c r="BH176"/>
  <c r="BG176"/>
  <c r="BF176"/>
  <c r="T176"/>
  <c r="R176"/>
  <c r="P176"/>
  <c r="J176"/>
  <c r="BE176"/>
  <c r="BI175"/>
  <c r="BH175"/>
  <c r="BG175"/>
  <c r="BF175"/>
  <c r="T175"/>
  <c r="R175"/>
  <c r="P175"/>
  <c r="J175"/>
  <c r="BE175"/>
  <c r="BI171"/>
  <c r="BH171"/>
  <c r="BG171"/>
  <c r="BF171"/>
  <c r="T171"/>
  <c r="R171"/>
  <c r="P171"/>
  <c r="J171"/>
  <c r="BE171"/>
  <c r="T170"/>
  <c r="R170"/>
  <c r="P170"/>
  <c r="J170"/>
  <c r="BI169"/>
  <c r="BH169"/>
  <c r="BG169"/>
  <c r="BF169"/>
  <c r="T169"/>
  <c r="R169"/>
  <c r="P169"/>
  <c r="J169"/>
  <c r="BE169"/>
  <c r="BI167"/>
  <c r="BH167"/>
  <c r="BG167"/>
  <c r="BF167"/>
  <c r="T167"/>
  <c r="R167"/>
  <c r="P167"/>
  <c r="J167"/>
  <c r="BE167"/>
  <c r="BI165"/>
  <c r="BH165"/>
  <c r="BG165"/>
  <c r="BF165"/>
  <c r="T165"/>
  <c r="R165"/>
  <c r="P165"/>
  <c r="J165"/>
  <c r="BE165"/>
  <c r="BI163"/>
  <c r="BH163"/>
  <c r="BG163"/>
  <c r="BF163"/>
  <c r="T163"/>
  <c r="R163"/>
  <c r="P163"/>
  <c r="J163"/>
  <c r="BE163"/>
  <c r="T162"/>
  <c r="R162"/>
  <c r="P162"/>
  <c r="J162"/>
  <c r="BI158"/>
  <c r="BH158"/>
  <c r="BG158"/>
  <c r="BF158"/>
  <c r="T158"/>
  <c r="R158"/>
  <c r="P158"/>
  <c r="J158"/>
  <c r="BE158"/>
  <c r="BI156"/>
  <c r="BH156"/>
  <c r="BG156"/>
  <c r="BF156"/>
  <c r="T156"/>
  <c r="R156"/>
  <c r="P156"/>
  <c r="J156"/>
  <c r="BE156"/>
  <c r="BI152"/>
  <c r="BH152"/>
  <c r="BG152"/>
  <c r="BF152"/>
  <c r="T152"/>
  <c r="R152"/>
  <c r="P152"/>
  <c r="J152"/>
  <c r="BE152"/>
  <c r="BI148"/>
  <c r="BH148"/>
  <c r="BG148"/>
  <c r="BF148"/>
  <c r="T148"/>
  <c r="R148"/>
  <c r="P148"/>
  <c r="J148"/>
  <c r="BE148"/>
  <c r="BI144"/>
  <c r="BH144"/>
  <c r="BG144"/>
  <c r="BF144"/>
  <c r="T144"/>
  <c r="R144"/>
  <c r="P144"/>
  <c r="J144"/>
  <c r="BE144"/>
  <c r="T143"/>
  <c r="R143"/>
  <c r="P143"/>
  <c r="J143"/>
  <c r="BI142"/>
  <c r="BH142"/>
  <c r="BG142"/>
  <c r="BF142"/>
  <c r="T142"/>
  <c r="R142"/>
  <c r="P142"/>
  <c r="J142"/>
  <c r="BE142"/>
  <c r="BI138"/>
  <c r="BH138"/>
  <c r="BG138"/>
  <c r="BF138"/>
  <c r="T138"/>
  <c r="R138"/>
  <c r="P138"/>
  <c r="J138"/>
  <c r="BE138"/>
  <c r="BI134"/>
  <c r="BH134"/>
  <c r="BG134"/>
  <c r="BF134"/>
  <c r="T134"/>
  <c r="R134"/>
  <c r="P134"/>
  <c r="J134"/>
  <c r="BE134"/>
  <c r="BI130"/>
  <c r="BH130"/>
  <c r="BG130"/>
  <c r="BF130"/>
  <c r="T130"/>
  <c r="R130"/>
  <c r="P130"/>
  <c r="J130"/>
  <c r="BE130"/>
  <c r="BI126"/>
  <c r="BH126"/>
  <c r="BG126"/>
  <c r="BF126"/>
  <c r="T126"/>
  <c r="R126"/>
  <c r="P126"/>
  <c r="J126"/>
  <c r="BE126"/>
  <c r="BI122"/>
  <c r="BH122"/>
  <c r="BG122"/>
  <c r="BF122"/>
  <c r="T122"/>
  <c r="R122"/>
  <c r="P122"/>
  <c r="J122"/>
  <c r="BE122"/>
  <c r="BI120"/>
  <c r="BH120"/>
  <c r="BG120"/>
  <c r="BF120"/>
  <c r="T120"/>
  <c r="R120"/>
  <c r="P120"/>
  <c r="J120"/>
  <c r="BE120"/>
  <c r="BI116"/>
  <c r="BH116"/>
  <c r="BG116"/>
  <c r="BF116"/>
  <c r="T116"/>
  <c r="R116"/>
  <c r="P116"/>
  <c r="J116"/>
  <c r="BE116"/>
  <c r="BI115"/>
  <c r="BH115"/>
  <c r="BG115"/>
  <c r="BF115"/>
  <c r="T115"/>
  <c r="R115"/>
  <c r="P115"/>
  <c r="J115"/>
  <c r="BE115"/>
  <c r="BI111"/>
  <c r="BH111"/>
  <c r="BG111"/>
  <c r="BF111"/>
  <c r="T111"/>
  <c r="R111"/>
  <c r="P111"/>
  <c r="J111"/>
  <c r="BE111"/>
  <c r="BI109"/>
  <c r="BH109"/>
  <c r="BG109"/>
  <c r="BF109"/>
  <c r="T109"/>
  <c r="R109"/>
  <c r="P109"/>
  <c r="J109"/>
  <c r="BE109"/>
  <c r="BI107"/>
  <c r="BH107"/>
  <c r="BG107"/>
  <c r="BF107"/>
  <c r="T107"/>
  <c r="R107"/>
  <c r="P107"/>
  <c r="J107"/>
  <c r="BE107"/>
  <c r="BI105"/>
  <c r="BH105"/>
  <c r="BG105"/>
  <c r="BF105"/>
  <c r="T105"/>
  <c r="R105"/>
  <c r="P105"/>
  <c r="J105"/>
  <c r="BE105"/>
  <c r="BI101"/>
  <c r="BH101"/>
  <c r="BG101"/>
  <c r="BF101"/>
  <c r="T101"/>
  <c r="R101"/>
  <c r="P101"/>
  <c r="J101"/>
  <c r="BE101"/>
  <c r="BI97"/>
  <c r="BH97"/>
  <c r="BG97"/>
  <c r="BF97"/>
  <c r="T97"/>
  <c r="R97"/>
  <c r="P97"/>
  <c r="J97"/>
  <c r="BE97"/>
  <c r="BI91"/>
  <c r="BH91"/>
  <c r="BG91"/>
  <c r="BF91"/>
  <c r="T91"/>
  <c r="R91"/>
  <c r="P91"/>
  <c r="J91"/>
  <c r="BE91"/>
  <c r="BI87"/>
  <c r="BH87"/>
  <c r="BG87"/>
  <c r="BF87"/>
  <c r="T87"/>
  <c r="R87"/>
  <c r="P87"/>
  <c r="J87"/>
  <c r="BE87"/>
  <c r="T86"/>
  <c r="R86"/>
  <c r="P86"/>
  <c r="J86"/>
  <c r="T85"/>
  <c r="R85"/>
  <c r="P85"/>
  <c r="J85"/>
  <c r="T84"/>
  <c r="R84"/>
  <c r="P84"/>
  <c r="J84"/>
  <c r="J81"/>
  <c r="I81"/>
  <c r="C81"/>
  <c r="J80"/>
  <c r="I80"/>
  <c r="F80"/>
  <c r="C80"/>
  <c r="I78"/>
  <c r="F78"/>
  <c r="C78"/>
  <c r="E76"/>
  <c r="C75"/>
  <c r="J67"/>
  <c r="G67"/>
  <c r="F67"/>
  <c r="D67"/>
  <c r="G56"/>
  <c r="D56"/>
  <c r="J52"/>
  <c r="G52"/>
  <c r="G41"/>
  <c r="D41"/>
  <c r="J28"/>
  <c r="AA25"/>
  <c r="I22"/>
  <c r="I21"/>
  <c r="I19"/>
  <c r="I18"/>
  <c r="J16"/>
  <c r="I16"/>
  <c r="E16"/>
  <c r="F81"/>
  <c r="J15"/>
  <c r="I15"/>
  <c r="J10"/>
  <c r="J78"/>
  <c r="AA7"/>
  <c r="AA76"/>
  <c i="1" r="AY91"/>
  <c r="AX91"/>
  <c r="AW91"/>
  <c r="AU91"/>
  <c r="AG91"/>
  <c r="BD90"/>
  <c r="BC90"/>
  <c r="BB90"/>
  <c r="BA90"/>
  <c r="AY90"/>
  <c r="AX90"/>
  <c r="AW90"/>
  <c r="AU90"/>
  <c r="AS90"/>
  <c r="AG90"/>
  <c r="CO86"/>
  <c r="AM86"/>
  <c r="L86"/>
  <c r="CO85"/>
  <c r="AM85"/>
  <c r="L85"/>
  <c r="AM83"/>
  <c r="L83"/>
  <c r="L81"/>
  <c r="L80"/>
  <c r="AK26"/>
  <c i="2" l="1" r="F31"/>
  <c r="J31"/>
  <c r="J34"/>
  <c i="1" l="1" r="AZ91"/>
  <c r="AV91"/>
  <c r="AT91"/>
  <c r="AN91"/>
  <c l="1" r="AZ90"/>
  <c r="AV90"/>
  <c r="AT90"/>
  <c r="AN90"/>
  <c l="1" r="W29"/>
  <c r="AK29"/>
  <c r="AK31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<sst xmlns="http://schemas.openxmlformats.org/spreadsheetml/2006/main">
  <si>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</si>
  <si>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</si>
  <si>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</si>
  <si>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</si>
  <si>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{0000d4a7-0000-0000-0000-000000000000}</t>
  </si>
  <si>
    <t xml:space="preserve">&gt;&gt;  skryté sloupce  &lt;&lt;</t>
  </si>
  <si>
    <t>REKAPITULACE STAVBY</t>
  </si>
  <si>
    <t xml:space="preserve">v ---  níže se nacházejí doplnkové a pomocné údaje k sestavám  --- v</t>
  </si>
  <si>
    <t>Návod na vyplnění</t>
  </si>
  <si>
    <t>Kód:</t>
  </si>
  <si>
    <t>000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</si>
  <si>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</si>
  <si>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</si>
  <si>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 xml:space="preserve">24062P - Vegetační ČOV Air:Phyt na  vrcholu Čerchova</t>
  </si>
  <si>
    <t>KSO:</t>
  </si>
  <si>
    <t>CZ-CC:</t>
  </si>
  <si>
    <t/>
  </si>
  <si>
    <t>Místo:</t>
  </si>
  <si>
    <t>Datum:</t>
  </si>
  <si>
    <t>Zadavatel:</t>
  </si>
  <si>
    <t>IČ:</t>
  </si>
  <si>
    <t>00253316</t>
  </si>
  <si>
    <t>Město Domažlice</t>
  </si>
  <si>
    <t>DIČ:</t>
  </si>
  <si>
    <t>CZ00253316</t>
  </si>
  <si>
    <t>Zhotovitel:</t>
  </si>
  <si>
    <t>Vyplň údaj</t>
  </si>
  <si>
    <t>Projektant:</t>
  </si>
  <si>
    <t>Zpracovatel:</t>
  </si>
  <si>
    <t>28088638</t>
  </si>
  <si>
    <t>Grania s.r.o.</t>
  </si>
  <si>
    <t>CZ28088638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</si>
  <si>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</si>
  <si>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</si>
  <si>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</si>
  <si>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</si>
  <si>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</si>
  <si>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</si>
  <si>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</si>
  <si>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</si>
  <si>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Cena s DPH</t>
  </si>
  <si>
    <t>v</t>
  </si>
  <si>
    <t>CZK</t>
  </si>
  <si>
    <t>Datum a podpis:</t>
  </si>
  <si>
    <t>Razítko</t>
  </si>
  <si>
    <t>REKAPITULACE OBJEKTŮ STAVBY A SOUPISŮ PRACÍ</t>
  </si>
  <si>
    <t>Kód</t>
  </si>
  <si>
    <t>Informatívní údaje z listů zakázek</t>
  </si>
  <si>
    <t>Popis</t>
  </si>
  <si>
    <t>Cena bez DPH [CZK]</t>
  </si>
  <si>
    <t>Cena s DPH [CZK]</t>
  </si>
  <si>
    <t>Typ</t>
  </si>
  <si>
    <t>z toho Ostat.
náklady [CZK]</t>
  </si>
  <si>
    <t>DPH [CZK]</t>
  </si>
  <si>
    <t>Nh celkem [h]</t>
  </si>
  <si>
    <t>DPH základní [CZK]</t>
  </si>
  <si>
    <t>DPH snížená [CZK]</t>
  </si>
  <si>
    <t>DPH základní přenesená
[CZK]</t>
  </si>
  <si>
    <t>DPH snížená přenesená
[CZK]</t>
  </si>
  <si>
    <t>Základna
DPH základní</t>
  </si>
  <si>
    <t>Základna
DPH snížená</t>
  </si>
  <si>
    <t>Základna
DPH zákl. přenesená</t>
  </si>
  <si>
    <t>Základna
DPH sníž. přenesená</t>
  </si>
  <si>
    <t>Základna
DPH nulová</t>
  </si>
  <si>
    <t>Náklady soupisu celkem</t>
  </si>
  <si>
    <t>D</t>
  </si>
  <si>
    <t>IMPORT</t>
  </si>
  <si>
    <t>{003f0ee8-0000-0000-0000-000000000000}</t>
  </si>
  <si>
    <t>{00000000-0000-0000-0000-000000000000}</t>
  </si>
  <si>
    <t>/</t>
  </si>
  <si>
    <t>STA</t>
  </si>
  <si>
    <t>###NOINSERT###</t>
  </si>
  <si>
    <t>KRYCÍ LIST SOUPISU PRACÍ</t>
  </si>
  <si>
    <t>SOUPIS PRACÍ</t>
  </si>
  <si>
    <t>PČ</t>
  </si>
  <si>
    <t>MJ</t>
  </si>
  <si>
    <t>Množství</t>
  </si>
  <si>
    <t>J. cena [CZK]</t>
  </si>
  <si>
    <t>Cena celkem [CZK]</t>
  </si>
  <si>
    <t>Cenová soustava</t>
  </si>
  <si>
    <t>J. Nh [h]</t>
  </si>
  <si>
    <t>J. hmotnost [t]</t>
  </si>
  <si>
    <t>Hmotnost celkem [t]</t>
  </si>
  <si>
    <t>J. suť [t]</t>
  </si>
  <si>
    <t>Suť Celkem [t]</t>
  </si>
  <si>
    <t>HSV</t>
  </si>
  <si>
    <t>Práce a dodávky HSV</t>
  </si>
  <si>
    <t>ROZPOCET</t>
  </si>
  <si>
    <t>1</t>
  </si>
  <si>
    <t>Zemní práce</t>
  </si>
  <si>
    <t>K</t>
  </si>
  <si>
    <t>121151113</t>
  </si>
  <si>
    <t>Sejmutí ornice plochy do 500 m2 tl vrstvy do 200 mm strojně</t>
  </si>
  <si>
    <t>m2</t>
  </si>
  <si>
    <t>CS ÚRS 2026 01</t>
  </si>
  <si>
    <t>Online PSC</t>
  </si>
  <si>
    <t>https://podminky.urs.cz/item/CS_URS_2026_01/121151113</t>
  </si>
  <si>
    <t>VV</t>
  </si>
  <si>
    <t>175,470</t>
  </si>
  <si>
    <t>Součet</t>
  </si>
  <si>
    <t>6</t>
  </si>
  <si>
    <t>131251103</t>
  </si>
  <si>
    <t>Hloubení jam nezapažených v hornině třídy těžitelnosti I skupiny 3 objem do 100 m3 strojně</t>
  </si>
  <si>
    <t>m3</t>
  </si>
  <si>
    <t>https://podminky.urs.cz/item/CS_URS_2026_01/131251103</t>
  </si>
  <si>
    <t>19,010*1,025</t>
  </si>
  <si>
    <t>24,000*1,601</t>
  </si>
  <si>
    <t>14,330*2,830</t>
  </si>
  <si>
    <t>7</t>
  </si>
  <si>
    <t>132251101</t>
  </si>
  <si>
    <t>Hloubení rýh nezapažených š do 800 mm v hornině třídy těžitelnosti I skupiny 3 objem do 20 m3 strojně</t>
  </si>
  <si>
    <t>https://podminky.urs.cz/item/CS_URS_2026_01/132251101</t>
  </si>
  <si>
    <t>5,960*0,8*0,8</t>
  </si>
  <si>
    <t>13</t>
  </si>
  <si>
    <t>166151101</t>
  </si>
  <si>
    <t>Přehození neulehlého výkopku z horniny třídy těžitelnosti I skupiny 1 až 3 strojně</t>
  </si>
  <si>
    <t>https://podminky.urs.cz/item/CS_URS_2026_01/166151101</t>
  </si>
  <si>
    <t>98*0,5</t>
  </si>
  <si>
    <t>8</t>
  </si>
  <si>
    <t>171151103</t>
  </si>
  <si>
    <t>Uložení sypaniny z hornin soudržných do násypů zhutněných strojně</t>
  </si>
  <si>
    <t>https://podminky.urs.cz/item/CS_URS_2026_01/171151103</t>
  </si>
  <si>
    <t>9</t>
  </si>
  <si>
    <t>174151101</t>
  </si>
  <si>
    <t>Zásyp jam, šachet rýh nebo kolem objektů sypaninou se zhutněním</t>
  </si>
  <si>
    <t>https://podminky.urs.cz/item/CS_URS_2026_01/174151101</t>
  </si>
  <si>
    <t>10</t>
  </si>
  <si>
    <t>174251109</t>
  </si>
  <si>
    <t>Příplatek k ceně za prohození sypaniny strojně</t>
  </si>
  <si>
    <t>https://podminky.urs.cz/item/CS_URS_2026_01/174251109</t>
  </si>
  <si>
    <t>46</t>
  </si>
  <si>
    <t>17515110.R1</t>
  </si>
  <si>
    <t>Obsypání plastovýh nádrží kamenivem dle výrobce</t>
  </si>
  <si>
    <t>CS ÚRS 2025 02</t>
  </si>
  <si>
    <t>https://podminky.urs.cz/item/CS_URS_2025_02/17515110.R1</t>
  </si>
  <si>
    <t>(14,330-3,350- 2 * 0,920) * 1,7</t>
  </si>
  <si>
    <t>47</t>
  </si>
  <si>
    <t>M</t>
  </si>
  <si>
    <t>58333625</t>
  </si>
  <si>
    <t>kamenivo těžené hrubé frakce 4/8</t>
  </si>
  <si>
    <t>t</t>
  </si>
  <si>
    <t>11</t>
  </si>
  <si>
    <t>175151101</t>
  </si>
  <si>
    <t>Obsypání potrubí strojně sypaninou bez prohození, uloženou do 3 m</t>
  </si>
  <si>
    <t>https://podminky.urs.cz/item/CS_URS_2026_01/175151101</t>
  </si>
  <si>
    <t>(3,826+5,960) * 0,8 * 0,3</t>
  </si>
  <si>
    <t>12</t>
  </si>
  <si>
    <t>58337303</t>
  </si>
  <si>
    <t>štěrkopísek frakce 0/8</t>
  </si>
  <si>
    <t>1,1745*2 'Přepočtené koeficientem množství</t>
  </si>
  <si>
    <t>4</t>
  </si>
  <si>
    <t>181351005</t>
  </si>
  <si>
    <t>Rozprostření ornice tl vrstvy přes 250 do 300 mm pl do 100 m2 v rovině nebo ve svahu do 1:5 strojně</t>
  </si>
  <si>
    <t>https://podminky.urs.cz/item/CS_URS_2026_01/181351005</t>
  </si>
  <si>
    <t>175,470-19,010-49,270</t>
  </si>
  <si>
    <t>3</t>
  </si>
  <si>
    <t>182251101</t>
  </si>
  <si>
    <t>Svahování násypů strojně</t>
  </si>
  <si>
    <t>https://podminky.urs.cz/item/CS_URS_2026_01/182251101</t>
  </si>
  <si>
    <t>49,270</t>
  </si>
  <si>
    <t>5</t>
  </si>
  <si>
    <t>182351025</t>
  </si>
  <si>
    <t>Rozprostření ornice pl do 100 m2 ve svahu přes 1:5 tl vrstvy přes 250 do 300 mm strojně</t>
  </si>
  <si>
    <t>https://podminky.urs.cz/item/CS_URS_2026_01/182351025</t>
  </si>
  <si>
    <t>62</t>
  </si>
  <si>
    <t>183111111</t>
  </si>
  <si>
    <t>Hloubení jamek bez výměny půdy zeminy skupiny 1 až 4 obj do 0,002 m3 v rovině a svahu do 1:5</t>
  </si>
  <si>
    <t>kus</t>
  </si>
  <si>
    <t>https://podminky.urs.cz/item/CS_URS_2025_02/183111111</t>
  </si>
  <si>
    <t>4*3*5</t>
  </si>
  <si>
    <t>63</t>
  </si>
  <si>
    <t>183211312</t>
  </si>
  <si>
    <t>Výsadba trvalek prostokořenných</t>
  </si>
  <si>
    <t>https://podminky.urs.cz/item/CS_URS_2025_02/183211312</t>
  </si>
  <si>
    <t>60</t>
  </si>
  <si>
    <t>64</t>
  </si>
  <si>
    <t>183.R1</t>
  </si>
  <si>
    <t>Mokřadní rostliny vícedruhové</t>
  </si>
  <si>
    <t>2</t>
  </si>
  <si>
    <t>Zakládání</t>
  </si>
  <si>
    <t>14</t>
  </si>
  <si>
    <t>212532111</t>
  </si>
  <si>
    <t>Lože pro trativody z kameniva hrubého drceného</t>
  </si>
  <si>
    <t>https://podminky.urs.cz/item/CS_URS_2026_01/212532111</t>
  </si>
  <si>
    <t>24,000*0,500</t>
  </si>
  <si>
    <t>50</t>
  </si>
  <si>
    <t>212752101</t>
  </si>
  <si>
    <t>Trativod z drenážních trubek korugovaných PE-HD SN 4 perforace 360° včetně lože otevřený výkop DN 100 pro liniové stavby</t>
  </si>
  <si>
    <t>m</t>
  </si>
  <si>
    <t>https://podminky.urs.cz/item/CS_URS_2025_02/212752101</t>
  </si>
  <si>
    <t>12,564</t>
  </si>
  <si>
    <t>48</t>
  </si>
  <si>
    <t>213141111</t>
  </si>
  <si>
    <t>Zřízení vrstvy z geotextilie v rovině nebo ve sklonu do 1:5 š do 3 m</t>
  </si>
  <si>
    <t>https://podminky.urs.cz/item/CS_URS_2025_02/213141111</t>
  </si>
  <si>
    <t>24,000</t>
  </si>
  <si>
    <t>49</t>
  </si>
  <si>
    <t>69311081</t>
  </si>
  <si>
    <t>geotextilie netkaná separační, ochranná, filtrační, drenážní PES 300g/m2</t>
  </si>
  <si>
    <t>20,2617138*1,1845 'Přepočtené koeficientem množství</t>
  </si>
  <si>
    <t>51</t>
  </si>
  <si>
    <t>29111111.R1</t>
  </si>
  <si>
    <t>Podklad pod nádrže z kameniva 8-16 hutněného</t>
  </si>
  <si>
    <t>0,850* 2</t>
  </si>
  <si>
    <t>0,850* 1,5</t>
  </si>
  <si>
    <t>Svislé a kompletní konstrukce</t>
  </si>
  <si>
    <t>22</t>
  </si>
  <si>
    <t>382411111</t>
  </si>
  <si>
    <t>Zemní nádrž objemu 1600 l z PE na dešťovou a splaškovou vodu samonosná pro běžné zatížení</t>
  </si>
  <si>
    <t>https://podminky.urs.cz/item/CS_URS_2025_02/382411111</t>
  </si>
  <si>
    <t>21</t>
  </si>
  <si>
    <t>382411113</t>
  </si>
  <si>
    <t>Zemní nádrž objemu 4000 l z PE na dešťovou a splaškovou vodu samonosná pro běžné zatížení</t>
  </si>
  <si>
    <t>https://podminky.urs.cz/item/CS_URS_2025_02/382411113</t>
  </si>
  <si>
    <t>23</t>
  </si>
  <si>
    <t>382413114</t>
  </si>
  <si>
    <t>Osazení jímky z PP na obetonování objemu 4000 l pro usazení do terénu</t>
  </si>
  <si>
    <t>https://podminky.urs.cz/item/CS_URS_2025_02/382413114</t>
  </si>
  <si>
    <t>24</t>
  </si>
  <si>
    <t>mat.1</t>
  </si>
  <si>
    <t>Box plastový 2,35x1,3x1,2 svařovaný z PP pro vegetační čistírnu Air:Phyt</t>
  </si>
  <si>
    <t>ks</t>
  </si>
  <si>
    <t>Vodorovné konstrukce</t>
  </si>
  <si>
    <t>15</t>
  </si>
  <si>
    <t>451573111</t>
  </si>
  <si>
    <t>Lože pod potrubí otevřený výkop ze štěrkopísku</t>
  </si>
  <si>
    <t>https://podminky.urs.cz/item/CS_URS_2026_01/451573111</t>
  </si>
  <si>
    <t>(5,960+3,826)*0,8*0,1</t>
  </si>
  <si>
    <t>75</t>
  </si>
  <si>
    <t>45753111.R1</t>
  </si>
  <si>
    <t>Filtrační vrstvy z keramického kameniva 8-16 mm bez zhutnění frakce od 4 až 8 do 22 až 32 mm</t>
  </si>
  <si>
    <t>74</t>
  </si>
  <si>
    <t>457571211</t>
  </si>
  <si>
    <t>Filtrační vrstvy z kameniva těženého hrubého bez zhutnění frakce 8-16 nebo 4-8 mm</t>
  </si>
  <si>
    <t>https://podminky.urs.cz/item/CS_URS_2025_02/457571211</t>
  </si>
  <si>
    <t>4*3*0,2</t>
  </si>
  <si>
    <t>Vedení trubní dálková a přípojná</t>
  </si>
  <si>
    <t>65</t>
  </si>
  <si>
    <t>871143101.R1</t>
  </si>
  <si>
    <t>Provzdušňovací potrubí PE d16</t>
  </si>
  <si>
    <t>2,165* 16</t>
  </si>
  <si>
    <t>66</t>
  </si>
  <si>
    <t>871172201</t>
  </si>
  <si>
    <t>Přívod vzduchu HDPE d 25, s tvarovkami a odbočkami pro provzdušňovací potrubí</t>
  </si>
  <si>
    <t>2+5+8+7+7+1,2+1,2+1</t>
  </si>
  <si>
    <t>52</t>
  </si>
  <si>
    <t>871224201.R1</t>
  </si>
  <si>
    <t>Montáž kanalizačního potrubí z PE SDR11 d 63x5,8 mm, spojování svěrnými spojkami</t>
  </si>
  <si>
    <t>53</t>
  </si>
  <si>
    <t>28613424</t>
  </si>
  <si>
    <t>potrubí kanalizační jednovrstvé PE100 RC SDR11 63x5,8mm</t>
  </si>
  <si>
    <t>5,91133005*1,015 'Přepočtené koeficientem množství</t>
  </si>
  <si>
    <t>25</t>
  </si>
  <si>
    <t>871263121</t>
  </si>
  <si>
    <t>Montáž kanalizačního potrubí hladkého plnostěnného SN 8 z PVC-U DN 110</t>
  </si>
  <si>
    <t>https://podminky.urs.cz/item/CS_URS_2025_02/871263121</t>
  </si>
  <si>
    <t>6,544+3,826+0,572+0,713+(5*0,752) + ( 12 *1,013)</t>
  </si>
  <si>
    <t>26</t>
  </si>
  <si>
    <t>28611118</t>
  </si>
  <si>
    <t>trubka kanalizační PVC-U plnostěnná jednovrstvá DN 110x1000mm SN8</t>
  </si>
  <si>
    <t>26,76796117*1,03 'Přepočtené koeficientem množství</t>
  </si>
  <si>
    <t>27</t>
  </si>
  <si>
    <t>871313121</t>
  </si>
  <si>
    <t>Montáž kanalizačního potrubí hladkého plnostěnného SN 8 z PVC-U DN 160</t>
  </si>
  <si>
    <t>https://podminky.urs.cz/item/CS_URS_2025_02/871313121</t>
  </si>
  <si>
    <t>0,274+1,254+0,605</t>
  </si>
  <si>
    <t>28</t>
  </si>
  <si>
    <t>28611164</t>
  </si>
  <si>
    <t>trubka kanalizační PVC-U plnostěnná jednovrstvá DN 160x1000mm SN8</t>
  </si>
  <si>
    <t>2,03883495*1,03 'Přepočtené koeficientem množství</t>
  </si>
  <si>
    <t>54</t>
  </si>
  <si>
    <t>877212001</t>
  </si>
  <si>
    <t>Montáž svěrných spojek na vodovodním potrubí z trub d 63</t>
  </si>
  <si>
    <t>https://podminky.urs.cz/item/CS_URS_2025_02/877212001</t>
  </si>
  <si>
    <t>56</t>
  </si>
  <si>
    <t>mat.2</t>
  </si>
  <si>
    <t>kulový kohout uzavírací d63</t>
  </si>
  <si>
    <t>55</t>
  </si>
  <si>
    <t>63126220</t>
  </si>
  <si>
    <t>koleno 90° svěrné pro PE potrubí d63</t>
  </si>
  <si>
    <t>29</t>
  </si>
  <si>
    <t>877260310</t>
  </si>
  <si>
    <t>Montáž kolen na kanalizačním potrubí z PP nebo tvrdého PVC-U trub hladkých plnostěnných DN 100</t>
  </si>
  <si>
    <t>https://podminky.urs.cz/item/CS_URS_2025_02/877260310</t>
  </si>
  <si>
    <t>31</t>
  </si>
  <si>
    <t>OSM.220620</t>
  </si>
  <si>
    <t>KGM hrdlová zátka DN 110 SN8</t>
  </si>
  <si>
    <t>30</t>
  </si>
  <si>
    <t>28611351</t>
  </si>
  <si>
    <t>koleno kanalizační PVC KG 110x45°</t>
  </si>
  <si>
    <t>32</t>
  </si>
  <si>
    <t>877260320</t>
  </si>
  <si>
    <t>Montáž odboček na kanalizačním potrubí z PP nebo tvrdého PVC-U trub hladkých plnostěnných DN 100</t>
  </si>
  <si>
    <t>https://podminky.urs.cz/item/CS_URS_2025_02/877260320</t>
  </si>
  <si>
    <t>34</t>
  </si>
  <si>
    <t>OSM.220400</t>
  </si>
  <si>
    <t>KGEA 87st odbočka DN 110/110 SN8</t>
  </si>
  <si>
    <t>33</t>
  </si>
  <si>
    <t>OSM.220300</t>
  </si>
  <si>
    <t>KGEA 45st odbočka DN 110/110 SN8</t>
  </si>
  <si>
    <t>35</t>
  </si>
  <si>
    <t>877260330</t>
  </si>
  <si>
    <t>Montáž spojek na kanalizačním potrubí z PP nebo tvrdého PVC-U trub hladkých plnostěnných DN 100</t>
  </si>
  <si>
    <t>https://podminky.urs.cz/item/CS_URS_2025_02/877260330</t>
  </si>
  <si>
    <t>36</t>
  </si>
  <si>
    <t>OSM.220500</t>
  </si>
  <si>
    <t>KGU přesuvka DN 110 SN8</t>
  </si>
  <si>
    <t>16</t>
  </si>
  <si>
    <t>892271111</t>
  </si>
  <si>
    <t>Tlaková zkouška vodou potrubí DN 100 nebo 125</t>
  </si>
  <si>
    <t>https://podminky.urs.cz/item/CS_URS_2025_02/892271111</t>
  </si>
  <si>
    <t>17</t>
  </si>
  <si>
    <t>892351111</t>
  </si>
  <si>
    <t>Tlaková zkouška vodou potrubí DN 150 nebo 200</t>
  </si>
  <si>
    <t>https://podminky.urs.cz/item/CS_URS_2025_02/892351111</t>
  </si>
  <si>
    <t>38</t>
  </si>
  <si>
    <t>894812051</t>
  </si>
  <si>
    <t>Revizní a čistící šachta z PP DN 315 poklop plastový pochozí pro třídu zatížení A15</t>
  </si>
  <si>
    <t>https://podminky.urs.cz/item/CS_URS_2025_02/894812051</t>
  </si>
  <si>
    <t>37</t>
  </si>
  <si>
    <t>894812131</t>
  </si>
  <si>
    <t>Revizní a čistící šachta z PP DN 315 šachtová roura korugovaná bez hrdla světlé hloubky 1250 mm</t>
  </si>
  <si>
    <t>https://podminky.urs.cz/item/CS_URS_2025_02/894812131</t>
  </si>
  <si>
    <t>41</t>
  </si>
  <si>
    <t>894812231</t>
  </si>
  <si>
    <t>Revizní a čistící šachta z PP DN 425 šachtová roura korugovaná bez hrdla světlé hloubky 1500 mm</t>
  </si>
  <si>
    <t>https://podminky.urs.cz/item/CS_URS_2025_02/894812231</t>
  </si>
  <si>
    <t>42</t>
  </si>
  <si>
    <t>894812257</t>
  </si>
  <si>
    <t>Revizní a čistící šachta z PP DN 425 poklop plastový pochozí pro třídu zatížení A15</t>
  </si>
  <si>
    <t>https://podminky.urs.cz/item/CS_URS_2025_02/894812257</t>
  </si>
  <si>
    <t>43</t>
  </si>
  <si>
    <t>894812339</t>
  </si>
  <si>
    <t>Příplatek k rourám revizní a čistící šachty z PP DN 600 za uříznutí šachtové roury</t>
  </si>
  <si>
    <t>https://podminky.urs.cz/item/CS_URS_2025_02/894812339</t>
  </si>
  <si>
    <t>44</t>
  </si>
  <si>
    <t>894812611</t>
  </si>
  <si>
    <t>Vyříznutí a utěsnění otvoru ve stěně šachty DN 110</t>
  </si>
  <si>
    <t>https://podminky.urs.cz/item/CS_URS_2025_02/894812611</t>
  </si>
  <si>
    <t>45</t>
  </si>
  <si>
    <t>871.R1</t>
  </si>
  <si>
    <t>Vyvrtání otvorů v PVC potrubí dle dokumentace</t>
  </si>
  <si>
    <t>kpl</t>
  </si>
  <si>
    <t>18</t>
  </si>
  <si>
    <t>899103112</t>
  </si>
  <si>
    <t>Osazení poklopů litinových, ocelových nebo železobetonových včetně rámů pro třídu zatížení B125, C250</t>
  </si>
  <si>
    <t>https://podminky.urs.cz/item/CS_URS_2025_02/899103112</t>
  </si>
  <si>
    <t>19</t>
  </si>
  <si>
    <t>28661933</t>
  </si>
  <si>
    <t>poklop šachtový litinový DN 600 pro třídu zatížení B125</t>
  </si>
  <si>
    <t>20</t>
  </si>
  <si>
    <t>899722111</t>
  </si>
  <si>
    <t>Krytí potrubí z plastů výstražnou fólií z PVC do 20 cm</t>
  </si>
  <si>
    <t>https://podminky.urs.cz/item/CS_URS_2025_02/899722111</t>
  </si>
  <si>
    <t>5,960+3,826+1,254</t>
  </si>
  <si>
    <t>57</t>
  </si>
  <si>
    <t>8.R1</t>
  </si>
  <si>
    <t>Dodávka+montáž čerpadla s řídícím panelem a napojením dle projektové dokumentace</t>
  </si>
  <si>
    <t>58</t>
  </si>
  <si>
    <t>8.R2</t>
  </si>
  <si>
    <t>Dodávka+montáž mamutkového čerpadla dle projektové dokumentace</t>
  </si>
  <si>
    <t>67</t>
  </si>
  <si>
    <t>8.R3</t>
  </si>
  <si>
    <t>Dodávka+montáž filtračního materiálu do denitrifikačních nádrží s úpravou vnitřního potrubí</t>
  </si>
  <si>
    <t>68</t>
  </si>
  <si>
    <t>8.R4</t>
  </si>
  <si>
    <t>Dodávka+montáž odtokového filtru s filtračním materiálem pro redukci fosforu</t>
  </si>
  <si>
    <t>Ostatní konstrukce a práce, bourání</t>
  </si>
  <si>
    <t>39</t>
  </si>
  <si>
    <t>953731311</t>
  </si>
  <si>
    <t>Montáž svislého odvětrání - montáž větrací hlavice plastové DN do 160 mm</t>
  </si>
  <si>
    <t>https://podminky.urs.cz/item/CS_URS_2025_02/953731311</t>
  </si>
  <si>
    <t>40</t>
  </si>
  <si>
    <t>28612264</t>
  </si>
  <si>
    <t>hlavice ventilační plastová PP DN 110</t>
  </si>
  <si>
    <t>59</t>
  </si>
  <si>
    <t>9.R1</t>
  </si>
  <si>
    <t>Dodávka+montáž pilíře dřevěného pro umístění dmychadla, s betonovým základem a prostupy pro vedení vzduchu, napojení na elektriku</t>
  </si>
  <si>
    <t>9.R2</t>
  </si>
  <si>
    <t>Dodávka+montáž dmychadla dle specifikace projektové dokumentace</t>
  </si>
  <si>
    <t>61</t>
  </si>
  <si>
    <t>9.R3</t>
  </si>
  <si>
    <t>Dodávka+montáž řídícího panelu dmychadla dle specifikace projektové dokumentace</t>
  </si>
  <si>
    <t>998</t>
  </si>
  <si>
    <t>Přesun hmot</t>
  </si>
  <si>
    <t>70</t>
  </si>
  <si>
    <t>998276101</t>
  </si>
  <si>
    <t>Přesun hmot pro trubní vedení z trub z plastických hmot otevřený výkop</t>
  </si>
  <si>
    <t>https://podminky.urs.cz/item/CS_URS_2025_02/998276101</t>
  </si>
  <si>
    <t>71</t>
  </si>
  <si>
    <t>998276128</t>
  </si>
  <si>
    <t>Příplatek k přesunu hmot pro trubní vedení z trub z plastických hmot za zvětšený přesun přes 3000 do 5000 m</t>
  </si>
  <si>
    <t>https://podminky.urs.cz/item/CS_URS_2025_02/998276128</t>
  </si>
  <si>
    <t>72</t>
  </si>
  <si>
    <t>998276129</t>
  </si>
  <si>
    <t>Příplatek k přesunu hmot pro trubní vedení z trub z plastických hmot za zvětšený přesun ZKD 5000 m</t>
  </si>
  <si>
    <t>https://podminky.urs.cz/item/CS_URS_2025_02/998276129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</si>
  <si>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</si>
  <si>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</si>
  <si>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</si>
  <si>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</si>
  <si>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sz val="8"/>
        <scheme val="none"/>
      </rPr>
      <t xml:space="preserve">Rekapitulace stavby </t>
    </r>
    <r>
      <rPr>
        <rFont val="Arial CE"/>
        <charset val="238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</si>
  <si>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sz val="8"/>
        <scheme val="none"/>
      </rPr>
      <t>Rekapitulace stavby</t>
    </r>
    <r>
      <rPr>
        <rFont val="Arial CE"/>
        <charset val="238"/>
        <sz val="8"/>
        <scheme val="none"/>
      </rPr>
      <t xml:space="preserve"> jsou uvedeny informace identifikující předmět veřejné zakázky na stavební práce, KSO, CZ-CC,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</si>
  <si>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</si>
  <si>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</si>
  <si>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sz val="8"/>
        <scheme val="none"/>
      </rPr>
      <t>Rekapitulace objektů stavby a soupisů prací</t>
    </r>
    <r>
      <rPr>
        <rFont val="Arial CE"/>
        <charset val="238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</si>
  <si>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</si>
  <si>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</si>
  <si>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</si>
  <si>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</si>
  <si>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</si>
  <si>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</si>
  <si>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</si>
  <si>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</si>
  <si>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</si>
  <si>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</si>
  <si>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</si>
  <si>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</si>
  <si>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</si>
  <si>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</si>
  <si>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</si>
  <si>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sz val="8"/>
        <scheme val="none"/>
      </rPr>
      <t>Krycí list soupisu</t>
    </r>
    <r>
      <rPr>
        <rFont val="Arial CE"/>
        <charset val="238"/>
        <sz val="8"/>
        <scheme val="none"/>
      </rPr>
      <t xml:space="preserve"> obsahuje rekapitulaci informací o předmětu veřejné zakázky ze sestavy Rekapitulace stavby, informaci o zařazení objektu do KSO, </t>
    </r>
  </si>
  <si>
    <t>CZ-CC, CZ-CPV, CZ-CPA a rekapitulaci celkové nabídkové ceny účastníka za aktuální soupis prací.</t>
  </si>
  <si>
    <r>
      <rPr>
        <rFont val="Arial CE"/>
        <charset val="238"/>
        <b val="1"/>
        <sz val="8"/>
        <scheme val="none"/>
      </rPr>
      <t>Rekapitulace členění soupisu prací</t>
    </r>
    <r>
      <rPr>
        <rFont val="Arial CE"/>
        <charset val="238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</si>
  <si>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</si>
  <si>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sz val="8"/>
        <scheme val="none"/>
      </rPr>
      <t xml:space="preserve">Soupis prací </t>
    </r>
    <r>
      <rPr>
        <rFont val="Arial CE"/>
        <charset val="238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</si>
  <si>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</si>
  <si>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</si>
  <si>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</si>
  <si>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</si>
  <si>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</si>
  <si>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</si>
  <si>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</si>
  <si>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</si>
  <si>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</si>
  <si>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</si>
  <si>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</si>
  <si>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</si>
  <si>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</si>
  <si>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</si>
  <si>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</si>
  <si>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</si>
  <si>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</si>
  <si>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</si>
  <si>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</si>
  <si>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</si>
  <si>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</si>
  <si>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</si>
  <si>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</si>
  <si>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</si>
  <si>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</si>
  <si>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</si>
  <si>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</si>
  <si>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</si>
  <si>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</si>
  <si>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</si>
  <si>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</si>
  <si>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</si>
  <si>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</si>
  <si>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</si>
  <si>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</si>
  <si>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</si>
  <si>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</si>
  <si>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</si>
  <si>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</si>
  <si>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</si>
  <si>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</si>
  <si>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</si>
  <si>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</si>
  <si>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</si>
  <si>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</si>
  <si>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</si>
  <si>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</si>
  <si>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</si>
  <si>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</si>
  <si>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</si>
  <si>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</si>
  <si>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</si>
  <si>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</si>
  <si>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</si>
  <si>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</si>
  <si>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</si>
  <si>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CZ-CC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</si>
  <si>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</si>
  <si>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</si>
  <si>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</si>
  <si>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</si>
  <si>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</si>
  <si>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</si>
  <si>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</si>
  <si>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</si>
  <si>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</si>
  <si>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</si>
  <si>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</si>
  <si>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</si>
  <si>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</si>
  <si>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</si>
  <si>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</si>
  <si>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</si>
  <si>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</si>
  <si>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</si>
  <si>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</si>
  <si>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</si>
  <si>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</si>
  <si>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</si>
  <si>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</si>
  <si>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</si>
  <si>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</si>
  <si>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</si>
  <si>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</si>
  <si>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</si>
  <si>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</si>
  <si>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</si>
  <si>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</si>
  <si>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</si>
  <si>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</si>
  <si>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</si>
  <si>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</si>
  <si>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</si>
  <si>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</si>
  <si>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</si>
  <si>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</si>
  <si>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</si>
  <si>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</si>
  <si>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</si>
  <si>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</si>
  <si>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</si>
  <si>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</si>
  <si>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</si>
  <si>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</si>
  <si>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</si>
  <si>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dílu - Popis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</si>
  <si>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</si>
  <si>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</si>
  <si>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</si>
  <si>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</si>
  <si>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</si>
  <si>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</si>
  <si>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</si>
  <si>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</si>
  <si>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</si>
  <si>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</si>
  <si>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</si>
  <si>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</si>
  <si>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</si>
  <si>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</si>
  <si>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</si>
  <si>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</si>
  <si>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</si>
  <si>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</si>
  <si>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</si>
  <si>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</si>
  <si>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</si>
  <si>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</si>
  <si>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</si>
  <si>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</si>
  <si>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</si>
  <si>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</si>
  <si>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</si>
  <si>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</si>
  <si>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</si>
  <si>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</si>
  <si>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</si>
  <si>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</si>
  <si>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</si>
  <si>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</si>
  <si>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</si>
  <si>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</si>
  <si>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</si>
  <si>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</si>
  <si>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</si>
  <si>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</si>
  <si>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</si>
  <si>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</si>
  <si>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</si>
  <si>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</t>
  </si>
  <si>
    <t>Snížená sazba DPH</t>
  </si>
  <si>
    <t>nulová</t>
  </si>
  <si>
    <t>Nulová sazba DPH</t>
  </si>
  <si>
    <t>zákl. přenesená</t>
  </si>
  <si>
    <t>Základní sazba DPH přenesená</t>
  </si>
  <si>
    <t>sníž.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</si>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</sst>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8" formatCode="dd\.mm\.yyyy"/>
    <numFmt numFmtId="169" formatCode="#,##0.00%"/>
    <numFmt numFmtId="170" formatCode="#,##0.00000"/>
    <numFmt numFmtId="171" formatCode="#,##0.000"/>
  </numFmts>
  <fonts count="78">
    <font>
      <sz val="11"/>
      <name val="Calibri"/>
      <family val="2"/>
      <charset val="238"/>
    </font>
    <font>
      <sz val="11"/>
      <color theme="1"/>
      <name val="Calibri"/>
    </font>
    <font>
      <sz val="10"/>
      <color rgb="FF969696"/>
      <name val="Arial CE"/>
    </font>
    <font>
      <sz val="10"/>
      <color rgb="FF000000"/>
      <name val="Arial CE"/>
    </font>
    <font>
      <b/>
      <sz val="11"/>
      <color rgb="FF000000"/>
      <name val="Arial CE"/>
    </font>
    <font>
      <b/>
      <sz val="12"/>
      <color rgb="FF000000"/>
      <name val="Arial CE"/>
    </font>
    <font>
      <b/>
      <sz val="12"/>
      <color rgb="FF003366"/>
      <name val="Arial CE"/>
    </font>
    <font>
      <sz val="11"/>
      <color theme="1"/>
      <name val="Calibri"/>
      <charset val="238"/>
      <scheme val="minor"/>
    </font>
    <font>
      <sz val="12"/>
      <color rgb="FF003366"/>
      <name val="Arial CE"/>
      <charset val="238"/>
    </font>
    <font>
      <sz val="10"/>
      <color rgb="FF003366"/>
      <name val="Calibri"/>
      <charset val="238"/>
    </font>
    <font>
      <sz val="11"/>
      <color theme="1"/>
      <name val="Calibri"/>
      <charset val="238"/>
    </font>
    <font>
      <sz val="8"/>
      <color rgb="FF505050"/>
      <name val="Calibri"/>
      <charset val="238"/>
    </font>
    <font>
      <i/>
      <sz val="11"/>
      <color rgb="FF0000FF"/>
      <name val="Calibri"/>
      <charset val="238"/>
    </font>
    <font>
      <sz val="18"/>
      <color theme="1"/>
      <name val="Wingdings 2"/>
      <family val="1"/>
    </font>
    <font>
      <sz val="18"/>
      <color rgb="FFFFFFFF"/>
      <name val="Wingdings 2"/>
      <family val="1"/>
    </font>
    <font>
      <sz val="8"/>
      <color rgb="FFFFFFFF"/>
      <name val="Arial CE"/>
    </font>
    <font>
      <sz val="8"/>
      <color rgb="FF3366FF"/>
      <name val="Arial CE"/>
    </font>
    <font>
      <b/>
      <sz val="14"/>
      <color rgb="FF000000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color rgb="FF000000"/>
      <name val="Arial CE"/>
    </font>
    <font>
      <sz val="18"/>
      <color rgb="FF969696"/>
      <name val="Wingdings 2"/>
      <family val="1"/>
    </font>
    <font>
      <b/>
      <sz val="10"/>
      <color rgb="FF969696"/>
      <name val="Arial CE"/>
    </font>
    <font>
      <b/>
      <sz val="10"/>
      <color rgb="FF464646"/>
      <name val="Arial CE"/>
    </font>
    <font>
      <sz val="18"/>
      <color rgb="FF000000"/>
      <name val="Wingdings 2"/>
      <family val="1"/>
    </font>
    <font>
      <b/>
      <sz val="18"/>
      <color rgb="FF000000"/>
      <name val="Wingdings 2"/>
      <family val="1"/>
    </font>
    <font>
      <sz val="12"/>
      <color rgb="FF969696"/>
      <name val="Arial CE"/>
    </font>
    <font>
      <sz val="12"/>
      <color theme="1"/>
      <name val="Wingdings 2"/>
      <family val="1"/>
    </font>
    <font>
      <sz val="9"/>
      <color rgb="FF000000"/>
      <name val="Arial CE"/>
    </font>
    <font>
      <sz val="9"/>
      <color rgb="FF969696"/>
      <name val="Arial CE"/>
    </font>
    <font>
      <b/>
      <sz val="12"/>
      <color rgb="FF000000"/>
      <name val="Wingdings 2"/>
      <family val="1"/>
    </font>
    <font>
      <b/>
      <sz val="12"/>
      <color rgb="FF960000"/>
      <name val="Arial CE"/>
    </font>
    <font>
      <sz val="12"/>
      <color rgb="FF000000"/>
      <name val="Arial CE"/>
    </font>
    <font>
      <b/>
      <sz val="12"/>
      <color rgb="FF003366"/>
      <name val="Wingdings 2"/>
      <family val="1"/>
    </font>
    <font>
      <sz val="11"/>
      <color rgb="FF003366"/>
      <name val="Arial CE"/>
    </font>
    <font>
      <b/>
      <sz val="11"/>
      <color rgb="FF003366"/>
      <name val="Arial CE"/>
    </font>
    <font>
      <sz val="11"/>
      <color rgb="FF969696"/>
      <name val="Arial CE"/>
    </font>
    <font>
      <sz val="8"/>
      <color rgb="FF969696"/>
      <name val="Arial CE"/>
      <charset val="238"/>
    </font>
    <font>
      <sz val="12"/>
      <color rgb="FF003366"/>
      <name val="Arial CE"/>
    </font>
    <font>
      <sz val="8"/>
      <color rgb="FF3366FF"/>
      <name val="Arial CE"/>
      <charset val="238"/>
    </font>
    <font>
      <b/>
      <sz val="14"/>
      <name val="Arial CE"/>
      <charset val="238"/>
    </font>
    <font>
      <sz val="10"/>
      <color rgb="FF969696"/>
      <name val="Arial CE"/>
      <charset val="238"/>
    </font>
    <font>
      <b/>
      <sz val="11"/>
      <name val="Arial CE"/>
      <charset val="238"/>
    </font>
    <font>
      <b/>
      <sz val="11"/>
      <color theme="1"/>
      <name val="Arial CE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b/>
      <sz val="10"/>
      <name val="Arial CE"/>
      <charset val="238"/>
    </font>
    <font>
      <b/>
      <sz val="12"/>
      <color rgb="FF960000"/>
      <name val="Arial CE"/>
      <charset val="238"/>
    </font>
    <font>
      <b/>
      <sz val="12"/>
      <name val="Arial CE"/>
      <charset val="238"/>
    </font>
    <font>
      <b/>
      <sz val="10"/>
      <color rgb="FF464646"/>
      <name val="Arial CE"/>
      <charset val="238"/>
    </font>
    <font>
      <sz val="10"/>
      <color rgb="FF3366FF"/>
      <name val="Arial CE"/>
      <charset val="238"/>
    </font>
    <font>
      <sz val="9"/>
      <name val="Arial CE"/>
      <charset val="238"/>
    </font>
    <font>
      <sz val="9"/>
      <color rgb="FF969696"/>
      <name val="Arial CE"/>
      <charset val="238"/>
    </font>
    <font>
      <sz val="9"/>
      <name val="Arial CE"/>
    </font>
    <font>
      <sz val="9"/>
      <color rgb="FF960000"/>
      <name val="Arial CE"/>
    </font>
    <font>
      <sz val="8"/>
      <color rgb="FF003366"/>
      <name val="Arial CE"/>
      <charset val="238"/>
    </font>
    <font>
      <sz val="10"/>
      <color rgb="FF003366"/>
      <name val="Arial CE"/>
      <charset val="238"/>
    </font>
    <font>
      <sz val="9"/>
      <color rgb="FF000000"/>
      <name val="Arial CE"/>
      <charset val="238"/>
    </font>
    <font>
      <u/>
      <sz val="11"/>
      <color theme="10"/>
      <name val="Calibri"/>
      <scheme val="minor"/>
    </font>
    <font>
      <sz val="7"/>
      <color rgb="FF979797"/>
      <name val="Arial CE"/>
      <charset val="238"/>
    </font>
    <font>
      <i/>
      <u/>
      <sz val="7"/>
      <color rgb="FF979797"/>
      <name val="Calibri"/>
      <scheme val="minor"/>
    </font>
    <font>
      <sz val="8"/>
      <color rgb="FF505050"/>
      <name val="Arial CE"/>
      <charset val="238"/>
    </font>
    <font>
      <sz val="7"/>
      <color rgb="FF969696"/>
      <name val="Arial CE"/>
      <charset val="238"/>
    </font>
    <font>
      <sz val="8"/>
      <color rgb="FFFF0000"/>
      <name val="Arial CE"/>
      <charset val="238"/>
    </font>
    <font>
      <sz val="8"/>
      <color rgb="FFE56277"/>
      <name val="Arial CE"/>
      <charset val="238"/>
    </font>
    <font>
      <i/>
      <sz val="9"/>
      <color rgb="FF0000FF"/>
      <name val="Arial CE"/>
      <charset val="238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11"/>
      <color rgb="FF000000"/>
      <name val="Calibri"/>
    </font>
    <font>
      <u/>
      <sz val="8"/>
      <color theme="10"/>
      <name val="Trebuchet MS"/>
      <charset val="238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5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thin"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hair">
        <color rgb="FF000000"/>
      </bottom>
      <diagonal>
        <color rgb="FF000000"/>
      </diagonal>
    </border>
    <border>
      <left style="hair"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>
        <color rgb="FF000000"/>
      </diagonal>
    </border>
    <border>
      <left style="thin"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>
        <color rgb="FF000000"/>
      </left>
      <right>
        <color rgb="FF000000"/>
      </right>
      <top>
        <color rgb="FF000000"/>
      </top>
      <bottom style="thin"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>
        <color rgb="FF000000"/>
      </top>
      <bottom>
        <color rgb="FF000000"/>
      </bottom>
      <diagonal>
        <color rgb="FF000000"/>
      </diagonal>
    </border>
    <border>
      <left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hair">
        <color rgb="FF969696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>
        <color rgb="FF000000"/>
      </right>
      <top style="hair">
        <color rgb="FF969696"/>
      </top>
      <bottom style="hair">
        <color rgb="FF969696"/>
      </bottom>
      <diagonal>
        <color rgb="FF000000"/>
      </diagonal>
    </border>
    <border>
      <left>
        <color rgb="FF000000"/>
      </left>
      <right style="hair">
        <color rgb="FF969696"/>
      </right>
      <top style="hair">
        <color rgb="FF969696"/>
      </top>
      <bottom style="hair">
        <color rgb="FF969696"/>
      </bottom>
      <diagonal>
        <color rgb="FF000000"/>
      </diagonal>
    </border>
    <border>
      <left style="thin">
        <color rgb="FF000000"/>
      </left>
      <right style="hair">
        <color rgb="FF969696"/>
      </right>
      <top>
        <color rgb="FF000000"/>
      </top>
      <bottom>
        <color rgb="FF000000"/>
      </bottom>
      <diagonal>
        <color rgb="FF00000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969696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</border>
    <border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>
        <color rgb="FF969696"/>
      </right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right style="hair">
        <color rgb="FF969696"/>
      </right>
      <bottom style="hair">
        <color auto="1"/>
      </bottom>
    </border>
    <border>
      <top style="hair">
        <color auto="1"/>
      </top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5">
    <xf numFmtId="0" fontId="0" fillId="0" borderId="1" applyBorder="0">
      <protection locked="0"/>
    </xf>
    <xf numFmtId="0" fontId="75" fillId="0" borderId="2" applyBorder="0"/>
    <xf numFmtId="0" fontId="7" fillId="0" borderId="0"/>
    <xf numFmtId="0" fontId="76" fillId="0" borderId="1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</cellStyleXfs>
  <cellXfs count="362">
    <xf numFmtId="0" fontId="0" fillId="0" borderId="1" xfId="0" applyAlignment="1">
      <alignment vertical="top"/>
      <protection locked="0"/>
    </xf>
    <xf numFmtId="0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vertical="center"/>
    </xf>
    <xf numFmtId="0" fontId="6" fillId="0" borderId="2" xfId="1" applyNumberFormat="1" applyFont="1" applyFill="1" applyAlignment="1" applyProtection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vertical="center" wrapText="1"/>
    </xf>
    <xf numFmtId="0" fontId="7" fillId="0" borderId="0" xfId="2" applyAlignment="1">
      <alignment horizontal="center" vertical="center" wrapText="1"/>
    </xf>
    <xf numFmtId="0" fontId="8" fillId="0" borderId="0" xfId="2" applyFont="1"/>
    <xf numFmtId="0" fontId="9" fillId="0" borderId="0" xfId="2" applyFont="1"/>
    <xf numFmtId="0" fontId="10" fillId="0" borderId="0" xfId="2" applyFont="1" applyAlignment="1">
      <alignment vertical="center"/>
    </xf>
    <xf numFmtId="0" fontId="11" fillId="0" borderId="0" xfId="2" applyFont="1"/>
    <xf numFmtId="0" fontId="12" fillId="0" borderId="0" xfId="2" applyFont="1"/>
    <xf numFmtId="0" fontId="0" fillId="0" borderId="1" xfId="0" applyAlignment="1">
      <alignment horizontal="center" vertical="center"/>
      <protection locked="0"/>
    </xf>
    <xf numFmtId="0" fontId="0" fillId="0" borderId="1" xfId="0" applyAlignment="1" applyProtection="1"/>
    <xf numFmtId="0" fontId="13" fillId="0" borderId="2" xfId="1" applyNumberFormat="1" applyFont="1" applyFill="1" applyAlignment="1" applyProtection="1">
      <alignment horizontal="center"/>
    </xf>
    <xf numFmtId="0" fontId="1" fillId="0" borderId="2" xfId="1" applyNumberFormat="1" applyFont="1" applyFill="1" applyAlignment="1" applyProtection="1"/>
    <xf numFmtId="0" fontId="14" fillId="0" borderId="2" xfId="1" applyNumberFormat="1" applyFont="1" applyFill="1" applyAlignment="1" applyProtection="1">
      <alignment horizontal="center" vertical="center"/>
    </xf>
    <xf numFmtId="0" fontId="15" fillId="0" borderId="2" xfId="1" applyNumberFormat="1" applyFont="1" applyFill="1" applyAlignment="1" applyProtection="1">
      <alignment horizontal="left" vertical="center"/>
    </xf>
    <xf numFmtId="0" fontId="16" fillId="2" borderId="2" xfId="1" applyNumberFormat="1" applyFont="1" applyFill="1" applyAlignment="1" applyProtection="1">
      <alignment horizontal="center" vertical="center"/>
    </xf>
    <xf numFmtId="0" fontId="1" fillId="0" borderId="2" xfId="1" applyNumberFormat="1" applyFont="1" applyFill="1" applyAlignment="1" applyProtection="1">
      <alignment horizontal="left" vertical="center"/>
    </xf>
    <xf numFmtId="0" fontId="1" fillId="0" borderId="3" xfId="1" applyNumberFormat="1" applyFont="1" applyFill="1" applyBorder="1" applyAlignment="1" applyProtection="1"/>
    <xf numFmtId="0" fontId="1" fillId="0" borderId="4" xfId="1" applyNumberFormat="1" applyFont="1" applyFill="1" applyBorder="1" applyAlignment="1" applyProtection="1"/>
    <xf numFmtId="0" fontId="1" fillId="0" borderId="5" xfId="1" applyNumberFormat="1" applyFont="1" applyFill="1" applyBorder="1" applyAlignment="1" applyProtection="1"/>
    <xf numFmtId="0" fontId="17" fillId="0" borderId="2" xfId="1" applyNumberFormat="1" applyFont="1" applyFill="1" applyAlignment="1" applyProtection="1">
      <alignment horizontal="left" vertical="center"/>
    </xf>
    <xf numFmtId="0" fontId="16" fillId="0" borderId="2" xfId="1" applyNumberFormat="1" applyFont="1" applyFill="1" applyAlignment="1" applyProtection="1">
      <alignment horizontal="left" vertical="center"/>
    </xf>
    <xf numFmtId="0" fontId="18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left" vertical="top"/>
    </xf>
    <xf numFmtId="0" fontId="3" fillId="0" borderId="2" xfId="1" applyNumberFormat="1" applyFont="1" applyFill="1" applyAlignment="1" applyProtection="1">
      <alignment horizontal="left" vertical="center"/>
    </xf>
    <xf numFmtId="0" fontId="19" fillId="0" borderId="2" xfId="1" applyNumberFormat="1" applyFont="1" applyFill="1" applyAlignment="1" applyProtection="1">
      <alignment horizontal="left" vertical="top" wrapText="1"/>
    </xf>
    <xf numFmtId="0" fontId="4" fillId="0" borderId="2" xfId="1" applyNumberFormat="1" applyFont="1" applyFill="1" applyAlignment="1" applyProtection="1">
      <alignment horizontal="left" vertical="top"/>
    </xf>
    <xf numFmtId="0" fontId="4" fillId="0" borderId="2" xfId="1" applyNumberFormat="1" applyFont="1" applyFill="1" applyAlignment="1" applyProtection="1">
      <alignment horizontal="left" vertical="top" wrapText="1"/>
    </xf>
    <xf numFmtId="0" fontId="19" fillId="0" borderId="2" xfId="1" applyNumberFormat="1" applyFont="1" applyFill="1" applyAlignment="1" applyProtection="1">
      <alignment horizontal="left" vertical="top"/>
    </xf>
    <xf numFmtId="0" fontId="2" fillId="0" borderId="2" xfId="1" applyNumberFormat="1" applyFont="1" applyFill="1" applyAlignment="1" applyProtection="1">
      <alignment horizontal="left" vertical="center"/>
    </xf>
    <xf numFmtId="168" fontId="3" fillId="0" borderId="2" xfId="1" applyNumberFormat="1" applyFont="1" applyFill="1" applyAlignment="1" applyProtection="1">
      <alignment horizontal="left" vertical="center"/>
    </xf>
    <xf numFmtId="168" fontId="3" fillId="3" borderId="2" xfId="1" applyNumberFormat="1" applyFont="1" applyFill="1" applyAlignment="1" applyProtection="1">
      <alignment horizontal="left" vertical="center"/>
      <protection locked="0"/>
    </xf>
    <xf numFmtId="49" fontId="3" fillId="0" borderId="2" xfId="1" applyNumberFormat="1" applyFont="1" applyFill="1" applyAlignment="1" applyProtection="1">
      <alignment horizontal="left" vertical="center"/>
    </xf>
    <xf numFmtId="49" fontId="1" fillId="0" borderId="2" xfId="1" applyNumberFormat="1" applyFont="1" applyFill="1" applyAlignment="1" applyProtection="1"/>
    <xf numFmtId="0" fontId="3" fillId="3" borderId="2" xfId="1" applyNumberFormat="1" applyFont="1" applyFill="1" applyAlignment="1" applyProtection="1">
      <alignment horizontal="left" vertical="center"/>
      <protection locked="0"/>
    </xf>
    <xf numFmtId="0" fontId="3" fillId="0" borderId="2" xfId="1" applyNumberFormat="1" applyFont="1" applyFill="1" applyAlignment="1" applyProtection="1">
      <alignment horizontal="left" vertical="center" wrapText="1"/>
    </xf>
    <xf numFmtId="0" fontId="1" fillId="0" borderId="6" xfId="1" applyNumberFormat="1" applyFont="1" applyFill="1" applyBorder="1" applyAlignment="1" applyProtection="1"/>
    <xf numFmtId="0" fontId="13" fillId="0" borderId="2" xfId="1" applyNumberFormat="1" applyFont="1" applyFill="1" applyAlignment="1" applyProtection="1">
      <alignment horizontal="center" vertical="center"/>
    </xf>
    <xf numFmtId="0" fontId="1" fillId="0" borderId="5" xfId="1" applyNumberFormat="1" applyFont="1" applyFill="1" applyBorder="1" applyAlignment="1" applyProtection="1">
      <alignment vertical="center"/>
    </xf>
    <xf numFmtId="0" fontId="20" fillId="0" borderId="7" xfId="1" applyNumberFormat="1" applyFont="1" applyFill="1" applyBorder="1" applyAlignment="1" applyProtection="1">
      <alignment horizontal="left" vertical="center"/>
    </xf>
    <xf numFmtId="0" fontId="1" fillId="0" borderId="7" xfId="1" applyNumberFormat="1" applyFont="1" applyFill="1" applyBorder="1" applyAlignment="1" applyProtection="1">
      <alignment vertical="center"/>
    </xf>
    <xf numFmtId="4" fontId="1" fillId="0" borderId="7" xfId="1" applyNumberFormat="1" applyFont="1" applyFill="1" applyBorder="1" applyAlignment="1" applyProtection="1">
      <alignment vertical="center"/>
    </xf>
    <xf numFmtId="4" fontId="20" fillId="0" borderId="7" xfId="1" applyNumberFormat="1" applyFont="1" applyFill="1" applyBorder="1" applyAlignment="1" applyProtection="1">
      <alignment vertical="center"/>
    </xf>
    <xf numFmtId="4" fontId="1" fillId="0" borderId="2" xfId="1" applyNumberFormat="1" applyFont="1" applyFill="1" applyAlignment="1" applyProtection="1">
      <alignment vertical="center"/>
    </xf>
    <xf numFmtId="0" fontId="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horizontal="right" vertical="center"/>
    </xf>
    <xf numFmtId="0" fontId="21" fillId="0" borderId="2" xfId="1" applyNumberFormat="1" applyFont="1" applyFill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vertical="center"/>
    </xf>
    <xf numFmtId="169" fontId="2" fillId="0" borderId="2" xfId="1" applyNumberFormat="1" applyFont="1" applyFill="1" applyAlignment="1" applyProtection="1">
      <alignment horizontal="left" vertical="center"/>
    </xf>
    <xf numFmtId="4" fontId="22" fillId="0" borderId="2" xfId="1" applyNumberFormat="1" applyFont="1" applyFill="1" applyAlignment="1" applyProtection="1">
      <alignment horizontal="right" vertical="center"/>
    </xf>
    <xf numFmtId="4" fontId="2" fillId="0" borderId="2" xfId="1" applyNumberFormat="1" applyFont="1" applyFill="1" applyAlignment="1" applyProtection="1">
      <alignment vertical="center"/>
    </xf>
    <xf numFmtId="0" fontId="1" fillId="4" borderId="2" xfId="1" applyNumberFormat="1" applyFont="1" applyFill="1" applyAlignment="1" applyProtection="1">
      <alignment vertical="center"/>
    </xf>
    <xf numFmtId="0" fontId="5" fillId="4" borderId="8" xfId="1" applyNumberFormat="1" applyFont="1" applyFill="1" applyBorder="1" applyAlignment="1" applyProtection="1">
      <alignment horizontal="left" vertical="center"/>
    </xf>
    <xf numFmtId="0" fontId="1" fillId="4" borderId="9" xfId="1" applyNumberFormat="1" applyFont="1" applyFill="1" applyBorder="1" applyAlignment="1" applyProtection="1">
      <alignment vertical="center"/>
    </xf>
    <xf numFmtId="0" fontId="5" fillId="4" borderId="9" xfId="1" applyNumberFormat="1" applyFont="1" applyFill="1" applyBorder="1" applyAlignment="1" applyProtection="1">
      <alignment horizontal="center" vertical="center"/>
    </xf>
    <xf numFmtId="4" fontId="1" fillId="4" borderId="9" xfId="1" applyNumberFormat="1" applyFont="1" applyFill="1" applyBorder="1" applyAlignment="1" applyProtection="1">
      <alignment vertical="center"/>
    </xf>
    <xf numFmtId="4" fontId="5" fillId="4" borderId="9" xfId="1" applyNumberFormat="1" applyFont="1" applyFill="1" applyBorder="1" applyAlignment="1" applyProtection="1">
      <alignment horizontal="left" vertical="center"/>
    </xf>
    <xf numFmtId="4" fontId="5" fillId="4" borderId="9" xfId="1" applyNumberFormat="1" applyFont="1" applyFill="1" applyBorder="1" applyAlignment="1" applyProtection="1">
      <alignment vertical="center"/>
    </xf>
    <xf numFmtId="4" fontId="5" fillId="4" borderId="10" xfId="1" applyNumberFormat="1" applyFont="1" applyFill="1" applyBorder="1" applyAlignment="1" applyProtection="1">
      <alignment vertical="center"/>
    </xf>
    <xf numFmtId="0" fontId="23" fillId="0" borderId="6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/>
    </xf>
    <xf numFmtId="0" fontId="2" fillId="0" borderId="7" xfId="1" applyNumberFormat="1" applyFont="1" applyFill="1" applyBorder="1" applyAlignment="1" applyProtection="1">
      <alignment horizontal="left" vertical="center"/>
    </xf>
    <xf numFmtId="0" fontId="1" fillId="0" borderId="11" xfId="1" applyNumberFormat="1" applyFont="1" applyFill="1" applyBorder="1" applyAlignment="1" applyProtection="1">
      <alignment vertical="center"/>
    </xf>
    <xf numFmtId="0" fontId="1" fillId="0" borderId="12" xfId="1" applyNumberFormat="1" applyFont="1" applyFill="1" applyBorder="1" applyAlignment="1" applyProtection="1">
      <alignment vertical="center"/>
    </xf>
    <xf numFmtId="0" fontId="1" fillId="0" borderId="3" xfId="1" applyNumberFormat="1" applyFont="1" applyFill="1" applyBorder="1" applyAlignment="1" applyProtection="1">
      <alignment vertical="center"/>
    </xf>
    <xf numFmtId="0" fontId="1" fillId="0" borderId="4" xfId="1" applyNumberFormat="1" applyFont="1" applyFill="1" applyBorder="1" applyAlignment="1" applyProtection="1">
      <alignment vertical="center"/>
    </xf>
    <xf numFmtId="0" fontId="24" fillId="0" borderId="2" xfId="1" applyNumberFormat="1" applyFont="1" applyFill="1" applyAlignment="1" applyProtection="1">
      <alignment horizontal="center" vertical="center"/>
    </xf>
    <xf numFmtId="0" fontId="3" fillId="0" borderId="5" xfId="1" applyNumberFormat="1" applyFont="1" applyFill="1" applyBorder="1" applyAlignment="1" applyProtection="1">
      <alignment vertical="center"/>
    </xf>
    <xf numFmtId="0" fontId="25" fillId="0" borderId="2" xfId="1" applyNumberFormat="1" applyFont="1" applyFill="1" applyAlignment="1" applyProtection="1">
      <alignment horizontal="center" vertical="center"/>
    </xf>
    <xf numFmtId="0" fontId="4" fillId="0" borderId="5" xfId="1" applyNumberFormat="1" applyFont="1" applyFill="1" applyBorder="1" applyAlignment="1" applyProtection="1">
      <alignment vertical="center"/>
    </xf>
    <xf numFmtId="0" fontId="4" fillId="0" borderId="2" xfId="1" applyNumberFormat="1" applyFont="1" applyFill="1" applyAlignment="1" applyProtection="1">
      <alignment horizontal="left" vertical="center"/>
    </xf>
    <xf numFmtId="0" fontId="4" fillId="0" borderId="2" xfId="1" applyNumberFormat="1" applyFont="1" applyFill="1" applyAlignment="1" applyProtection="1">
      <alignment horizontal="left" vertical="center" wrapText="1"/>
    </xf>
    <xf numFmtId="0" fontId="20" fillId="0" borderId="2" xfId="1" applyNumberFormat="1" applyFont="1" applyFill="1" applyAlignment="1" applyProtection="1">
      <alignment vertical="center"/>
    </xf>
    <xf numFmtId="0" fontId="3" fillId="0" borderId="2" xfId="1" applyNumberFormat="1" applyFont="1" applyFill="1" applyAlignment="1" applyProtection="1">
      <alignment vertical="center" wrapText="1"/>
    </xf>
    <xf numFmtId="0" fontId="26" fillId="0" borderId="13" xfId="1" applyNumberFormat="1" applyFont="1" applyFill="1" applyBorder="1" applyAlignment="1" applyProtection="1">
      <alignment horizontal="center" vertical="center"/>
    </xf>
    <xf numFmtId="0" fontId="26" fillId="0" borderId="14" xfId="1" applyNumberFormat="1" applyFont="1" applyFill="1" applyBorder="1" applyAlignment="1" applyProtection="1">
      <alignment horizontal="center" vertical="center"/>
    </xf>
    <xf numFmtId="0" fontId="1" fillId="0" borderId="14" xfId="1" applyNumberFormat="1" applyFont="1" applyFill="1" applyBorder="1" applyAlignment="1" applyProtection="1">
      <alignment vertical="center"/>
    </xf>
    <xf numFmtId="0" fontId="1" fillId="0" borderId="15" xfId="1" applyNumberFormat="1" applyFont="1" applyFill="1" applyBorder="1" applyAlignment="1" applyProtection="1">
      <alignment vertical="center"/>
    </xf>
    <xf numFmtId="0" fontId="26" fillId="0" borderId="16" xfId="1" applyNumberFormat="1" applyFont="1" applyFill="1" applyBorder="1" applyAlignment="1" applyProtection="1">
      <alignment horizontal="center" vertical="center"/>
    </xf>
    <xf numFmtId="0" fontId="26" fillId="0" borderId="2" xfId="1" applyNumberFormat="1" applyFont="1" applyFill="1" applyAlignment="1" applyProtection="1">
      <alignment horizontal="center" vertical="center"/>
    </xf>
    <xf numFmtId="0" fontId="1" fillId="0" borderId="17" xfId="1" applyNumberFormat="1" applyFont="1" applyFill="1" applyBorder="1" applyAlignment="1" applyProtection="1">
      <alignment vertical="center"/>
    </xf>
    <xf numFmtId="0" fontId="27" fillId="0" borderId="2" xfId="1" applyNumberFormat="1" applyFont="1" applyFill="1" applyAlignment="1" applyProtection="1">
      <alignment horizontal="center" vertical="center"/>
    </xf>
    <xf numFmtId="0" fontId="28" fillId="5" borderId="8" xfId="1" applyNumberFormat="1" applyFont="1" applyFill="1" applyBorder="1" applyAlignment="1" applyProtection="1">
      <alignment horizontal="center" vertical="center"/>
    </xf>
    <xf numFmtId="0" fontId="28" fillId="5" borderId="9" xfId="1" applyNumberFormat="1" applyFont="1" applyFill="1" applyBorder="1" applyAlignment="1" applyProtection="1">
      <alignment horizontal="center" vertical="center"/>
    </xf>
    <xf numFmtId="0" fontId="1" fillId="5" borderId="9" xfId="1" applyNumberFormat="1" applyFont="1" applyFill="1" applyBorder="1" applyAlignment="1" applyProtection="1">
      <alignment vertical="center"/>
    </xf>
    <xf numFmtId="0" fontId="28" fillId="5" borderId="9" xfId="1" applyNumberFormat="1" applyFont="1" applyFill="1" applyBorder="1" applyAlignment="1" applyProtection="1">
      <alignment horizontal="right" vertical="center"/>
    </xf>
    <xf numFmtId="0" fontId="28" fillId="5" borderId="10" xfId="1" applyNumberFormat="1" applyFont="1" applyFill="1" applyBorder="1" applyAlignment="1" applyProtection="1">
      <alignment horizontal="center" vertical="center"/>
    </xf>
    <xf numFmtId="0" fontId="29" fillId="0" borderId="18" xfId="1" applyNumberFormat="1" applyFont="1" applyFill="1" applyBorder="1" applyAlignment="1" applyProtection="1">
      <alignment horizontal="center" vertical="center" wrapText="1"/>
    </xf>
    <xf numFmtId="0" fontId="29" fillId="0" borderId="19" xfId="1" applyNumberFormat="1" applyFont="1" applyFill="1" applyBorder="1" applyAlignment="1" applyProtection="1">
      <alignment horizontal="center" vertical="center" wrapText="1"/>
    </xf>
    <xf numFmtId="0" fontId="29" fillId="0" borderId="20" xfId="1" applyNumberFormat="1" applyFont="1" applyFill="1" applyBorder="1" applyAlignment="1" applyProtection="1">
      <alignment horizontal="center" vertical="center" wrapText="1"/>
    </xf>
    <xf numFmtId="0" fontId="1" fillId="0" borderId="21" xfId="1" applyNumberFormat="1" applyFont="1" applyFill="1" applyBorder="1" applyAlignment="1" applyProtection="1">
      <alignment vertical="center"/>
    </xf>
    <xf numFmtId="0" fontId="1" fillId="0" borderId="13" xfId="1" applyNumberFormat="1" applyFont="1" applyFill="1" applyBorder="1" applyAlignment="1" applyProtection="1">
      <alignment vertical="center"/>
    </xf>
    <xf numFmtId="0" fontId="30" fillId="0" borderId="2" xfId="1" applyNumberFormat="1" applyFont="1" applyFill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vertical="center"/>
    </xf>
    <xf numFmtId="0" fontId="31" fillId="0" borderId="2" xfId="1" applyNumberFormat="1" applyFont="1" applyFill="1" applyAlignment="1" applyProtection="1">
      <alignment horizontal="left" vertical="center"/>
    </xf>
    <xf numFmtId="0" fontId="31" fillId="0" borderId="2" xfId="1" applyNumberFormat="1" applyFont="1" applyFill="1" applyAlignment="1" applyProtection="1">
      <alignment vertical="center"/>
    </xf>
    <xf numFmtId="4" fontId="31" fillId="0" borderId="2" xfId="1" applyNumberFormat="1" applyFont="1" applyFill="1" applyAlignment="1" applyProtection="1">
      <alignment horizontal="right" vertical="center"/>
    </xf>
    <xf numFmtId="4" fontId="31" fillId="0" borderId="2" xfId="1" applyNumberFormat="1" applyFont="1" applyFill="1" applyAlignment="1" applyProtection="1">
      <alignment vertical="center"/>
    </xf>
    <xf numFmtId="0" fontId="5" fillId="0" borderId="2" xfId="1" applyNumberFormat="1" applyFont="1" applyFill="1" applyAlignment="1" applyProtection="1">
      <alignment horizontal="center" vertical="center"/>
    </xf>
    <xf numFmtId="4" fontId="26" fillId="0" borderId="16" xfId="1" applyNumberFormat="1" applyFont="1" applyFill="1" applyBorder="1" applyAlignment="1" applyProtection="1">
      <alignment vertical="center"/>
    </xf>
    <xf numFmtId="4" fontId="26" fillId="0" borderId="2" xfId="1" applyNumberFormat="1" applyFont="1" applyFill="1" applyAlignment="1" applyProtection="1">
      <alignment vertical="center"/>
    </xf>
    <xf numFmtId="170" fontId="26" fillId="0" borderId="2" xfId="1" applyNumberFormat="1" applyFont="1" applyFill="1" applyAlignment="1" applyProtection="1">
      <alignment vertical="center"/>
    </xf>
    <xf numFmtId="4" fontId="26" fillId="0" borderId="17" xfId="1" applyNumberFormat="1" applyFont="1" applyFill="1" applyBorder="1" applyAlignment="1" applyProtection="1">
      <alignment vertical="center"/>
    </xf>
    <xf numFmtId="0" fontId="5" fillId="0" borderId="2" xfId="1" applyNumberFormat="1" applyFont="1" applyFill="1" applyAlignment="1" applyProtection="1">
      <alignment horizontal="left" vertical="center"/>
    </xf>
    <xf numFmtId="0" fontId="32" fillId="0" borderId="2" xfId="1" applyNumberFormat="1" applyFont="1" applyFill="1" applyAlignment="1" applyProtection="1">
      <alignment horizontal="left" vertical="center"/>
    </xf>
    <xf numFmtId="0" fontId="33" fillId="0" borderId="2" xfId="1" applyNumberFormat="1" applyFont="1" applyFill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vertical="center"/>
    </xf>
    <xf numFmtId="0" fontId="34" fillId="0" borderId="2" xfId="1" applyNumberFormat="1" applyFont="1" applyFill="1" applyAlignment="1" applyProtection="1">
      <alignment horizontal="left" vertical="center"/>
    </xf>
    <xf numFmtId="49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/>
    </xf>
    <xf numFmtId="0" fontId="35" fillId="0" borderId="2" xfId="1" applyNumberFormat="1" applyFont="1" applyFill="1" applyAlignment="1" applyProtection="1">
      <alignment vertical="center" wrapText="1"/>
    </xf>
    <xf numFmtId="4" fontId="34" fillId="0" borderId="2" xfId="1" applyNumberFormat="1" applyFont="1" applyFill="1" applyAlignment="1" applyProtection="1">
      <alignment horizontal="right" vertical="center"/>
    </xf>
    <xf numFmtId="4" fontId="34" fillId="0" borderId="2" xfId="1" applyNumberFormat="1" applyFont="1" applyFill="1" applyAlignment="1" applyProtection="1">
      <alignment vertical="center"/>
    </xf>
    <xf numFmtId="0" fontId="4" fillId="0" borderId="2" xfId="1" applyNumberFormat="1" applyFont="1" applyFill="1" applyAlignment="1" applyProtection="1">
      <alignment horizontal="center" vertical="center"/>
    </xf>
    <xf numFmtId="0" fontId="34" fillId="0" borderId="5" xfId="1" applyNumberFormat="1" applyFont="1" applyFill="1" applyBorder="1" applyAlignment="1" applyProtection="1">
      <alignment vertical="center"/>
    </xf>
    <xf numFmtId="4" fontId="36" fillId="0" borderId="16" xfId="1" applyNumberFormat="1" applyFont="1" applyFill="1" applyBorder="1" applyAlignment="1" applyProtection="1">
      <alignment vertical="center"/>
    </xf>
    <xf numFmtId="4" fontId="36" fillId="0" borderId="2" xfId="1" applyNumberFormat="1" applyFont="1" applyFill="1" applyAlignment="1" applyProtection="1">
      <alignment vertical="center"/>
    </xf>
    <xf numFmtId="170" fontId="36" fillId="0" borderId="2" xfId="1" applyNumberFormat="1" applyFont="1" applyFill="1" applyAlignment="1" applyProtection="1">
      <alignment vertical="center"/>
    </xf>
    <xf numFmtId="4" fontId="37" fillId="0" borderId="2" xfId="3" applyNumberFormat="1" applyFont="1" applyFill="1" applyBorder="1" applyAlignment="1" applyProtection="1">
      <alignment vertical="center"/>
    </xf>
    <xf numFmtId="4" fontId="36" fillId="0" borderId="17" xfId="1" applyNumberFormat="1" applyFont="1" applyFill="1" applyBorder="1" applyAlignment="1" applyProtection="1">
      <alignment vertical="center"/>
    </xf>
    <xf numFmtId="0" fontId="6" fillId="0" borderId="2" xfId="1" applyNumberFormat="1" applyFont="1" applyFill="1" applyAlignment="1" applyProtection="1">
      <alignment horizontal="left" vertical="center"/>
    </xf>
    <xf numFmtId="0" fontId="38" fillId="0" borderId="2" xfId="1" applyNumberFormat="1" applyFont="1" applyFill="1" applyAlignment="1" applyProtection="1">
      <alignment horizontal="left" vertical="center"/>
    </xf>
    <xf numFmtId="0" fontId="7" fillId="0" borderId="0" xfId="2"/>
    <xf numFmtId="0" fontId="39" fillId="2" borderId="0" xfId="2" applyFont="1" applyFill="1" applyAlignment="1">
      <alignment horizontal="center" vertical="center"/>
    </xf>
    <xf numFmtId="0" fontId="7" fillId="0" borderId="22" xfId="2" applyBorder="1"/>
    <xf numFmtId="0" fontId="7" fillId="0" borderId="23" xfId="2" applyBorder="1"/>
    <xf numFmtId="0" fontId="7" fillId="0" borderId="24" xfId="2" applyBorder="1"/>
    <xf numFmtId="0" fontId="40" fillId="0" borderId="0" xfId="2" applyFont="1" applyAlignment="1">
      <alignment horizontal="left" vertical="center"/>
    </xf>
    <xf numFmtId="0" fontId="41" fillId="0" borderId="0" xfId="2" applyFont="1" applyAlignment="1">
      <alignment horizontal="left" vertical="center"/>
    </xf>
    <xf numFmtId="0" fontId="7" fillId="0" borderId="24" xfId="2" applyBorder="1" applyAlignment="1">
      <alignment vertical="center"/>
    </xf>
    <xf numFmtId="0" fontId="42" fillId="0" borderId="0" xfId="2" applyFont="1" applyAlignment="1">
      <alignment horizontal="left" vertical="center" wrapText="1"/>
    </xf>
    <xf numFmtId="0" fontId="43" fillId="0" borderId="0" xfId="2" applyFont="1" applyAlignment="1">
      <alignment horizontal="left" vertical="center" wrapText="1"/>
    </xf>
    <xf numFmtId="0" fontId="44" fillId="0" borderId="0" xfId="2" applyFont="1" applyAlignment="1">
      <alignment horizontal="left" vertical="center"/>
    </xf>
    <xf numFmtId="49" fontId="44" fillId="0" borderId="0" xfId="2" applyNumberFormat="1" applyFont="1" applyAlignment="1">
      <alignment horizontal="left" vertical="center"/>
    </xf>
    <xf numFmtId="0" fontId="45" fillId="0" borderId="0" xfId="2" applyFont="1" applyAlignment="1">
      <alignment vertical="center"/>
    </xf>
    <xf numFmtId="168" fontId="44" fillId="0" borderId="0" xfId="2" applyNumberFormat="1" applyFont="1" applyAlignment="1">
      <alignment horizontal="left" vertical="center"/>
    </xf>
    <xf numFmtId="0" fontId="41" fillId="0" borderId="0" xfId="2" applyFont="1" applyAlignment="1">
      <alignment horizontal="left" vertical="top"/>
    </xf>
    <xf numFmtId="0" fontId="7" fillId="0" borderId="0" xfId="2" applyAlignment="1">
      <alignment vertical="top"/>
    </xf>
    <xf numFmtId="0" fontId="45" fillId="0" borderId="0" xfId="2" applyFont="1" applyAlignment="1">
      <alignment vertical="top"/>
    </xf>
    <xf numFmtId="49" fontId="44" fillId="3" borderId="0" xfId="2" applyNumberFormat="1" applyFont="1" applyFill="1" applyAlignment="1" applyProtection="1">
      <alignment horizontal="left" vertical="center"/>
      <protection locked="0"/>
    </xf>
    <xf numFmtId="0" fontId="7" fillId="0" borderId="24" xfId="2" applyBorder="1" applyAlignment="1">
      <alignment vertical="center" wrapText="1"/>
    </xf>
    <xf numFmtId="49" fontId="44" fillId="0" borderId="0" xfId="2" applyNumberFormat="1" applyFont="1" applyAlignment="1">
      <alignment horizontal="left" vertical="center" wrapText="1"/>
    </xf>
    <xf numFmtId="49" fontId="45" fillId="0" borderId="0" xfId="2" applyNumberFormat="1" applyFont="1" applyAlignment="1">
      <alignment vertical="center" wrapText="1"/>
    </xf>
    <xf numFmtId="0" fontId="7" fillId="0" borderId="25" xfId="2" applyBorder="1" applyAlignment="1">
      <alignment vertical="center"/>
    </xf>
    <xf numFmtId="0" fontId="46" fillId="0" borderId="0" xfId="2" applyFont="1" applyAlignment="1">
      <alignment horizontal="left" vertical="center"/>
    </xf>
    <xf numFmtId="4" fontId="7" fillId="0" borderId="0" xfId="2" applyNumberFormat="1" applyAlignment="1">
      <alignment vertical="center"/>
    </xf>
    <xf numFmtId="4" fontId="47" fillId="0" borderId="0" xfId="2" applyNumberFormat="1" applyFont="1" applyAlignment="1">
      <alignment vertical="center"/>
    </xf>
    <xf numFmtId="4" fontId="7" fillId="0" borderId="25" xfId="2" applyNumberFormat="1" applyBorder="1" applyAlignment="1">
      <alignment vertical="center"/>
    </xf>
    <xf numFmtId="4" fontId="41" fillId="0" borderId="0" xfId="2" applyNumberFormat="1" applyFont="1" applyAlignment="1">
      <alignment horizontal="right" vertical="center"/>
    </xf>
    <xf numFmtId="0" fontId="41" fillId="0" borderId="0" xfId="2" applyFont="1" applyAlignment="1">
      <alignment horizontal="right" vertical="center"/>
    </xf>
    <xf numFmtId="169" fontId="41" fillId="0" borderId="0" xfId="2" applyNumberFormat="1" applyFont="1" applyAlignment="1">
      <alignment horizontal="right" vertical="center"/>
    </xf>
    <xf numFmtId="4" fontId="41" fillId="0" borderId="0" xfId="2" applyNumberFormat="1" applyFont="1" applyAlignment="1">
      <alignment vertical="center"/>
    </xf>
    <xf numFmtId="0" fontId="7" fillId="5" borderId="0" xfId="2" applyFill="1" applyAlignment="1">
      <alignment vertical="center"/>
    </xf>
    <xf numFmtId="0" fontId="48" fillId="5" borderId="26" xfId="2" applyFont="1" applyFill="1" applyBorder="1" applyAlignment="1">
      <alignment horizontal="left" vertical="center"/>
    </xf>
    <xf numFmtId="0" fontId="7" fillId="5" borderId="27" xfId="2" applyFill="1" applyBorder="1" applyAlignment="1">
      <alignment vertical="center"/>
    </xf>
    <xf numFmtId="4" fontId="7" fillId="5" borderId="27" xfId="2" applyNumberFormat="1" applyFill="1" applyBorder="1" applyAlignment="1">
      <alignment vertical="center"/>
    </xf>
    <xf numFmtId="0" fontId="48" fillId="5" borderId="27" xfId="2" applyFont="1" applyFill="1" applyBorder="1" applyAlignment="1">
      <alignment horizontal="right" vertical="center"/>
    </xf>
    <xf numFmtId="0" fontId="48" fillId="5" borderId="27" xfId="2" applyFont="1" applyFill="1" applyBorder="1" applyAlignment="1">
      <alignment horizontal="center" vertical="center"/>
    </xf>
    <xf numFmtId="4" fontId="48" fillId="5" borderId="27" xfId="2" applyNumberFormat="1" applyFont="1" applyFill="1" applyBorder="1" applyAlignment="1">
      <alignment vertical="center"/>
    </xf>
    <xf numFmtId="0" fontId="7" fillId="5" borderId="28" xfId="2" applyFill="1" applyBorder="1" applyAlignment="1">
      <alignment vertical="center"/>
    </xf>
    <xf numFmtId="0" fontId="49" fillId="0" borderId="29" xfId="2" applyFont="1" applyBorder="1" applyAlignment="1">
      <alignment horizontal="left" vertical="center"/>
    </xf>
    <xf numFmtId="0" fontId="7" fillId="0" borderId="29" xfId="2" applyBorder="1" applyAlignment="1">
      <alignment vertical="center"/>
    </xf>
    <xf numFmtId="0" fontId="41" fillId="0" borderId="30" xfId="2" applyFont="1" applyBorder="1" applyAlignment="1">
      <alignment horizontal="left" vertical="center"/>
    </xf>
    <xf numFmtId="0" fontId="7" fillId="0" borderId="30" xfId="2" applyBorder="1" applyAlignment="1">
      <alignment vertical="center"/>
    </xf>
    <xf numFmtId="0" fontId="41" fillId="0" borderId="30" xfId="2" applyFont="1" applyBorder="1" applyAlignment="1">
      <alignment horizontal="center" vertical="center"/>
    </xf>
    <xf numFmtId="0" fontId="41" fillId="0" borderId="30" xfId="2" applyFont="1" applyBorder="1" applyAlignment="1">
      <alignment horizontal="right" vertical="center"/>
    </xf>
    <xf numFmtId="0" fontId="7" fillId="0" borderId="31" xfId="2" applyBorder="1" applyAlignment="1">
      <alignment vertical="center"/>
    </xf>
    <xf numFmtId="0" fontId="7" fillId="0" borderId="32" xfId="2" applyBorder="1" applyAlignment="1">
      <alignment vertical="center"/>
    </xf>
    <xf numFmtId="0" fontId="39" fillId="0" borderId="0" xfId="2" applyFont="1" applyAlignment="1">
      <alignment horizontal="center" vertical="center"/>
    </xf>
    <xf numFmtId="0" fontId="7" fillId="0" borderId="22" xfId="2" applyBorder="1" applyAlignment="1">
      <alignment vertical="center"/>
    </xf>
    <xf numFmtId="0" fontId="7" fillId="0" borderId="23" xfId="2" applyBorder="1" applyAlignment="1">
      <alignment vertical="center"/>
    </xf>
    <xf numFmtId="0" fontId="50" fillId="0" borderId="0" xfId="2" applyFont="1" applyAlignment="1">
      <alignment horizontal="left" vertical="center"/>
    </xf>
    <xf numFmtId="0" fontId="44" fillId="0" borderId="0" xfId="2" applyFont="1" applyAlignment="1">
      <alignment horizontal="left" vertical="center" wrapText="1"/>
    </xf>
    <xf numFmtId="0" fontId="7" fillId="0" borderId="24" xfId="2" applyBorder="1" applyAlignment="1">
      <alignment horizontal="center" vertical="center" wrapText="1"/>
    </xf>
    <xf numFmtId="0" fontId="51" fillId="5" borderId="33" xfId="2" applyFont="1" applyFill="1" applyBorder="1" applyAlignment="1">
      <alignment horizontal="center" vertical="center" wrapText="1"/>
    </xf>
    <xf numFmtId="0" fontId="51" fillId="5" borderId="34" xfId="2" applyFont="1" applyFill="1" applyBorder="1" applyAlignment="1">
      <alignment horizontal="center" vertical="center" wrapText="1"/>
    </xf>
    <xf numFmtId="0" fontId="51" fillId="5" borderId="35" xfId="2" applyFont="1" applyFill="1" applyBorder="1" applyAlignment="1">
      <alignment horizontal="center" vertical="center" wrapText="1"/>
    </xf>
    <xf numFmtId="0" fontId="51" fillId="5" borderId="36" xfId="2" applyFont="1" applyFill="1" applyBorder="1" applyAlignment="1">
      <alignment horizontal="center" vertical="center" wrapText="1"/>
    </xf>
    <xf numFmtId="0" fontId="7" fillId="0" borderId="0" xfId="2" applyBorder="1" applyAlignment="1">
      <alignment horizontal="center" vertical="center" wrapText="1"/>
    </xf>
    <xf numFmtId="0" fontId="52" fillId="0" borderId="33" xfId="2" applyFont="1" applyBorder="1" applyAlignment="1">
      <alignment horizontal="center" vertical="center" wrapText="1"/>
    </xf>
    <xf numFmtId="0" fontId="52" fillId="0" borderId="34" xfId="2" applyFont="1" applyBorder="1" applyAlignment="1">
      <alignment horizontal="center" vertical="center" wrapText="1"/>
    </xf>
    <xf numFmtId="0" fontId="52" fillId="0" borderId="36" xfId="2" applyFont="1" applyBorder="1" applyAlignment="1">
      <alignment horizontal="center" vertical="center" wrapText="1"/>
    </xf>
    <xf numFmtId="0" fontId="47" fillId="0" borderId="0" xfId="2" applyFont="1" applyAlignment="1">
      <alignment horizontal="left" vertical="center"/>
    </xf>
    <xf numFmtId="4" fontId="47" fillId="0" borderId="0" xfId="2" applyNumberFormat="1" applyFont="1"/>
    <xf numFmtId="0" fontId="53" fillId="0" borderId="37" xfId="2" applyFont="1" applyBorder="1" applyAlignment="1">
      <alignment vertical="center"/>
    </xf>
    <xf numFmtId="0" fontId="53" fillId="0" borderId="25" xfId="2" applyFont="1" applyBorder="1" applyAlignment="1">
      <alignment vertical="center"/>
    </xf>
    <xf numFmtId="170" fontId="54" fillId="0" borderId="25" xfId="2" applyNumberFormat="1" applyFont="1" applyBorder="1"/>
    <xf numFmtId="170" fontId="54" fillId="0" borderId="38" xfId="2" applyNumberFormat="1" applyFont="1" applyBorder="1"/>
    <xf numFmtId="0" fontId="7" fillId="0" borderId="0" xfId="2" applyBorder="1" applyAlignment="1">
      <alignment vertical="center"/>
    </xf>
    <xf numFmtId="0" fontId="8" fillId="0" borderId="24" xfId="2" applyFont="1" applyBorder="1"/>
    <xf numFmtId="0" fontId="8" fillId="0" borderId="0" xfId="2" applyFont="1" applyAlignment="1">
      <alignment horizontal="center"/>
    </xf>
    <xf numFmtId="0" fontId="55" fillId="0" borderId="0" xfId="2" applyFont="1" applyAlignment="1">
      <alignment horizontal="center"/>
    </xf>
    <xf numFmtId="0" fontId="8" fillId="0" borderId="0" xfId="2" applyFont="1" applyAlignment="1">
      <alignment wrapText="1"/>
    </xf>
    <xf numFmtId="0" fontId="8" fillId="0" borderId="0" xfId="2" applyFont="1" applyAlignment="1">
      <alignment horizontal="center" wrapText="1"/>
    </xf>
    <xf numFmtId="171" fontId="8" fillId="0" borderId="0" xfId="2" applyNumberFormat="1" applyFont="1"/>
    <xf numFmtId="4" fontId="8" fillId="0" borderId="0" xfId="2" applyNumberFormat="1" applyFont="1"/>
    <xf numFmtId="0" fontId="8" fillId="0" borderId="39" xfId="2" applyFont="1" applyBorder="1"/>
    <xf numFmtId="0" fontId="55" fillId="0" borderId="0" xfId="2" applyFont="1"/>
    <xf numFmtId="170" fontId="55" fillId="0" borderId="0" xfId="2" applyNumberFormat="1" applyFont="1"/>
    <xf numFmtId="170" fontId="55" fillId="0" borderId="40" xfId="2" applyNumberFormat="1" applyFont="1" applyBorder="1"/>
    <xf numFmtId="0" fontId="8" fillId="0" borderId="0" xfId="2" applyFont="1" applyBorder="1"/>
    <xf numFmtId="0" fontId="56" fillId="0" borderId="24" xfId="2" applyFont="1" applyBorder="1"/>
    <xf numFmtId="0" fontId="56" fillId="0" borderId="0" xfId="2" applyFont="1" applyAlignment="1">
      <alignment horizontal="center"/>
    </xf>
    <xf numFmtId="0" fontId="56" fillId="0" borderId="0" xfId="2" applyFont="1" applyAlignment="1">
      <alignment wrapText="1"/>
    </xf>
    <xf numFmtId="0" fontId="56" fillId="0" borderId="0" xfId="2" applyFont="1"/>
    <xf numFmtId="0" fontId="56" fillId="0" borderId="0" xfId="2" applyFont="1" applyAlignment="1">
      <alignment horizontal="center" wrapText="1"/>
    </xf>
    <xf numFmtId="171" fontId="56" fillId="0" borderId="0" xfId="2" applyNumberFormat="1" applyFont="1"/>
    <xf numFmtId="4" fontId="56" fillId="0" borderId="0" xfId="2" applyNumberFormat="1" applyFont="1"/>
    <xf numFmtId="0" fontId="56" fillId="0" borderId="39" xfId="2" applyFont="1" applyBorder="1"/>
    <xf numFmtId="0" fontId="9" fillId="0" borderId="0" xfId="2" applyFont="1" applyBorder="1"/>
    <xf numFmtId="0" fontId="57" fillId="0" borderId="24" xfId="2" applyFont="1" applyBorder="1" applyAlignment="1">
      <alignment vertical="center"/>
    </xf>
    <xf numFmtId="0" fontId="57" fillId="0" borderId="41" xfId="2" applyFont="1" applyBorder="1" applyAlignment="1">
      <alignment horizontal="center" vertical="center"/>
    </xf>
    <xf numFmtId="0" fontId="57" fillId="0" borderId="41" xfId="2" applyFont="1" applyBorder="1" applyAlignment="1">
      <alignment vertical="center" wrapText="1"/>
    </xf>
    <xf numFmtId="0" fontId="57" fillId="0" borderId="41" xfId="2" applyFont="1" applyBorder="1" applyAlignment="1">
      <alignment horizontal="center" vertical="center" wrapText="1"/>
    </xf>
    <xf numFmtId="171" fontId="58" fillId="0" borderId="41" xfId="4" applyNumberFormat="1" applyBorder="1" applyAlignment="1">
      <alignment vertical="center"/>
    </xf>
    <xf numFmtId="4" fontId="57" fillId="3" borderId="41" xfId="2" applyNumberFormat="1" applyFont="1" applyFill="1" applyBorder="1" applyAlignment="1" applyProtection="1">
      <alignment vertical="center"/>
      <protection locked="0"/>
    </xf>
    <xf numFmtId="4" fontId="57" fillId="0" borderId="41" xfId="2" applyNumberFormat="1" applyFont="1" applyBorder="1" applyAlignment="1">
      <alignment vertical="center"/>
    </xf>
    <xf numFmtId="0" fontId="52" fillId="0" borderId="39" xfId="2" applyFont="1" applyBorder="1" applyAlignment="1">
      <alignment vertical="center"/>
    </xf>
    <xf numFmtId="0" fontId="52" fillId="0" borderId="0" xfId="2" applyFont="1" applyAlignment="1">
      <alignment vertical="center"/>
    </xf>
    <xf numFmtId="170" fontId="52" fillId="0" borderId="0" xfId="2" applyNumberFormat="1" applyFont="1" applyAlignment="1">
      <alignment vertical="center"/>
    </xf>
    <xf numFmtId="170" fontId="52" fillId="0" borderId="40" xfId="2" applyNumberFormat="1" applyFont="1" applyBorder="1" applyAlignment="1">
      <alignment vertical="center"/>
    </xf>
    <xf numFmtId="0" fontId="10" fillId="0" borderId="0" xfId="2" applyFont="1" applyBorder="1" applyAlignment="1">
      <alignment vertical="center"/>
    </xf>
    <xf numFmtId="0" fontId="7" fillId="0" borderId="0" xfId="2" applyFont="1" applyAlignment="1">
      <alignment vertical="center"/>
    </xf>
    <xf numFmtId="0" fontId="7" fillId="0" borderId="24" xfId="2" applyFont="1" applyBorder="1" applyAlignment="1" applyProtection="1">
      <alignment vertical="center"/>
    </xf>
    <xf numFmtId="0" fontId="7" fillId="0" borderId="0" xfId="2" applyFont="1" applyAlignment="1" applyProtection="1">
      <alignment vertical="center"/>
    </xf>
    <xf numFmtId="0" fontId="59" fillId="0" borderId="0" xfId="2" applyFont="1" applyAlignment="1" applyProtection="1">
      <alignment vertical="center"/>
    </xf>
    <xf numFmtId="49" fontId="60" fillId="0" borderId="0" xfId="4" applyNumberFormat="1" applyFont="1" applyAlignment="1">
      <alignment vertical="center" wrapText="1"/>
    </xf>
    <xf numFmtId="0" fontId="7" fillId="0" borderId="24" xfId="2" applyFont="1" applyBorder="1" applyAlignment="1">
      <alignment vertical="center"/>
    </xf>
    <xf numFmtId="0" fontId="7" fillId="0" borderId="39" xfId="2" applyFont="1" applyBorder="1" applyAlignment="1" applyProtection="1">
      <alignment vertical="center"/>
    </xf>
    <xf numFmtId="0" fontId="7" fillId="0" borderId="0" xfId="2" applyBorder="1" applyAlignment="1" applyProtection="1">
      <alignment vertical="center"/>
    </xf>
    <xf numFmtId="0" fontId="7" fillId="0" borderId="0" xfId="2" applyFont="1" applyBorder="1" applyAlignment="1" applyProtection="1">
      <alignment vertical="center"/>
    </xf>
    <xf numFmtId="0" fontId="7" fillId="0" borderId="40" xfId="2" applyFont="1" applyBorder="1" applyAlignment="1" applyProtection="1">
      <alignment vertical="center"/>
    </xf>
    <xf numFmtId="0" fontId="7" fillId="0" borderId="0" xfId="2" applyFont="1" applyAlignment="1">
      <alignment horizontal="left" vertical="center"/>
    </xf>
    <xf numFmtId="0" fontId="61" fillId="0" borderId="24" xfId="2" applyFont="1" applyBorder="1" applyAlignment="1">
      <alignment vertical="center"/>
    </xf>
    <xf numFmtId="0" fontId="61" fillId="0" borderId="0" xfId="2" applyFont="1" applyAlignment="1">
      <alignment horizontal="center" vertical="center"/>
    </xf>
    <xf numFmtId="0" fontId="62" fillId="0" borderId="0" xfId="2" applyFont="1" applyAlignment="1">
      <alignment vertical="center"/>
    </xf>
    <xf numFmtId="0" fontId="61" fillId="0" borderId="0" xfId="2" applyFont="1" applyAlignment="1">
      <alignment vertical="center" wrapText="1"/>
    </xf>
    <xf numFmtId="49" fontId="61" fillId="0" borderId="0" xfId="2" applyNumberFormat="1" applyFont="1" applyAlignment="1">
      <alignment vertical="center" wrapText="1"/>
    </xf>
    <xf numFmtId="0" fontId="61" fillId="0" borderId="0" xfId="2" applyFont="1" applyAlignment="1">
      <alignment horizontal="center" vertical="center" wrapText="1"/>
    </xf>
    <xf numFmtId="171" fontId="61" fillId="0" borderId="0" xfId="2" applyNumberFormat="1" applyFont="1" applyAlignment="1">
      <alignment vertical="center"/>
    </xf>
    <xf numFmtId="4" fontId="61" fillId="0" borderId="0" xfId="2" applyNumberFormat="1" applyFont="1" applyAlignment="1">
      <alignment vertical="center"/>
    </xf>
    <xf numFmtId="0" fontId="61" fillId="0" borderId="0" xfId="2" applyFont="1" applyAlignment="1">
      <alignment vertical="center"/>
    </xf>
    <xf numFmtId="0" fontId="61" fillId="0" borderId="39" xfId="2" applyFont="1" applyBorder="1" applyAlignment="1">
      <alignment vertical="center"/>
    </xf>
    <xf numFmtId="170" fontId="61" fillId="0" borderId="0" xfId="2" applyNumberFormat="1" applyFont="1" applyAlignment="1">
      <alignment vertical="center"/>
    </xf>
    <xf numFmtId="170" fontId="61" fillId="0" borderId="40" xfId="2" applyNumberFormat="1" applyFont="1" applyBorder="1" applyAlignment="1">
      <alignment vertical="center"/>
    </xf>
    <xf numFmtId="0" fontId="11" fillId="0" borderId="0" xfId="2" applyFont="1" applyBorder="1"/>
    <xf numFmtId="49" fontId="63" fillId="0" borderId="0" xfId="2" applyNumberFormat="1" applyFont="1" applyAlignment="1">
      <alignment vertical="center" wrapText="1"/>
    </xf>
    <xf numFmtId="0" fontId="64" fillId="0" borderId="0" xfId="2" applyFont="1" applyAlignment="1">
      <alignment horizontal="center" vertical="center" wrapText="1"/>
    </xf>
    <xf numFmtId="171" fontId="63" fillId="0" borderId="0" xfId="2" applyNumberFormat="1" applyFont="1" applyAlignment="1">
      <alignment vertical="center"/>
    </xf>
    <xf numFmtId="171" fontId="57" fillId="0" borderId="41" xfId="2" applyNumberFormat="1" applyFont="1" applyBorder="1" applyAlignment="1">
      <alignment vertical="center"/>
    </xf>
    <xf numFmtId="0" fontId="65" fillId="0" borderId="24" xfId="2" applyFont="1" applyBorder="1" applyAlignment="1">
      <alignment vertical="center"/>
    </xf>
    <xf numFmtId="0" fontId="65" fillId="0" borderId="41" xfId="2" applyFont="1" applyBorder="1" applyAlignment="1">
      <alignment horizontal="center" vertical="center"/>
    </xf>
    <xf numFmtId="0" fontId="65" fillId="0" borderId="41" xfId="2" applyFont="1" applyBorder="1" applyAlignment="1">
      <alignment vertical="center" wrapText="1"/>
    </xf>
    <xf numFmtId="0" fontId="65" fillId="0" borderId="41" xfId="2" applyFont="1" applyBorder="1" applyAlignment="1">
      <alignment horizontal="center" vertical="center" wrapText="1"/>
    </xf>
    <xf numFmtId="171" fontId="65" fillId="0" borderId="41" xfId="2" applyNumberFormat="1" applyFont="1" applyBorder="1" applyAlignment="1">
      <alignment vertical="center"/>
    </xf>
    <xf numFmtId="4" fontId="65" fillId="3" borderId="41" xfId="2" applyNumberFormat="1" applyFont="1" applyFill="1" applyBorder="1" applyAlignment="1" applyProtection="1">
      <alignment vertical="center"/>
      <protection locked="0"/>
    </xf>
    <xf numFmtId="4" fontId="65" fillId="0" borderId="41" xfId="2" applyNumberFormat="1" applyFont="1" applyBorder="1" applyAlignment="1">
      <alignment vertical="center"/>
    </xf>
    <xf numFmtId="0" fontId="65" fillId="0" borderId="39" xfId="2" applyFont="1" applyBorder="1" applyAlignment="1">
      <alignment vertical="center"/>
    </xf>
    <xf numFmtId="0" fontId="65" fillId="0" borderId="0" xfId="2" applyFont="1" applyAlignment="1">
      <alignment vertical="center"/>
    </xf>
    <xf numFmtId="170" fontId="65" fillId="0" borderId="0" xfId="2" applyNumberFormat="1" applyFont="1" applyAlignment="1">
      <alignment vertical="center"/>
    </xf>
    <xf numFmtId="170" fontId="65" fillId="0" borderId="40" xfId="2" applyNumberFormat="1" applyFont="1" applyBorder="1" applyAlignment="1">
      <alignment vertical="center"/>
    </xf>
    <xf numFmtId="0" fontId="12" fillId="0" borderId="0" xfId="2" applyFont="1" applyBorder="1"/>
    <xf numFmtId="0" fontId="64" fillId="0" borderId="0" xfId="2" applyFont="1" applyAlignment="1">
      <alignment vertical="center" wrapText="1"/>
    </xf>
    <xf numFmtId="171" fontId="64" fillId="0" borderId="0" xfId="2" applyNumberFormat="1" applyFont="1" applyAlignment="1">
      <alignment vertical="center"/>
    </xf>
    <xf numFmtId="170" fontId="61" fillId="0" borderId="42" xfId="2" applyNumberFormat="1" applyFont="1" applyBorder="1" applyAlignment="1">
      <alignment vertical="center"/>
    </xf>
    <xf numFmtId="0" fontId="7" fillId="0" borderId="43" xfId="2" applyBorder="1" applyAlignment="1">
      <alignment vertical="center"/>
    </xf>
    <xf numFmtId="0" fontId="66" fillId="0" borderId="44" xfId="0" applyFont="1" applyBorder="1" applyAlignment="1">
      <alignment vertical="center" wrapText="1"/>
      <protection locked="0"/>
    </xf>
    <xf numFmtId="0" fontId="66" fillId="0" borderId="45" xfId="0" applyFont="1" applyBorder="1" applyAlignment="1">
      <alignment vertical="center" wrapText="1"/>
      <protection locked="0"/>
    </xf>
    <xf numFmtId="0" fontId="66" fillId="0" borderId="46" xfId="0" applyFont="1" applyBorder="1" applyAlignment="1">
      <alignment vertical="center" wrapText="1"/>
      <protection locked="0"/>
    </xf>
    <xf numFmtId="0" fontId="66" fillId="0" borderId="47" xfId="0" applyFont="1" applyBorder="1" applyAlignment="1">
      <alignment horizontal="center" vertical="center" wrapText="1"/>
      <protection locked="0"/>
    </xf>
    <xf numFmtId="0" fontId="67" fillId="0" borderId="1" xfId="0" applyFont="1" applyBorder="1" applyAlignment="1">
      <alignment horizontal="center" vertical="center" wrapText="1"/>
      <protection locked="0"/>
    </xf>
    <xf numFmtId="0" fontId="66" fillId="0" borderId="48" xfId="0" applyFont="1" applyBorder="1" applyAlignment="1">
      <alignment horizontal="center" vertical="center" wrapText="1"/>
      <protection locked="0"/>
    </xf>
    <xf numFmtId="0" fontId="66" fillId="0" borderId="47" xfId="0" applyFont="1" applyBorder="1" applyAlignment="1">
      <alignment vertical="center" wrapText="1"/>
      <protection locked="0"/>
    </xf>
    <xf numFmtId="0" fontId="68" fillId="0" borderId="49" xfId="0" applyFont="1" applyBorder="1" applyAlignment="1">
      <alignment horizontal="left" wrapText="1"/>
      <protection locked="0"/>
    </xf>
    <xf numFmtId="0" fontId="66" fillId="0" borderId="48" xfId="0" applyFont="1" applyBorder="1" applyAlignment="1">
      <alignment vertical="center" wrapText="1"/>
      <protection locked="0"/>
    </xf>
    <xf numFmtId="0" fontId="68" fillId="0" borderId="1" xfId="0" applyFont="1" applyBorder="1" applyAlignment="1">
      <alignment horizontal="left" vertical="center" wrapText="1"/>
      <protection locked="0"/>
    </xf>
    <xf numFmtId="0" fontId="69" fillId="0" borderId="1" xfId="0" applyFont="1" applyBorder="1" applyAlignment="1">
      <alignment horizontal="left" vertical="center" wrapText="1"/>
      <protection locked="0"/>
    </xf>
    <xf numFmtId="0" fontId="70" fillId="0" borderId="47" xfId="0" applyFont="1" applyBorder="1" applyAlignment="1">
      <alignment vertical="center" wrapText="1"/>
      <protection locked="0"/>
    </xf>
    <xf numFmtId="0" fontId="69" fillId="0" borderId="1" xfId="0" applyFont="1" applyBorder="1" applyAlignment="1">
      <alignment vertical="center" wrapText="1"/>
      <protection locked="0"/>
    </xf>
    <xf numFmtId="0" fontId="69" fillId="0" borderId="1" xfId="0" applyFont="1" applyBorder="1" applyAlignment="1">
      <alignment horizontal="left" vertical="center"/>
      <protection locked="0"/>
    </xf>
    <xf numFmtId="0" fontId="69" fillId="0" borderId="1" xfId="0" applyFont="1" applyBorder="1" applyAlignment="1">
      <alignment vertical="center"/>
      <protection locked="0"/>
    </xf>
    <xf numFmtId="49" fontId="69" fillId="0" borderId="1" xfId="0" applyNumberFormat="1" applyFont="1" applyBorder="1" applyAlignment="1">
      <alignment horizontal="left" vertical="center" wrapText="1"/>
      <protection locked="0"/>
    </xf>
    <xf numFmtId="49" fontId="69" fillId="0" borderId="1" xfId="0" applyNumberFormat="1" applyFont="1" applyBorder="1" applyAlignment="1">
      <alignment vertical="center" wrapText="1"/>
      <protection locked="0"/>
    </xf>
    <xf numFmtId="0" fontId="66" fillId="0" borderId="50" xfId="0" applyFont="1" applyBorder="1" applyAlignment="1">
      <alignment vertical="center" wrapText="1"/>
      <protection locked="0"/>
    </xf>
    <xf numFmtId="0" fontId="71" fillId="0" borderId="49" xfId="0" applyFont="1" applyBorder="1" applyAlignment="1">
      <alignment vertical="center" wrapText="1"/>
      <protection locked="0"/>
    </xf>
    <xf numFmtId="0" fontId="66" fillId="0" borderId="51" xfId="0" applyFont="1" applyBorder="1" applyAlignment="1">
      <alignment vertical="center" wrapText="1"/>
      <protection locked="0"/>
    </xf>
    <xf numFmtId="0" fontId="66" fillId="0" borderId="1" xfId="0" applyFont="1" applyBorder="1" applyAlignment="1">
      <alignment vertical="top"/>
      <protection locked="0"/>
    </xf>
    <xf numFmtId="0" fontId="66" fillId="0" borderId="1" xfId="0" applyFont="1" applyAlignment="1">
      <alignment vertical="top"/>
      <protection locked="0"/>
    </xf>
    <xf numFmtId="0" fontId="66" fillId="0" borderId="44" xfId="0" applyFont="1" applyBorder="1" applyAlignment="1">
      <alignment horizontal="left" vertical="center"/>
      <protection locked="0"/>
    </xf>
    <xf numFmtId="0" fontId="66" fillId="0" borderId="45" xfId="0" applyFont="1" applyBorder="1" applyAlignment="1">
      <alignment horizontal="left" vertical="center"/>
      <protection locked="0"/>
    </xf>
    <xf numFmtId="0" fontId="66" fillId="0" borderId="46" xfId="0" applyFont="1" applyBorder="1" applyAlignment="1">
      <alignment horizontal="left" vertical="center"/>
      <protection locked="0"/>
    </xf>
    <xf numFmtId="0" fontId="66" fillId="0" borderId="47" xfId="0" applyFont="1" applyBorder="1" applyAlignment="1">
      <alignment horizontal="left" vertical="center"/>
      <protection locked="0"/>
    </xf>
    <xf numFmtId="0" fontId="67" fillId="0" borderId="1" xfId="0" applyFont="1" applyBorder="1" applyAlignment="1">
      <alignment horizontal="center" vertical="center"/>
      <protection locked="0"/>
    </xf>
    <xf numFmtId="0" fontId="66" fillId="0" borderId="48" xfId="0" applyFont="1" applyBorder="1" applyAlignment="1">
      <alignment horizontal="left" vertical="center"/>
      <protection locked="0"/>
    </xf>
    <xf numFmtId="0" fontId="68" fillId="0" borderId="1" xfId="0" applyFont="1" applyBorder="1" applyAlignment="1">
      <alignment horizontal="left" vertical="center"/>
      <protection locked="0"/>
    </xf>
    <xf numFmtId="0" fontId="72" fillId="0" borderId="1" xfId="0" applyFont="1" applyAlignment="1">
      <alignment horizontal="left" vertical="center"/>
      <protection locked="0"/>
    </xf>
    <xf numFmtId="0" fontId="68" fillId="0" borderId="49" xfId="0" applyFont="1" applyBorder="1" applyAlignment="1">
      <alignment horizontal="left" vertical="center"/>
      <protection locked="0"/>
    </xf>
    <xf numFmtId="0" fontId="68" fillId="0" borderId="49" xfId="0" applyFont="1" applyBorder="1" applyAlignment="1">
      <alignment horizontal="center" vertical="center"/>
      <protection locked="0"/>
    </xf>
    <xf numFmtId="0" fontId="72" fillId="0" borderId="49" xfId="0" applyFont="1" applyBorder="1" applyAlignment="1">
      <alignment horizontal="left" vertical="center"/>
      <protection locked="0"/>
    </xf>
    <xf numFmtId="0" fontId="73" fillId="0" borderId="1" xfId="0" applyFont="1" applyBorder="1" applyAlignment="1">
      <alignment horizontal="left" vertical="center"/>
      <protection locked="0"/>
    </xf>
    <xf numFmtId="0" fontId="70" fillId="0" borderId="1" xfId="0" applyFont="1" applyAlignment="1">
      <alignment horizontal="left" vertical="center"/>
      <protection locked="0"/>
    </xf>
    <xf numFmtId="0" fontId="74" fillId="0" borderId="1" xfId="0" applyFont="1" applyBorder="1" applyAlignment="1">
      <alignment horizontal="left" vertical="center"/>
      <protection locked="0"/>
    </xf>
    <xf numFmtId="0" fontId="69" fillId="0" borderId="1" xfId="0" applyFont="1" applyBorder="1" applyAlignment="1">
      <alignment horizontal="center" vertical="center"/>
      <protection locked="0"/>
    </xf>
    <xf numFmtId="0" fontId="69" fillId="0" borderId="1" xfId="0" applyFont="1" applyAlignment="1">
      <alignment horizontal="left" vertical="center"/>
      <protection locked="0"/>
    </xf>
    <xf numFmtId="0" fontId="70" fillId="0" borderId="47" xfId="0" applyFont="1" applyBorder="1" applyAlignment="1">
      <alignment horizontal="left" vertical="center"/>
      <protection locked="0"/>
    </xf>
    <xf numFmtId="0" fontId="69" fillId="0" borderId="1" xfId="0" applyFont="1" applyFill="1" applyBorder="1" applyAlignment="1">
      <alignment horizontal="left" vertical="center"/>
      <protection locked="0"/>
    </xf>
    <xf numFmtId="0" fontId="69" fillId="0" borderId="1" xfId="0" applyFont="1" applyFill="1" applyBorder="1" applyAlignment="1">
      <alignment horizontal="center" vertical="center"/>
      <protection locked="0"/>
    </xf>
    <xf numFmtId="0" fontId="66" fillId="0" borderId="50" xfId="0" applyFont="1" applyBorder="1" applyAlignment="1">
      <alignment horizontal="left" vertical="center"/>
      <protection locked="0"/>
    </xf>
    <xf numFmtId="0" fontId="71" fillId="0" borderId="49" xfId="0" applyFont="1" applyBorder="1" applyAlignment="1">
      <alignment horizontal="left" vertical="center"/>
      <protection locked="0"/>
    </xf>
    <xf numFmtId="0" fontId="66" fillId="0" borderId="51" xfId="0" applyFont="1" applyBorder="1" applyAlignment="1">
      <alignment horizontal="left" vertical="center"/>
      <protection locked="0"/>
    </xf>
    <xf numFmtId="0" fontId="66" fillId="0" borderId="1" xfId="0" applyFont="1" applyBorder="1" applyAlignment="1">
      <alignment horizontal="left" vertical="center"/>
      <protection locked="0"/>
    </xf>
    <xf numFmtId="0" fontId="71" fillId="0" borderId="1" xfId="0" applyFont="1" applyBorder="1" applyAlignment="1">
      <alignment horizontal="left" vertical="center"/>
      <protection locked="0"/>
    </xf>
    <xf numFmtId="0" fontId="72" fillId="0" borderId="1" xfId="0" applyFont="1" applyBorder="1" applyAlignment="1">
      <alignment horizontal="left" vertical="center"/>
      <protection locked="0"/>
    </xf>
    <xf numFmtId="0" fontId="70" fillId="0" borderId="49" xfId="0" applyFont="1" applyBorder="1" applyAlignment="1">
      <alignment horizontal="left" vertical="center"/>
      <protection locked="0"/>
    </xf>
    <xf numFmtId="0" fontId="66" fillId="0" borderId="1" xfId="0" applyFont="1" applyBorder="1" applyAlignment="1">
      <alignment horizontal="left" vertical="center" wrapText="1"/>
      <protection locked="0"/>
    </xf>
    <xf numFmtId="0" fontId="70" fillId="0" borderId="1" xfId="0" applyFont="1" applyBorder="1" applyAlignment="1">
      <alignment horizontal="left" vertical="center" wrapText="1"/>
      <protection locked="0"/>
    </xf>
    <xf numFmtId="0" fontId="70" fillId="0" borderId="1" xfId="0" applyFont="1" applyBorder="1" applyAlignment="1">
      <alignment horizontal="center" vertical="center" wrapText="1"/>
      <protection locked="0"/>
    </xf>
    <xf numFmtId="0" fontId="66" fillId="0" borderId="44" xfId="0" applyFont="1" applyBorder="1" applyAlignment="1">
      <alignment horizontal="left" vertical="center" wrapText="1"/>
      <protection locked="0"/>
    </xf>
    <xf numFmtId="0" fontId="66" fillId="0" borderId="45" xfId="0" applyFont="1" applyBorder="1" applyAlignment="1">
      <alignment horizontal="left" vertical="center" wrapText="1"/>
      <protection locked="0"/>
    </xf>
    <xf numFmtId="0" fontId="66" fillId="0" borderId="46" xfId="0" applyFont="1" applyBorder="1" applyAlignment="1">
      <alignment horizontal="left" vertical="center" wrapText="1"/>
      <protection locked="0"/>
    </xf>
    <xf numFmtId="0" fontId="66" fillId="0" borderId="47" xfId="0" applyFont="1" applyBorder="1" applyAlignment="1">
      <alignment horizontal="left" vertical="center" wrapText="1"/>
      <protection locked="0"/>
    </xf>
    <xf numFmtId="0" fontId="66" fillId="0" borderId="48" xfId="0" applyFont="1" applyBorder="1" applyAlignment="1">
      <alignment horizontal="left" vertical="center" wrapText="1"/>
      <protection locked="0"/>
    </xf>
    <xf numFmtId="0" fontId="72" fillId="0" borderId="47" xfId="0" applyFont="1" applyBorder="1" applyAlignment="1">
      <alignment horizontal="left" vertical="center" wrapText="1"/>
      <protection locked="0"/>
    </xf>
    <xf numFmtId="0" fontId="72" fillId="0" borderId="48" xfId="0" applyFont="1" applyBorder="1" applyAlignment="1">
      <alignment horizontal="left" vertical="center" wrapText="1"/>
      <protection locked="0"/>
    </xf>
    <xf numFmtId="0" fontId="70" fillId="0" borderId="47" xfId="0" applyFont="1" applyBorder="1" applyAlignment="1">
      <alignment horizontal="left" vertical="center" wrapText="1"/>
      <protection locked="0"/>
    </xf>
    <xf numFmtId="0" fontId="70" fillId="0" borderId="1" xfId="0" applyFont="1" applyBorder="1" applyAlignment="1">
      <alignment horizontal="left" vertical="center"/>
      <protection locked="0"/>
    </xf>
    <xf numFmtId="0" fontId="70" fillId="0" borderId="48" xfId="0" applyFont="1" applyBorder="1" applyAlignment="1">
      <alignment horizontal="left" vertical="center" wrapText="1"/>
      <protection locked="0"/>
    </xf>
    <xf numFmtId="0" fontId="70" fillId="0" borderId="48" xfId="0" applyFont="1" applyBorder="1" applyAlignment="1">
      <alignment horizontal="left" vertical="center"/>
      <protection locked="0"/>
    </xf>
    <xf numFmtId="0" fontId="70" fillId="0" borderId="50" xfId="0" applyFont="1" applyBorder="1" applyAlignment="1">
      <alignment horizontal="left" vertical="center" wrapText="1"/>
      <protection locked="0"/>
    </xf>
    <xf numFmtId="0" fontId="70" fillId="0" borderId="49" xfId="0" applyFont="1" applyBorder="1" applyAlignment="1">
      <alignment horizontal="left" vertical="center" wrapText="1"/>
      <protection locked="0"/>
    </xf>
    <xf numFmtId="0" fontId="70" fillId="0" borderId="51" xfId="0" applyFont="1" applyBorder="1" applyAlignment="1">
      <alignment horizontal="left" vertical="center" wrapText="1"/>
      <protection locked="0"/>
    </xf>
    <xf numFmtId="0" fontId="69" fillId="0" borderId="1" xfId="0" applyFont="1" applyBorder="1" applyAlignment="1">
      <alignment horizontal="left" vertical="top"/>
      <protection locked="0"/>
    </xf>
    <xf numFmtId="0" fontId="69" fillId="0" borderId="1" xfId="0" applyFont="1" applyBorder="1" applyAlignment="1">
      <alignment horizontal="center" vertical="top"/>
      <protection locked="0"/>
    </xf>
    <xf numFmtId="0" fontId="70" fillId="0" borderId="50" xfId="0" applyFont="1" applyBorder="1" applyAlignment="1">
      <alignment horizontal="left" vertical="center"/>
      <protection locked="0"/>
    </xf>
    <xf numFmtId="0" fontId="70" fillId="0" borderId="51" xfId="0" applyFont="1" applyBorder="1" applyAlignment="1">
      <alignment horizontal="left" vertical="center"/>
      <protection locked="0"/>
    </xf>
    <xf numFmtId="0" fontId="70" fillId="0" borderId="1" xfId="0" applyFont="1" applyBorder="1" applyAlignment="1">
      <alignment horizontal="center" vertical="center"/>
      <protection locked="0"/>
    </xf>
    <xf numFmtId="0" fontId="72" fillId="0" borderId="1" xfId="0" applyFont="1" applyAlignment="1">
      <alignment vertical="center"/>
      <protection locked="0"/>
    </xf>
    <xf numFmtId="0" fontId="68" fillId="0" borderId="1" xfId="0" applyFont="1" applyBorder="1" applyAlignment="1">
      <alignment vertical="center"/>
      <protection locked="0"/>
    </xf>
    <xf numFmtId="0" fontId="72" fillId="0" borderId="49" xfId="0" applyFont="1" applyBorder="1" applyAlignment="1">
      <alignment vertical="center"/>
      <protection locked="0"/>
    </xf>
    <xf numFmtId="0" fontId="68" fillId="0" borderId="49" xfId="0" applyFont="1" applyBorder="1" applyAlignment="1">
      <alignment vertical="center"/>
      <protection locked="0"/>
    </xf>
    <xf numFmtId="0" fontId="69" fillId="0" borderId="1" xfId="0" applyFont="1" applyBorder="1" applyAlignment="1">
      <alignment vertical="top"/>
      <protection locked="0"/>
    </xf>
    <xf numFmtId="49" fontId="69" fillId="0" borderId="1" xfId="0" applyNumberFormat="1" applyFont="1" applyBorder="1" applyAlignment="1">
      <alignment horizontal="left" vertical="center"/>
      <protection locked="0"/>
    </xf>
    <xf numFmtId="0" fontId="70" fillId="0" borderId="47" xfId="0" applyFont="1" applyBorder="1" applyAlignment="1" applyProtection="1">
      <alignment horizontal="left" vertical="center"/>
    </xf>
    <xf numFmtId="0" fontId="69" fillId="0" borderId="1" xfId="0" applyFont="1" applyBorder="1" applyAlignment="1" applyProtection="1">
      <alignment vertical="top"/>
    </xf>
    <xf numFmtId="0" fontId="69" fillId="0" borderId="1" xfId="0" applyFont="1" applyBorder="1" applyAlignment="1" applyProtection="1">
      <alignment horizontal="left" vertical="center"/>
    </xf>
    <xf numFmtId="0" fontId="69" fillId="0" borderId="1" xfId="0" applyFont="1" applyBorder="1" applyAlignment="1" applyProtection="1">
      <alignment horizontal="center" vertical="center"/>
    </xf>
    <xf numFmtId="49" fontId="69" fillId="0" borderId="1" xfId="0" applyNumberFormat="1" applyFont="1" applyBorder="1" applyAlignment="1" applyProtection="1">
      <alignment horizontal="left" vertical="center"/>
    </xf>
    <xf numFmtId="0" fontId="70" fillId="0" borderId="48" xfId="0" applyFont="1" applyBorder="1" applyAlignment="1" applyProtection="1">
      <alignment horizontal="left" vertical="center"/>
    </xf>
    <xf numFmtId="0" fontId="0" fillId="0" borderId="49" xfId="0" applyBorder="1" applyAlignment="1">
      <alignment vertical="top"/>
      <protection locked="0"/>
    </xf>
    <xf numFmtId="0" fontId="68" fillId="0" borderId="49" xfId="0" applyFont="1" applyBorder="1" applyAlignment="1">
      <alignment horizontal="left"/>
      <protection locked="0"/>
    </xf>
    <xf numFmtId="0" fontId="72" fillId="0" borderId="49" xfId="0" applyFont="1" applyBorder="1" applyAlignment="1">
      <protection locked="0"/>
    </xf>
    <xf numFmtId="0" fontId="66" fillId="0" borderId="47" xfId="0" applyFont="1" applyBorder="1" applyAlignment="1">
      <alignment vertical="top"/>
      <protection locked="0"/>
    </xf>
    <xf numFmtId="0" fontId="66" fillId="0" borderId="48" xfId="0" applyFont="1" applyBorder="1" applyAlignment="1">
      <alignment vertical="top"/>
      <protection locked="0"/>
    </xf>
    <xf numFmtId="0" fontId="66" fillId="0" borderId="50" xfId="0" applyFont="1" applyBorder="1" applyAlignment="1">
      <alignment vertical="top"/>
      <protection locked="0"/>
    </xf>
    <xf numFmtId="0" fontId="66" fillId="0" borderId="49" xfId="0" applyFont="1" applyBorder="1" applyAlignment="1">
      <alignment vertical="top"/>
      <protection locked="0"/>
    </xf>
    <xf numFmtId="0" fontId="66" fillId="0" borderId="51" xfId="0" applyFont="1" applyBorder="1" applyAlignment="1">
      <alignment vertical="top"/>
      <protection locked="0"/>
    </xf>
  </cellXfs>
  <cellStyles count="5">
    <cellStyle name="Normal" xfId="0" builtinId="0" customBuiltin="1"/>
    <cellStyle name="Normal 3" xfId="1"/>
    <cellStyle name="Normal 2" xfId="2"/>
    <cellStyle name="Hyperlink" xfId="3" builtinId="8"/>
    <cellStyle name="Hyperlink 2" xfId="4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998276129" TargetMode="External" /><Relationship Id="rId2" Type="http://schemas.openxmlformats.org/officeDocument/2006/relationships/hyperlink" Target="https://podminky.urs.cz/item/CS_URS_2025_02/998276128" TargetMode="External" /><Relationship Id="rId3" Type="http://schemas.openxmlformats.org/officeDocument/2006/relationships/hyperlink" Target="https://podminky.urs.cz/item/CS_URS_2025_02/998276101" TargetMode="External" /><Relationship Id="rId4" Type="http://schemas.openxmlformats.org/officeDocument/2006/relationships/hyperlink" Target="https://podminky.urs.cz/item/CS_URS_2025_02/953731311" TargetMode="External" /><Relationship Id="rId5" Type="http://schemas.openxmlformats.org/officeDocument/2006/relationships/hyperlink" Target="https://podminky.urs.cz/item/CS_URS_2025_02/899722111" TargetMode="External" /><Relationship Id="rId6" Type="http://schemas.openxmlformats.org/officeDocument/2006/relationships/hyperlink" Target="https://vymery.bimplatforma.cz/version/273294_7eCexT-bhBeI4nHFDNjgejpMLsJYxZf0S0G2AFB7DR5LyEBO_WvAL6u6lXCDFMjXatJow4br_yW7oBmpqaVoOQ" TargetMode="External" /><Relationship Id="rId7" Type="http://schemas.openxmlformats.org/officeDocument/2006/relationships/hyperlink" Target="https://podminky.urs.cz/item/CS_URS_2025_02/899103112" TargetMode="External" /><Relationship Id="rId8" Type="http://schemas.openxmlformats.org/officeDocument/2006/relationships/hyperlink" Target="https://podminky.urs.cz/item/CS_URS_2025_02/894812611" TargetMode="External" /><Relationship Id="rId9" Type="http://schemas.openxmlformats.org/officeDocument/2006/relationships/hyperlink" Target="https://podminky.urs.cz/item/CS_URS_2025_02/894812339" TargetMode="External" /><Relationship Id="rId10" Type="http://schemas.openxmlformats.org/officeDocument/2006/relationships/hyperlink" Target="https://podminky.urs.cz/item/CS_URS_2025_02/894812257" TargetMode="External" /><Relationship Id="rId11" Type="http://schemas.openxmlformats.org/officeDocument/2006/relationships/hyperlink" Target="https://podminky.urs.cz/item/CS_URS_2025_02/894812231" TargetMode="External" /><Relationship Id="rId12" Type="http://schemas.openxmlformats.org/officeDocument/2006/relationships/hyperlink" Target="https://podminky.urs.cz/item/CS_URS_2025_02/894812131" TargetMode="External" /><Relationship Id="rId13" Type="http://schemas.openxmlformats.org/officeDocument/2006/relationships/hyperlink" Target="https://podminky.urs.cz/item/CS_URS_2025_02/894812051" TargetMode="External" /><Relationship Id="rId14" Type="http://schemas.openxmlformats.org/officeDocument/2006/relationships/hyperlink" Target="https://podminky.urs.cz/item/CS_URS_2025_02/892351111" TargetMode="External" /><Relationship Id="rId15" Type="http://schemas.openxmlformats.org/officeDocument/2006/relationships/hyperlink" Target="https://podminky.urs.cz/item/CS_URS_2025_02/892271111" TargetMode="External" /><Relationship Id="rId16" Type="http://schemas.openxmlformats.org/officeDocument/2006/relationships/hyperlink" Target="https://podminky.urs.cz/item/CS_URS_2025_02/877260330" TargetMode="External" /><Relationship Id="rId17" Type="http://schemas.openxmlformats.org/officeDocument/2006/relationships/hyperlink" Target="https://podminky.urs.cz/item/CS_URS_2025_02/877260320" TargetMode="External" /><Relationship Id="rId18" Type="http://schemas.openxmlformats.org/officeDocument/2006/relationships/hyperlink" Target="https://podminky.urs.cz/item/CS_URS_2025_02/877260310" TargetMode="External" /><Relationship Id="rId19" Type="http://schemas.openxmlformats.org/officeDocument/2006/relationships/hyperlink" Target="https://podminky.urs.cz/item/CS_URS_2025_02/877212001" TargetMode="External" /><Relationship Id="rId20" Type="http://schemas.openxmlformats.org/officeDocument/2006/relationships/hyperlink" Target="https://podminky.urs.cz/item/CS_URS_2025_02/871313121" TargetMode="External" /><Relationship Id="rId21" Type="http://schemas.openxmlformats.org/officeDocument/2006/relationships/hyperlink" Target="https://vymery.bimplatforma.cz/version/273294_JsxxYbj9_LLxAeyc2tydukzeLDHuBSZnIihhXNhC7_y8lSSupVmBxH5y6uCLvin-fNQd2j5Aeshy1ECqtTtYMg" TargetMode="External" /><Relationship Id="rId22" Type="http://schemas.openxmlformats.org/officeDocument/2006/relationships/hyperlink" Target="https://podminky.urs.cz/item/CS_URS_2025_02/871263121" TargetMode="External" /><Relationship Id="rId23" Type="http://schemas.openxmlformats.org/officeDocument/2006/relationships/hyperlink" Target="https://vymery.bimplatforma.cz/version/273294_0kPsFzd2LwGyvP7J36ErR1x1_molMW2NsEE11Smk3XBkM1f7OpX45f29XcvaBn4yfuukTkvSTeq5v2KZk1fC8A" TargetMode="External" /><Relationship Id="rId24" Type="http://schemas.openxmlformats.org/officeDocument/2006/relationships/hyperlink" Target="https://vymery.bimplatforma.cz/version/273294_io2CsFcGOSTsVcx_isvLt-ogpXLOwH83mAlJAZ1sWeUzSbuQkhFVpJeNDpLeJR_DqSay_gLKIPT87mYzB61zQA" TargetMode="External" /><Relationship Id="rId25" Type="http://schemas.openxmlformats.org/officeDocument/2006/relationships/hyperlink" Target="https://vymery.bimplatforma.cz/version/273294_2KDuWh9TdGLwEBh_7jmbarNgPv79ygMRu5ptWAANertQVQi-u9YiasDmYn6wx7mO9lQyWlfhG2E7DJj3XNCvzw" TargetMode="External" /><Relationship Id="rId26" Type="http://schemas.openxmlformats.org/officeDocument/2006/relationships/hyperlink" Target="https://podminky.urs.cz/item/CS_URS_2025_02/457571211" TargetMode="External" /><Relationship Id="rId27" Type="http://schemas.openxmlformats.org/officeDocument/2006/relationships/hyperlink" Target="https://vymery.bimplatforma.cz/version/273294_KgaaPq7eNkarFdni5vFtGyLpSDRdLlVGLzO0BSe-Z3JBPwwtifwxn4rUoYHVeJ6bpgTkumAoNZFKrrn9UjCqrQ" TargetMode="External" /><Relationship Id="rId28" Type="http://schemas.openxmlformats.org/officeDocument/2006/relationships/hyperlink" Target="https://podminky.urs.cz/item/CS_URS_2026_01/451573111" TargetMode="External" /><Relationship Id="rId29" Type="http://schemas.openxmlformats.org/officeDocument/2006/relationships/hyperlink" Target="https://vymery.bimplatforma.cz/version/273294_fBUEflDehnkIBBea2Z45Bl0nsYotWXmlDQynaMUMaGDfZ_kdW2HRIS5LUEH8GeoLRt9tvkjW_FxGAPDkwy5v5Q" TargetMode="External" /><Relationship Id="rId30" Type="http://schemas.openxmlformats.org/officeDocument/2006/relationships/hyperlink" Target="https://podminky.urs.cz/item/CS_URS_2025_02/382413114" TargetMode="External" /><Relationship Id="rId31" Type="http://schemas.openxmlformats.org/officeDocument/2006/relationships/hyperlink" Target="https://podminky.urs.cz/item/CS_URS_2025_02/382411113" TargetMode="External" /><Relationship Id="rId32" Type="http://schemas.openxmlformats.org/officeDocument/2006/relationships/hyperlink" Target="https://podminky.urs.cz/item/CS_URS_2025_02/382411111" TargetMode="External" /><Relationship Id="rId33" Type="http://schemas.openxmlformats.org/officeDocument/2006/relationships/hyperlink" Target="https://vymery.bimplatforma.cz/version/273294_7Wl0q_zlFa9ZbZxbw-TdHhwwImC_meEud-9Cps8am50D4D58lhZjOWbxFlivDmuauvlClybX93bY2NDYfWvf7A" TargetMode="External" /><Relationship Id="rId34" Type="http://schemas.openxmlformats.org/officeDocument/2006/relationships/hyperlink" Target="https://podminky.urs.cz/item/CS_URS_2025_02/213141111" TargetMode="External" /><Relationship Id="rId35" Type="http://schemas.openxmlformats.org/officeDocument/2006/relationships/hyperlink" Target="https://vymery.bimplatforma.cz/version/273294_8Eq_NvKHV0RT3MRpzoOGl6ZBqF5kc0iWUWh6eKGgz0NSqNXhYckDLe96p8X87Soragk56BT9qazdKsv_TkfGzA" TargetMode="External" /><Relationship Id="rId36" Type="http://schemas.openxmlformats.org/officeDocument/2006/relationships/hyperlink" Target="https://podminky.urs.cz/item/CS_URS_2025_02/212752101" TargetMode="External" /><Relationship Id="rId37" Type="http://schemas.openxmlformats.org/officeDocument/2006/relationships/hyperlink" Target="https://vymery.bimplatforma.cz/version/273294_WOn-gqkJ56NEOPrrYm39nWVa6xrxVl2J2MkwDnvHaRjlzR9Vja1zWM8CbFog2l-2_LKxWz1QMsL3Wp05tIOzTA" TargetMode="External" /><Relationship Id="rId38" Type="http://schemas.openxmlformats.org/officeDocument/2006/relationships/hyperlink" Target="https://podminky.urs.cz/item/CS_URS_2026_01/212532111" TargetMode="External" /><Relationship Id="rId39" Type="http://schemas.openxmlformats.org/officeDocument/2006/relationships/hyperlink" Target="https://vymery.bimplatforma.cz/version/273294_VBDKGdnPrlKMPHRRpRaPLjL-A3vM5wLGMQJZ5_UJmZkElGk7-XpgjvirgeuylAHYcYjgHBYe0W4Z-Yka3gn8nA" TargetMode="External" /><Relationship Id="rId40" Type="http://schemas.openxmlformats.org/officeDocument/2006/relationships/hyperlink" Target="https://podminky.urs.cz/item/CS_URS_2025_02/183211312" TargetMode="External" /><Relationship Id="rId41" Type="http://schemas.openxmlformats.org/officeDocument/2006/relationships/hyperlink" Target="https://vymery.bimplatforma.cz/version/273294_cKoJKEOj9SfId-hHkSc1sOR9J1CpXCTNtLJQq5U4RfUwiQZOk_1Z126PcX3wL_J8W1T_NNSevHPXGfIThEejCw" TargetMode="External" /><Relationship Id="rId42" Type="http://schemas.openxmlformats.org/officeDocument/2006/relationships/hyperlink" Target="https://podminky.urs.cz/item/CS_URS_2025_02/183111111" TargetMode="External" /><Relationship Id="rId43" Type="http://schemas.openxmlformats.org/officeDocument/2006/relationships/hyperlink" Target="https://vymery.bimplatforma.cz/version/273294_wD_Puge5AdcbmY5Dg1awFGiKtUjHenpfgWb6w_5WWpZiEF6dk6Cm_oBvHyfHzLzgO0cR4XUyduOaSTuwQk56yg" TargetMode="External" /><Relationship Id="rId44" Type="http://schemas.openxmlformats.org/officeDocument/2006/relationships/hyperlink" Target="https://podminky.urs.cz/item/CS_URS_2026_01/182351025" TargetMode="External" /><Relationship Id="rId45" Type="http://schemas.openxmlformats.org/officeDocument/2006/relationships/hyperlink" Target="https://vymery.bimplatforma.cz/version/273294_fCtP8unG4wBDwx_Gx4UQpQglcTcMeg7MRie-_u6V8PRo0g6UD1Qtqtg062eDPIAD8DhYuEaJ0g7-vhEoVxF4-w" TargetMode="External" /><Relationship Id="rId46" Type="http://schemas.openxmlformats.org/officeDocument/2006/relationships/hyperlink" Target="https://podminky.urs.cz/item/CS_URS_2026_01/182251101" TargetMode="External" /><Relationship Id="rId47" Type="http://schemas.openxmlformats.org/officeDocument/2006/relationships/hyperlink" Target="https://vymery.bimplatforma.cz/version/273294_kG4wH5NHWBy4vm_Ol4rr6axJCf-skZZTF366lNsweZOhexml4VRE4ROH8gQHvXFf1LFDHb6AnXYLNLNvs079xA" TargetMode="External" /><Relationship Id="rId48" Type="http://schemas.openxmlformats.org/officeDocument/2006/relationships/hyperlink" Target="https://podminky.urs.cz/item/CS_URS_2026_01/181351005" TargetMode="External" /><Relationship Id="rId49" Type="http://schemas.openxmlformats.org/officeDocument/2006/relationships/hyperlink" Target="https://vymery.bimplatforma.cz/version/273294_c-gOgHpgabI9H-EKfX9I5yfoCMbIT6otlHqb5f2npQjl_4g0gbisP8r1jYobVjyF4pCeksK2WxpS3KYhSqMFoQ" TargetMode="External" /><Relationship Id="rId50" Type="http://schemas.openxmlformats.org/officeDocument/2006/relationships/hyperlink" Target="https://podminky.urs.cz/item/CS_URS_2026_01/175151101" TargetMode="External" /><Relationship Id="rId51" Type="http://schemas.openxmlformats.org/officeDocument/2006/relationships/hyperlink" Target="https://vymery.bimplatforma.cz/version/273294_3iTrYUQmnYfa3wQKv_nzS4fAg5TscAf17ZOAkA-oos1aX7rVeAj74sPuwgJfjNsx9XirExI0hsm8SuAnjJI7xQ" TargetMode="External" /><Relationship Id="rId52" Type="http://schemas.openxmlformats.org/officeDocument/2006/relationships/hyperlink" Target="https://podminky.urs.cz/item/CS_URS_2025_02/17515110.R1" TargetMode="External" /><Relationship Id="rId53" Type="http://schemas.openxmlformats.org/officeDocument/2006/relationships/hyperlink" Target="https://vymery.bimplatforma.cz/version/273294_0IwTSqlpIFwZWNK8WPzpIIPxLPjvFv1mPDoP8CPYtRAdUeWFMtkIVDk0-tEdYyaZWALJh4U2K9g8T7JLr1Qz3A" TargetMode="External" /><Relationship Id="rId54" Type="http://schemas.openxmlformats.org/officeDocument/2006/relationships/hyperlink" Target="https://podminky.urs.cz/item/CS_URS_2026_01/174251109" TargetMode="External" /><Relationship Id="rId55" Type="http://schemas.openxmlformats.org/officeDocument/2006/relationships/hyperlink" Target="https://podminky.urs.cz/item/CS_URS_2026_01/174151101" TargetMode="External" /><Relationship Id="rId56" Type="http://schemas.openxmlformats.org/officeDocument/2006/relationships/hyperlink" Target="https://podminky.urs.cz/item/CS_URS_2026_01/171151103" TargetMode="External" /><Relationship Id="rId57" Type="http://schemas.openxmlformats.org/officeDocument/2006/relationships/hyperlink" Target="https://podminky.urs.cz/item/CS_URS_2026_01/166151101" TargetMode="External" /><Relationship Id="rId58" Type="http://schemas.openxmlformats.org/officeDocument/2006/relationships/hyperlink" Target="https://vymery.bimplatforma.cz/version/273294_fDDYyvC-bZdrfycEvNEOvzODVq9mO92ce_Vb-I-INPHbTHs581N-rBC0zWvoKKHL3tyn47hYl3FSp3h-Q7LmJw" TargetMode="External" /><Relationship Id="rId59" Type="http://schemas.openxmlformats.org/officeDocument/2006/relationships/hyperlink" Target="https://podminky.urs.cz/item/CS_URS_2026_01/132251101" TargetMode="External" /><Relationship Id="rId60" Type="http://schemas.openxmlformats.org/officeDocument/2006/relationships/hyperlink" Target="https://vymery.bimplatforma.cz/version/273294_QxKpnwGskrWjfiM25OChP9zNvdhCb1r0aEtdBTISfw2QoQ_d0pZmstDlsfPeNy--gpyEltzGcgGRNvab-qOJ-w" TargetMode="External" /><Relationship Id="rId61" Type="http://schemas.openxmlformats.org/officeDocument/2006/relationships/hyperlink" Target="https://podminky.urs.cz/item/CS_URS_2026_01/131251103" TargetMode="External" /><Relationship Id="rId62" Type="http://schemas.openxmlformats.org/officeDocument/2006/relationships/hyperlink" Target="https://vymery.bimplatforma.cz/version/273294_K-riNNDLTdIGaTnYrpX4SPucAZ4cdfm6UpU0KGdhYTEDKdyVx_HLIgT5Jxf54xwhSkRpL50ynO402pWeMJgO2g" TargetMode="External" /><Relationship Id="rId63" Type="http://schemas.openxmlformats.org/officeDocument/2006/relationships/hyperlink" Target="https://podminky.urs.cz/item/CS_URS_2026_01/121151113" TargetMode="External" /><Relationship Id="rId64" Type="http://schemas.openxmlformats.org/officeDocument/2006/relationships/hyperlink" Target="https://vymery.bimplatforma.cz/version/273294_LnpXmrwMKSXZQsROnTaaTosvxa11csVaLHZ7-b_E3ZgbsOESAnP2QIY7FCM1bBZjboFWYO_j98ogXrtFqIL2Ig" TargetMode="External" /><Relationship Id="rId65" Type="http://schemas.openxmlformats.org/officeDocument/2006/relationships/printerSettings" Target="../printerSettings/printerSettings1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sheetFormatPr defaultRowHeight="27.75"/>
  <cols>
    <col min="1" max="1" width="7.1289062" style="17" customWidth="1"/>
    <col min="2" max="2" width="1.4765625" style="18" customWidth="1"/>
    <col min="3" max="3" width="3.4960938" style="18" customWidth="1"/>
    <col min="4" max="33" width="2.2851562" style="18" customWidth="1"/>
    <col min="34" max="34" width="2.8242188" style="18" customWidth="1"/>
    <col min="35" max="35" width="27.171875" style="18" customWidth="1"/>
    <col min="36" max="37" width="2.1523438" style="18" customWidth="1"/>
    <col min="38" max="38" width="7.1289062" style="18" customWidth="1"/>
    <col min="39" max="39" width="2.8242188" style="18" customWidth="1"/>
    <col min="40" max="40" width="11.433594" style="18" customWidth="1"/>
    <col min="41" max="41" width="6.4570312" style="18" customWidth="1"/>
    <col min="42" max="42" width="3.4960938" style="18" customWidth="1"/>
    <col min="43" max="43" width="13.449219" style="18" customWidth="1"/>
    <col min="44" max="44" width="11.703125" style="18" customWidth="1"/>
    <col min="45" max="47" width="22.195312" style="18" hidden="1" customWidth="1"/>
    <col min="48" max="49" width="18.5625" style="18" hidden="1" customWidth="1"/>
    <col min="50" max="51" width="21.386719" style="18" hidden="1" customWidth="1"/>
    <col min="52" max="52" width="18.5625" style="18" hidden="1" customWidth="1"/>
    <col min="53" max="53" width="16.410156" style="18" hidden="1" customWidth="1"/>
    <col min="54" max="54" width="21.386719" style="18" hidden="1" customWidth="1"/>
    <col min="55" max="55" width="18.5625" style="18" hidden="1" customWidth="1"/>
    <col min="56" max="56" width="16.410156" style="18" hidden="1" customWidth="1"/>
    <col min="57" max="57" width="66.453125" style="18" customWidth="1"/>
    <col min="58" max="70" width="9.144531" style="18" customWidth="1"/>
    <col min="71" max="91" width="9.144531" style="18" hidden="1" customWidth="1"/>
    <col min="92" max="92" width="109.63672" style="18" hidden="1" customWidth="1"/>
    <col min="93" max="93" width="31.074219" style="18" hidden="1" customWidth="1"/>
    <col min="94" max="94" width="51.65625" style="18" hidden="1" customWidth="1"/>
    <col min="95" max="16384" width="9.144531" style="18" customWidth="1"/>
  </cols>
  <sheetData>
    <row r="1">
      <c r="A1" s="19" t="s">
        <v>0</v>
      </c>
      <c r="AZ1" s="20" t="s">
        <v>1</v>
      </c>
      <c r="BA1" s="20" t="s">
        <v>2</v>
      </c>
      <c r="BB1" s="20" t="s">
        <v>3</v>
      </c>
      <c r="BT1" s="20"/>
      <c r="BU1" s="20" t="b">
        <v>0</v>
      </c>
      <c r="BV1" s="20" t="s">
        <v>4</v>
      </c>
    </row>
    <row r="2" ht="37" customHeight="1">
      <c r="AR2" s="21" t="s">
        <v>5</v>
      </c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S2" s="22">
        <v>0.01</v>
      </c>
      <c r="BT2" s="22">
        <v>21</v>
      </c>
    </row>
    <row r="3" ht="7" customHeight="1">
      <c r="B3" s="23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5"/>
      <c r="BS3" s="22">
        <v>0.01</v>
      </c>
      <c r="BT3" s="22">
        <v>12</v>
      </c>
    </row>
    <row r="4" ht="25" customHeight="1">
      <c r="B4" s="25"/>
      <c r="D4" s="26" t="s">
        <v>6</v>
      </c>
      <c r="AR4" s="25"/>
      <c r="AS4" s="27" t="s">
        <v>7</v>
      </c>
      <c r="BE4" s="28" t="s">
        <v>8</v>
      </c>
      <c r="BS4" s="22">
        <v>0.001</v>
      </c>
    </row>
    <row r="5" ht="12" customHeight="1">
      <c r="B5" s="25"/>
      <c r="D5" s="29" t="s">
        <v>9</v>
      </c>
      <c r="K5" s="30" t="s">
        <v>10</v>
      </c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R5" s="25"/>
      <c r="BE5" s="31" t="s">
        <v>11</v>
      </c>
      <c r="BS5" s="22">
        <v>0.01</v>
      </c>
    </row>
    <row r="6" ht="37" customHeight="1">
      <c r="B6" s="25"/>
      <c r="D6" s="32" t="s">
        <v>12</v>
      </c>
      <c r="K6" s="33" t="s">
        <v>13</v>
      </c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R6" s="25"/>
      <c r="BE6" s="34"/>
      <c r="BS6" s="22">
        <v>0.01</v>
      </c>
    </row>
    <row r="7" ht="12" customHeight="1">
      <c r="B7" s="25"/>
      <c r="D7" s="35" t="s">
        <v>14</v>
      </c>
      <c r="K7" s="30"/>
      <c r="AK7" s="35" t="s">
        <v>15</v>
      </c>
      <c r="AN7" s="36" t="s">
        <v>16</v>
      </c>
      <c r="AR7" s="25"/>
      <c r="BE7" s="34"/>
      <c r="BS7" s="22">
        <v>0.01</v>
      </c>
    </row>
    <row r="8" ht="12" customHeight="1">
      <c r="B8" s="25"/>
      <c r="D8" s="35" t="s">
        <v>17</v>
      </c>
      <c r="K8" s="30" t="s">
        <v>16</v>
      </c>
      <c r="AK8" s="35" t="s">
        <v>18</v>
      </c>
      <c r="AN8" s="37">
        <v>46075</v>
      </c>
      <c r="AR8" s="25"/>
      <c r="BE8" s="34"/>
      <c r="BS8" s="22">
        <v>0.01</v>
      </c>
    </row>
    <row r="9" ht="14.5" customHeight="1">
      <c r="B9" s="25"/>
      <c r="AR9" s="25"/>
      <c r="BE9" s="34"/>
      <c r="BS9" s="22">
        <v>0.01</v>
      </c>
    </row>
    <row r="10" ht="12" customHeight="1">
      <c r="B10" s="25"/>
      <c r="D10" s="35" t="s">
        <v>19</v>
      </c>
      <c r="AK10" s="35" t="s">
        <v>20</v>
      </c>
      <c r="AN10" s="38" t="s">
        <v>21</v>
      </c>
      <c r="AR10" s="25"/>
      <c r="BE10" s="34"/>
      <c r="BS10" s="22">
        <v>0.01</v>
      </c>
    </row>
    <row r="11" ht="18.4" customHeight="1">
      <c r="B11" s="25"/>
      <c r="E11" s="38" t="s">
        <v>22</v>
      </c>
      <c r="F11" s="39"/>
      <c r="G11" s="39"/>
      <c r="H11" s="39"/>
      <c r="I11" s="39"/>
      <c r="J11" s="39"/>
      <c r="K11" s="39"/>
      <c r="AK11" s="35" t="s">
        <v>23</v>
      </c>
      <c r="AN11" s="38" t="s">
        <v>24</v>
      </c>
      <c r="AR11" s="25"/>
      <c r="BE11" s="34"/>
      <c r="BS11" s="22">
        <v>0.01</v>
      </c>
    </row>
    <row r="12" ht="7" customHeight="1">
      <c r="B12" s="25"/>
      <c r="AR12" s="25"/>
      <c r="BE12" s="34"/>
      <c r="BS12" s="22">
        <v>0.01</v>
      </c>
    </row>
    <row r="13" ht="12" customHeight="1">
      <c r="B13" s="25"/>
      <c r="D13" s="35" t="s">
        <v>25</v>
      </c>
      <c r="AK13" s="35" t="s">
        <v>20</v>
      </c>
      <c r="AN13" s="40" t="s">
        <v>26</v>
      </c>
      <c r="AR13" s="25"/>
      <c r="BE13" s="34"/>
      <c r="BS13" s="22">
        <v>0.01</v>
      </c>
    </row>
    <row r="14">
      <c r="B14" s="25"/>
      <c r="E14" s="40" t="s">
        <v>26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K14" s="35" t="s">
        <v>23</v>
      </c>
      <c r="AN14" s="40" t="s">
        <v>26</v>
      </c>
      <c r="AR14" s="25"/>
      <c r="BE14" s="34"/>
      <c r="BS14" s="22">
        <v>0.01</v>
      </c>
    </row>
    <row r="15" ht="7" customHeight="1">
      <c r="B15" s="25"/>
      <c r="AR15" s="25"/>
      <c r="BE15" s="34"/>
      <c r="BS15" s="22" t="b">
        <v>0</v>
      </c>
    </row>
    <row r="16" ht="12" customHeight="1">
      <c r="B16" s="25"/>
      <c r="D16" s="35" t="s">
        <v>27</v>
      </c>
      <c r="AK16" s="35" t="s">
        <v>20</v>
      </c>
      <c r="AN16" s="30" t="s">
        <v>16</v>
      </c>
      <c r="AR16" s="25"/>
      <c r="BE16" s="34"/>
      <c r="BS16" s="22" t="b">
        <v>0</v>
      </c>
    </row>
    <row r="17" ht="18.4" customHeight="1">
      <c r="B17" s="25"/>
      <c r="E17" s="30" t="s">
        <v>16</v>
      </c>
      <c r="AK17" s="35" t="s">
        <v>23</v>
      </c>
      <c r="AN17" s="30" t="s">
        <v>16</v>
      </c>
      <c r="AR17" s="25"/>
      <c r="BE17" s="34"/>
      <c r="BS17" s="22" t="b">
        <v>0</v>
      </c>
    </row>
    <row r="18" ht="7" customHeight="1">
      <c r="B18" s="25"/>
      <c r="AR18" s="25"/>
      <c r="BE18" s="34"/>
      <c r="BS18" s="22">
        <v>0.01</v>
      </c>
    </row>
    <row r="19" ht="12" customHeight="1">
      <c r="B19" s="25"/>
      <c r="D19" s="35" t="s">
        <v>28</v>
      </c>
      <c r="AK19" s="35" t="s">
        <v>20</v>
      </c>
      <c r="AN19" s="30" t="s">
        <v>29</v>
      </c>
      <c r="AR19" s="25"/>
      <c r="BE19" s="34"/>
      <c r="BS19" s="22">
        <v>0.01</v>
      </c>
    </row>
    <row r="20" ht="18.4" customHeight="1">
      <c r="B20" s="25"/>
      <c r="E20" s="30" t="s">
        <v>30</v>
      </c>
      <c r="AK20" s="35" t="s">
        <v>23</v>
      </c>
      <c r="AN20" s="30" t="s">
        <v>31</v>
      </c>
      <c r="AR20" s="25"/>
      <c r="BE20" s="34"/>
      <c r="BS20" s="22" t="b">
        <v>1</v>
      </c>
    </row>
    <row r="21" ht="7" customHeight="1">
      <c r="B21" s="25"/>
      <c r="AR21" s="25"/>
      <c r="BE21" s="34"/>
      <c r="BS21" s="18" t="b">
        <v>0</v>
      </c>
    </row>
    <row r="22" ht="12" customHeight="1">
      <c r="B22" s="25"/>
      <c r="D22" s="35" t="s">
        <v>32</v>
      </c>
      <c r="AR22" s="25"/>
      <c r="BE22" s="34"/>
    </row>
    <row r="23" ht="54">
      <c r="B23" s="25"/>
      <c r="E23" s="41" t="s">
        <v>33</v>
      </c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R23" s="25"/>
      <c r="BE23" s="34"/>
      <c r="CN23" s="41" t="s">
        <v>33</v>
      </c>
    </row>
    <row r="24" ht="7" customHeight="1">
      <c r="B24" s="25"/>
      <c r="AR24" s="25"/>
      <c r="BE24" s="34"/>
    </row>
    <row r="25" ht="7" customHeight="1">
      <c r="B25" s="25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R25" s="25"/>
      <c r="BE25" s="34"/>
    </row>
    <row r="26" s="1" customFormat="1" ht="25.9" customHeight="1">
      <c r="A26" s="43"/>
      <c r="B26" s="44"/>
      <c r="D26" s="45" t="s">
        <v>34</v>
      </c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8">
        <f>ROUND(AG90,2)</f>
        <v>0</v>
      </c>
      <c r="AL26" s="48"/>
      <c r="AM26" s="48"/>
      <c r="AN26" s="48"/>
      <c r="AO26" s="48"/>
      <c r="AR26" s="44"/>
      <c r="BE26" s="34"/>
    </row>
    <row r="27" s="1" customFormat="1" ht="7" customHeight="1">
      <c r="A27" s="43"/>
      <c r="B27" s="44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R27" s="44"/>
      <c r="BE27" s="34"/>
    </row>
    <row r="28" s="1" customFormat="1">
      <c r="A28" s="43"/>
      <c r="B28" s="44"/>
      <c r="L28" s="50" t="s">
        <v>35</v>
      </c>
      <c r="M28" s="50"/>
      <c r="N28" s="50"/>
      <c r="O28" s="50"/>
      <c r="P28" s="50"/>
      <c r="W28" s="51" t="s">
        <v>36</v>
      </c>
      <c r="X28" s="51"/>
      <c r="Y28" s="51"/>
      <c r="Z28" s="51"/>
      <c r="AA28" s="51"/>
      <c r="AB28" s="51"/>
      <c r="AC28" s="51"/>
      <c r="AD28" s="51"/>
      <c r="AE28" s="51"/>
      <c r="AF28" s="49"/>
      <c r="AG28" s="49"/>
      <c r="AH28" s="49"/>
      <c r="AI28" s="49"/>
      <c r="AJ28" s="49"/>
      <c r="AK28" s="51" t="s">
        <v>37</v>
      </c>
      <c r="AL28" s="50"/>
      <c r="AM28" s="50"/>
      <c r="AN28" s="50"/>
      <c r="AO28" s="50"/>
      <c r="AR28" s="44"/>
      <c r="BE28" s="34"/>
    </row>
    <row r="29" s="2" customFormat="1" ht="14.5" customHeight="1">
      <c r="A29" s="52"/>
      <c r="B29" s="53"/>
      <c r="D29" s="35" t="s">
        <v>38</v>
      </c>
      <c r="F29" s="35" t="s">
        <v>39</v>
      </c>
      <c r="L29" s="54">
        <v>0.20999999999999999</v>
      </c>
      <c r="M29" s="54"/>
      <c r="N29" s="54"/>
      <c r="O29" s="54"/>
      <c r="P29" s="54"/>
      <c r="W29" s="55">
        <f>ROUND(AZ90,2)</f>
        <v>0</v>
      </c>
      <c r="X29" s="55"/>
      <c r="Y29" s="55"/>
      <c r="Z29" s="55"/>
      <c r="AA29" s="55"/>
      <c r="AB29" s="55"/>
      <c r="AC29" s="55"/>
      <c r="AD29" s="55"/>
      <c r="AE29" s="55"/>
      <c r="AF29" s="56"/>
      <c r="AG29" s="56"/>
      <c r="AH29" s="56"/>
      <c r="AI29" s="56"/>
      <c r="AJ29" s="56"/>
      <c r="AK29" s="55">
        <f>ROUND(AV90,2)</f>
        <v>0</v>
      </c>
      <c r="AL29" s="55"/>
      <c r="AM29" s="55"/>
      <c r="AN29" s="55"/>
      <c r="AO29" s="55"/>
      <c r="AR29" s="53"/>
      <c r="BE29" s="34"/>
    </row>
    <row r="30" s="1" customFormat="1" ht="7" customHeight="1">
      <c r="A30" s="43"/>
      <c r="B30" s="44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R30" s="44"/>
      <c r="BE30" s="34"/>
    </row>
    <row r="31" s="1" customFormat="1" ht="25.9" customHeight="1">
      <c r="A31" s="43"/>
      <c r="B31" s="44"/>
      <c r="C31" s="57"/>
      <c r="D31" s="58" t="s">
        <v>40</v>
      </c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60" t="s">
        <v>41</v>
      </c>
      <c r="U31" s="59"/>
      <c r="V31" s="59"/>
      <c r="W31" s="61"/>
      <c r="X31" s="62" t="s">
        <v>42</v>
      </c>
      <c r="Y31" s="62"/>
      <c r="Z31" s="62"/>
      <c r="AA31" s="62"/>
      <c r="AB31" s="62"/>
      <c r="AC31" s="61"/>
      <c r="AD31" s="61"/>
      <c r="AE31" s="61"/>
      <c r="AF31" s="61"/>
      <c r="AG31" s="61"/>
      <c r="AH31" s="61"/>
      <c r="AI31" s="61"/>
      <c r="AJ31" s="61"/>
      <c r="AK31" s="63">
        <f>SUM(AK26:AK29)</f>
        <v>0</v>
      </c>
      <c r="AL31" s="63"/>
      <c r="AM31" s="63"/>
      <c r="AN31" s="63"/>
      <c r="AO31" s="64"/>
      <c r="AP31" s="57"/>
      <c r="AQ31" s="57"/>
      <c r="AR31" s="44"/>
    </row>
    <row r="32" s="1" customFormat="1" ht="7" customHeight="1">
      <c r="A32" s="43"/>
      <c r="B32" s="44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  <c r="AR32" s="44"/>
    </row>
    <row r="33" s="1" customFormat="1" ht="14.5" customHeight="1">
      <c r="A33" s="43"/>
      <c r="B33" s="44"/>
      <c r="AR33" s="44"/>
    </row>
    <row r="34" ht="14.5" customHeight="1">
      <c r="B34" s="25"/>
      <c r="AR34" s="25"/>
    </row>
    <row r="35" ht="14.5" customHeight="1">
      <c r="B35" s="25"/>
      <c r="AR35" s="25"/>
    </row>
    <row r="36" ht="14.5" customHeight="1">
      <c r="B36" s="25"/>
      <c r="AR36" s="25"/>
    </row>
    <row r="37" ht="14.5" customHeight="1">
      <c r="B37" s="25"/>
      <c r="AR37" s="25"/>
    </row>
    <row r="38" ht="14.5" customHeight="1">
      <c r="B38" s="25"/>
      <c r="AR38" s="25"/>
    </row>
    <row r="39" ht="14.5" customHeight="1">
      <c r="B39" s="25"/>
      <c r="AR39" s="25"/>
    </row>
    <row r="40" ht="14.5" customHeight="1">
      <c r="B40" s="25"/>
      <c r="AR40" s="25"/>
    </row>
    <row r="41" ht="14.5" customHeight="1">
      <c r="B41" s="25"/>
      <c r="AR41" s="25"/>
    </row>
    <row r="42" ht="14.5" customHeight="1">
      <c r="B42" s="25"/>
      <c r="AR42" s="25"/>
    </row>
    <row r="43" ht="14.5" customHeight="1">
      <c r="B43" s="25"/>
      <c r="AR43" s="25"/>
    </row>
    <row r="44" ht="14.5" customHeight="1">
      <c r="B44" s="25"/>
      <c r="AR44" s="25"/>
    </row>
    <row r="45" s="1" customFormat="1" ht="14.5" customHeight="1">
      <c r="A45" s="43"/>
      <c r="B45" s="44"/>
      <c r="D45" s="65" t="s">
        <v>27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5" t="s">
        <v>28</v>
      </c>
      <c r="AI45" s="66"/>
      <c r="AJ45" s="66"/>
      <c r="AK45" s="66"/>
      <c r="AL45" s="66"/>
      <c r="AM45" s="66"/>
      <c r="AN45" s="66"/>
      <c r="AO45" s="66"/>
      <c r="AR45" s="44"/>
    </row>
    <row r="46" ht="11.25" customHeight="1">
      <c r="B46" s="25"/>
      <c r="AR46" s="25"/>
    </row>
    <row r="47" ht="11.25" customHeight="1">
      <c r="B47" s="25"/>
      <c r="AR47" s="25"/>
    </row>
    <row r="48" ht="11.25" customHeight="1">
      <c r="B48" s="25"/>
      <c r="AR48" s="25"/>
    </row>
    <row r="49" ht="11.25" customHeight="1">
      <c r="B49" s="25"/>
      <c r="AR49" s="25"/>
    </row>
    <row r="50" ht="11.25" customHeight="1">
      <c r="B50" s="25"/>
      <c r="AR50" s="25"/>
    </row>
    <row r="51" ht="11.25" customHeight="1">
      <c r="B51" s="25"/>
      <c r="AR51" s="25"/>
    </row>
    <row r="52" ht="11.25" customHeight="1">
      <c r="B52" s="25"/>
      <c r="AR52" s="25"/>
    </row>
    <row r="53" ht="11.25" customHeight="1">
      <c r="B53" s="25"/>
      <c r="AR53" s="25"/>
    </row>
    <row r="54" ht="11.25" customHeight="1">
      <c r="B54" s="25"/>
      <c r="AR54" s="25"/>
    </row>
    <row r="55" ht="11.25" customHeight="1">
      <c r="B55" s="25"/>
      <c r="AR55" s="25"/>
    </row>
    <row r="56" s="1" customFormat="1" ht="11.25" customHeight="1">
      <c r="A56" s="43"/>
      <c r="B56" s="44"/>
      <c r="D56" s="67" t="s">
        <v>43</v>
      </c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67" t="s">
        <v>44</v>
      </c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67" t="s">
        <v>43</v>
      </c>
      <c r="AI56" s="46"/>
      <c r="AJ56" s="46"/>
      <c r="AK56" s="46"/>
      <c r="AL56" s="46"/>
      <c r="AM56" s="67" t="s">
        <v>44</v>
      </c>
      <c r="AN56" s="46"/>
      <c r="AO56" s="46"/>
      <c r="AR56" s="44"/>
    </row>
    <row r="57" ht="11.25" customHeight="1">
      <c r="B57" s="25"/>
      <c r="AR57" s="25"/>
    </row>
    <row r="58" ht="11.25" customHeight="1">
      <c r="B58" s="25"/>
      <c r="AR58" s="25"/>
    </row>
    <row r="59" ht="11.25" customHeight="1">
      <c r="B59" s="25"/>
      <c r="AR59" s="25"/>
    </row>
    <row r="60" s="1" customFormat="1" ht="11.25" customHeight="1">
      <c r="A60" s="43"/>
      <c r="B60" s="44"/>
      <c r="D60" s="65" t="s">
        <v>19</v>
      </c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6"/>
      <c r="AG60" s="66"/>
      <c r="AH60" s="65" t="s">
        <v>25</v>
      </c>
      <c r="AI60" s="66"/>
      <c r="AJ60" s="66"/>
      <c r="AK60" s="66"/>
      <c r="AL60" s="66"/>
      <c r="AM60" s="66"/>
      <c r="AN60" s="66"/>
      <c r="AO60" s="66"/>
      <c r="AR60" s="44"/>
    </row>
    <row r="61" ht="11.25" customHeight="1">
      <c r="B61" s="25"/>
      <c r="AR61" s="25"/>
    </row>
    <row r="62" ht="11.25" customHeight="1">
      <c r="B62" s="25"/>
      <c r="AR62" s="25"/>
    </row>
    <row r="63" ht="11.25" customHeight="1">
      <c r="B63" s="25"/>
      <c r="AR63" s="25"/>
    </row>
    <row r="64" ht="11.25" customHeight="1">
      <c r="B64" s="25"/>
      <c r="AR64" s="25"/>
    </row>
    <row r="65" ht="11.25" customHeight="1">
      <c r="B65" s="25"/>
      <c r="AR65" s="25"/>
    </row>
    <row r="66" ht="11.25" customHeight="1">
      <c r="B66" s="25"/>
      <c r="AR66" s="25"/>
    </row>
    <row r="67" ht="11.25" customHeight="1">
      <c r="B67" s="25"/>
      <c r="AR67" s="25"/>
    </row>
    <row r="68" ht="11.25" customHeight="1">
      <c r="B68" s="25"/>
      <c r="AR68" s="25"/>
    </row>
    <row r="69" ht="11.25" customHeight="1">
      <c r="B69" s="25"/>
      <c r="AR69" s="25"/>
    </row>
    <row r="70" ht="11.25" customHeight="1">
      <c r="B70" s="25"/>
      <c r="AR70" s="25"/>
    </row>
    <row r="71" s="1" customFormat="1" ht="11.25" customHeight="1">
      <c r="A71" s="43"/>
      <c r="B71" s="44"/>
      <c r="D71" s="67" t="s">
        <v>43</v>
      </c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67" t="s">
        <v>44</v>
      </c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67" t="s">
        <v>43</v>
      </c>
      <c r="AI71" s="46"/>
      <c r="AJ71" s="46"/>
      <c r="AK71" s="46"/>
      <c r="AL71" s="46"/>
      <c r="AM71" s="67" t="s">
        <v>44</v>
      </c>
      <c r="AN71" s="46"/>
      <c r="AO71" s="46"/>
      <c r="AR71" s="44"/>
    </row>
    <row r="72" s="1" customFormat="1" ht="11.25" customHeight="1">
      <c r="A72" s="43"/>
      <c r="B72" s="44"/>
      <c r="AR72" s="44"/>
    </row>
    <row r="73" s="1" customFormat="1" ht="7" customHeight="1">
      <c r="A73" s="43"/>
      <c r="B73" s="68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44"/>
    </row>
    <row r="77" s="1" customFormat="1" ht="7" customHeight="1">
      <c r="A77" s="43"/>
      <c r="B77" s="70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44"/>
    </row>
    <row r="78" s="1" customFormat="1" ht="25" customHeight="1">
      <c r="A78" s="43"/>
      <c r="B78" s="44"/>
      <c r="C78" s="26" t="s">
        <v>45</v>
      </c>
      <c r="AR78" s="44"/>
    </row>
    <row r="79" s="1" customFormat="1" ht="7" customHeight="1">
      <c r="A79" s="43"/>
      <c r="B79" s="44"/>
      <c r="AR79" s="44"/>
    </row>
    <row r="80" s="3" customFormat="1" ht="12" customHeight="1">
      <c r="A80" s="72"/>
      <c r="B80" s="73"/>
      <c r="C80" s="35" t="s">
        <v>46</v>
      </c>
      <c r="L80" s="3" t="str">
        <f>K5</f>
        <v>000</v>
      </c>
      <c r="AR80" s="73"/>
    </row>
    <row r="81" s="4" customFormat="1" ht="37" customHeight="1">
      <c r="A81" s="74"/>
      <c r="B81" s="75"/>
      <c r="C81" s="76" t="s">
        <v>12</v>
      </c>
      <c r="L81" s="77" t="str">
        <f>K6</f>
        <v xml:space="preserve">24062P - Vegetační ČOV Air:Phyt na  vrcholu Čerchova</v>
      </c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R81" s="75"/>
    </row>
    <row r="82" s="1" customFormat="1" ht="7" customHeight="1">
      <c r="A82" s="43"/>
      <c r="B82" s="44"/>
      <c r="AR82" s="44"/>
    </row>
    <row r="83" s="1" customFormat="1" ht="12" customHeight="1">
      <c r="A83" s="43"/>
      <c r="B83" s="44"/>
      <c r="C83" s="35" t="s">
        <v>17</v>
      </c>
      <c r="L83" s="78" t="str">
        <f>IF(K8="","",K8)</f>
        <v/>
      </c>
      <c r="AI83" s="35" t="s">
        <v>18</v>
      </c>
      <c r="AM83" s="36">
        <f>AN8</f>
        <v>46075</v>
      </c>
      <c r="AN83" s="36"/>
      <c r="AR83" s="44"/>
    </row>
    <row r="84" s="1" customFormat="1" ht="7" customHeight="1">
      <c r="A84" s="43"/>
      <c r="B84" s="44"/>
      <c r="AR84" s="44"/>
    </row>
    <row r="85" s="1" customFormat="1">
      <c r="A85" s="43"/>
      <c r="B85" s="44"/>
      <c r="C85" s="35" t="s">
        <v>19</v>
      </c>
      <c r="L85" s="3" t="str">
        <f>IF(E11= "","",E11)</f>
        <v>Město Domažlice</v>
      </c>
      <c r="AI85" s="35" t="s">
        <v>27</v>
      </c>
      <c r="AM85" s="79" t="str">
        <f>IF($E17="","",$E17)</f>
        <v/>
      </c>
      <c r="AN85" s="79"/>
      <c r="AO85" s="79"/>
      <c r="AP85" s="79"/>
      <c r="AR85" s="44"/>
      <c r="AS85" s="80" t="s">
        <v>47</v>
      </c>
      <c r="AT85" s="81"/>
      <c r="AU85" s="82"/>
      <c r="AV85" s="82"/>
      <c r="AW85" s="82"/>
      <c r="AX85" s="82"/>
      <c r="AY85" s="82"/>
      <c r="AZ85" s="82"/>
      <c r="BA85" s="82"/>
      <c r="BB85" s="82"/>
      <c r="BC85" s="82"/>
      <c r="BD85" s="83"/>
      <c r="CO85" s="79" t="str">
        <f>IF($E17="","",$E17)</f>
        <v/>
      </c>
    </row>
    <row r="86" s="1" customFormat="1">
      <c r="A86" s="43"/>
      <c r="B86" s="44"/>
      <c r="C86" s="35" t="s">
        <v>25</v>
      </c>
      <c r="L86" s="3" t="str">
        <f>IF(E14="Vyplň údaj","",E14)</f>
        <v/>
      </c>
      <c r="AI86" s="35" t="s">
        <v>28</v>
      </c>
      <c r="AM86" s="79" t="str">
        <f>IF($E20="","",$E20)</f>
        <v>Grania s.r.o.</v>
      </c>
      <c r="AN86" s="79"/>
      <c r="AO86" s="79"/>
      <c r="AP86" s="79"/>
      <c r="AR86" s="44"/>
      <c r="AS86" s="84"/>
      <c r="AT86" s="85"/>
      <c r="BD86" s="86"/>
      <c r="CO86" s="79" t="str">
        <f>IF($E20="","",$E20)</f>
        <v>Grania s.r.o.</v>
      </c>
    </row>
    <row r="87" s="1" customFormat="1" ht="10.9" customHeight="1">
      <c r="A87" s="43"/>
      <c r="B87" s="44"/>
      <c r="AR87" s="44"/>
      <c r="AS87" s="84"/>
      <c r="AT87" s="85"/>
      <c r="BD87" s="86"/>
    </row>
    <row r="88" s="1" customFormat="1" ht="29.25" customHeight="1">
      <c r="A88" s="87"/>
      <c r="B88" s="44"/>
      <c r="C88" s="88" t="s">
        <v>46</v>
      </c>
      <c r="D88" s="89"/>
      <c r="E88" s="89"/>
      <c r="F88" s="89"/>
      <c r="G88" s="89"/>
      <c r="H88" s="90"/>
      <c r="I88" s="89" t="s">
        <v>48</v>
      </c>
      <c r="J88" s="89"/>
      <c r="K88" s="89"/>
      <c r="L88" s="89"/>
      <c r="M88" s="89"/>
      <c r="N88" s="89"/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91" t="s">
        <v>49</v>
      </c>
      <c r="AH88" s="91"/>
      <c r="AI88" s="91"/>
      <c r="AJ88" s="91"/>
      <c r="AK88" s="91"/>
      <c r="AL88" s="91"/>
      <c r="AM88" s="91"/>
      <c r="AN88" s="89" t="s">
        <v>50</v>
      </c>
      <c r="AO88" s="89"/>
      <c r="AP88" s="89"/>
      <c r="AQ88" s="92" t="s">
        <v>51</v>
      </c>
      <c r="AR88" s="86"/>
      <c r="AS88" s="93" t="s">
        <v>52</v>
      </c>
      <c r="AT88" s="94" t="s">
        <v>53</v>
      </c>
      <c r="AU88" s="94" t="s">
        <v>54</v>
      </c>
      <c r="AV88" s="94" t="s">
        <v>55</v>
      </c>
      <c r="AW88" s="94" t="s">
        <v>56</v>
      </c>
      <c r="AX88" s="94" t="s">
        <v>57</v>
      </c>
      <c r="AY88" s="94" t="s">
        <v>58</v>
      </c>
      <c r="AZ88" s="94" t="s">
        <v>59</v>
      </c>
      <c r="BA88" s="94" t="s">
        <v>60</v>
      </c>
      <c r="BB88" s="94" t="s">
        <v>61</v>
      </c>
      <c r="BC88" s="94" t="s">
        <v>62</v>
      </c>
      <c r="BD88" s="95" t="s">
        <v>63</v>
      </c>
    </row>
    <row r="89" s="1" customFormat="1" ht="10.9" customHeight="1">
      <c r="A89" s="87"/>
      <c r="B89" s="44"/>
      <c r="AQ89" s="66"/>
      <c r="AR89" s="96"/>
      <c r="AS89" s="97"/>
      <c r="AT89" s="82"/>
      <c r="AU89" s="82"/>
      <c r="AV89" s="82"/>
      <c r="AW89" s="82"/>
      <c r="AX89" s="82"/>
      <c r="AY89" s="82"/>
      <c r="AZ89" s="82"/>
      <c r="BA89" s="82"/>
      <c r="BB89" s="82"/>
      <c r="BC89" s="82"/>
      <c r="BD89" s="83"/>
    </row>
    <row r="90" s="5" customFormat="1" ht="32.5" customHeight="1">
      <c r="A90" s="98"/>
      <c r="B90" s="99"/>
      <c r="C90" s="100" t="s">
        <v>64</v>
      </c>
      <c r="D90" s="101"/>
      <c r="E90" s="101"/>
      <c r="F90" s="101"/>
      <c r="G90" s="101"/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101"/>
      <c r="AG90" s="102">
        <f>AG91</f>
        <v>0</v>
      </c>
      <c r="AH90" s="102"/>
      <c r="AI90" s="102"/>
      <c r="AJ90" s="102"/>
      <c r="AK90" s="102"/>
      <c r="AL90" s="102"/>
      <c r="AM90" s="102"/>
      <c r="AN90" s="103">
        <f>AG90 + AT90</f>
        <v>0</v>
      </c>
      <c r="AO90" s="103"/>
      <c r="AP90" s="103"/>
      <c r="AQ90" s="104" t="s">
        <v>16</v>
      </c>
      <c r="AR90" s="99"/>
      <c r="AS90" s="105">
        <f>AS91</f>
        <v>0</v>
      </c>
      <c r="AT90" s="106">
        <f>AV90+AW90</f>
        <v>0</v>
      </c>
      <c r="AU90" s="107">
        <f>ROUND(AU91,3)</f>
        <v>0</v>
      </c>
      <c r="AV90" s="106">
        <f>ROUND(L29 * AZ90,2)</f>
        <v>0</v>
      </c>
      <c r="AW90" s="106">
        <f>0</f>
        <v>0</v>
      </c>
      <c r="AX90" s="106">
        <f>0</f>
        <v>0</v>
      </c>
      <c r="AY90" s="106">
        <f>0</f>
        <v>0</v>
      </c>
      <c r="AZ90" s="106">
        <f>AZ91</f>
        <v>0</v>
      </c>
      <c r="BA90" s="106">
        <f>BA91</f>
        <v>0</v>
      </c>
      <c r="BB90" s="106">
        <f>BB91</f>
        <v>0</v>
      </c>
      <c r="BC90" s="106">
        <f>BC91</f>
        <v>0</v>
      </c>
      <c r="BD90" s="108">
        <f>BD91</f>
        <v>0</v>
      </c>
      <c r="BS90" s="109" t="s">
        <v>65</v>
      </c>
      <c r="BT90" s="109">
        <v>0</v>
      </c>
      <c r="BU90" s="110"/>
      <c r="BV90" s="109" t="s">
        <v>66</v>
      </c>
      <c r="BW90" s="109" t="s">
        <v>67</v>
      </c>
      <c r="BX90" s="109" t="s">
        <v>68</v>
      </c>
      <c r="CL90" s="109" t="s">
        <v>16</v>
      </c>
    </row>
    <row r="91" s="6" customFormat="1" ht="28.5">
      <c r="A91" s="111" t="s">
        <v>69</v>
      </c>
      <c r="B91" s="112"/>
      <c r="C91" s="113"/>
      <c r="D91" s="114" t="s">
        <v>10</v>
      </c>
      <c r="E91" s="114"/>
      <c r="F91" s="114"/>
      <c r="G91" s="114"/>
      <c r="H91" s="114"/>
      <c r="I91" s="115"/>
      <c r="J91" s="116" t="s">
        <v>13</v>
      </c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7">
        <f>'000 - 24062P - Vegetační ČOV Ai'!J28</f>
        <v>0</v>
      </c>
      <c r="AH91" s="117"/>
      <c r="AI91" s="117"/>
      <c r="AJ91" s="117"/>
      <c r="AK91" s="117"/>
      <c r="AL91" s="117"/>
      <c r="AM91" s="117"/>
      <c r="AN91" s="118">
        <f>AG91 + AT91</f>
        <v>0</v>
      </c>
      <c r="AO91" s="118"/>
      <c r="AP91" s="118"/>
      <c r="AQ91" s="119" t="s">
        <v>70</v>
      </c>
      <c r="AR91" s="120"/>
      <c r="AS91" s="121">
        <v>0</v>
      </c>
      <c r="AT91" s="122">
        <f>AV91 + AW91</f>
        <v>0</v>
      </c>
      <c r="AU91" s="123">
        <f>'000 - 24062P - Vegetační ČOV Ai'!P84</f>
        <v>0</v>
      </c>
      <c r="AV91" s="122">
        <f>ROUND(L29 * AZ91,2)</f>
        <v>0</v>
      </c>
      <c r="AW91" s="122">
        <f>0</f>
        <v>0</v>
      </c>
      <c r="AX91" s="122">
        <f>0</f>
        <v>0</v>
      </c>
      <c r="AY91" s="122">
        <f>0</f>
        <v>0</v>
      </c>
      <c r="AZ91" s="124">
        <f>'000 - 24062P - Vegetační ČOV Ai'!F31</f>
        <v>0</v>
      </c>
      <c r="BA91" s="122">
        <v>0</v>
      </c>
      <c r="BB91" s="122">
        <v>0</v>
      </c>
      <c r="BC91" s="122">
        <v>0</v>
      </c>
      <c r="BD91" s="125">
        <v>0</v>
      </c>
      <c r="BS91" s="126"/>
      <c r="BT91" s="126">
        <v>1</v>
      </c>
      <c r="BU91" s="127" t="s">
        <v>71</v>
      </c>
      <c r="BV91" s="126" t="s">
        <v>66</v>
      </c>
      <c r="BW91" s="126" t="s">
        <v>67</v>
      </c>
      <c r="BX91" s="126" t="s">
        <v>68</v>
      </c>
      <c r="CL91" s="126"/>
      <c r="CM91" s="6">
        <v>2</v>
      </c>
      <c r="CP91" s="116" t="s">
        <v>13</v>
      </c>
    </row>
    <row r="92" s="1" customFormat="1" ht="30" customHeight="1">
      <c r="A92" s="87"/>
      <c r="B92" s="44"/>
      <c r="AR92" s="44"/>
      <c r="AS92" s="66"/>
      <c r="AT92" s="66"/>
      <c r="AU92" s="66"/>
      <c r="AV92" s="66"/>
      <c r="AW92" s="66"/>
      <c r="AX92" s="66"/>
      <c r="AY92" s="66"/>
      <c r="AZ92" s="66"/>
      <c r="BA92" s="66"/>
      <c r="BB92" s="66"/>
      <c r="BC92" s="66"/>
      <c r="BD92" s="66"/>
    </row>
    <row r="93" s="1" customFormat="1" ht="7" customHeight="1">
      <c r="A93" s="43"/>
      <c r="B93" s="68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44"/>
    </row>
  </sheetData>
  <sheetProtection sheet="1" formatColumns="0" formatRows="0" objects="1" scenarios="1" spinCount="100000" saltValue="hFsoHgxKopGDmy4LUJCgptFiS4yZcWeC7Unpn4NDdWqapQnhR8pbAmsBrCL6CrufiFwi9DtprRdM0CfterzN7A==" hashValue="cKFr+joCkAsAB153pUOjn00XEbBl/8oPCJAWzjMIiqZUDwj+OumzpzsKKNOonFuAiyJUzg8qzEH81DYG+a6gJg==" algorithmName="SHA-512" password="CC35"/>
  <mergeCells count="30">
    <mergeCell ref="AR2:BE2"/>
    <mergeCell ref="K5:AJ5"/>
    <mergeCell ref="BE5:BE30"/>
    <mergeCell ref="K6:AJ6"/>
    <mergeCell ref="E14:AI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X31:AB31"/>
    <mergeCell ref="AK31:AO31"/>
    <mergeCell ref="L81:AJ81"/>
    <mergeCell ref="AM83:AN83"/>
    <mergeCell ref="AM85:AP85"/>
    <mergeCell ref="AS85:AT87"/>
    <mergeCell ref="AM86:AP86"/>
    <mergeCell ref="C88:G88"/>
    <mergeCell ref="I88:AF88"/>
    <mergeCell ref="AG88:AM88"/>
    <mergeCell ref="AN88:AP88"/>
    <mergeCell ref="AG90:AM90"/>
    <mergeCell ref="AN90:AP90"/>
    <mergeCell ref="D91:H91"/>
    <mergeCell ref="J91:AF91"/>
    <mergeCell ref="AG91:AM91"/>
    <mergeCell ref="AN91:AP91"/>
  </mergeCells>
  <hyperlinks>
    <hyperlink ref="A91" location="'000 - 24062P - Vegetační ČOV Ai'!A1" display="/"/>
    <hyperlink ref="AZ91" location="'000 - 24062P - Vegetační ČOV Ai'!F31" display="'000 - 24062P - Vegetační ČOV Ai'!F31"/>
  </hyperlinks>
  <pageMargins left="0.39375" right="0.39375" top="0.39375" bottom="0.39375" header="0" footer="0"/>
  <pageSetup paperSize="9" orientation="portrait" fitToHeight="100"/>
  <headerFooter>
    <oddFooter>&amp;C&amp;"-,Regular"&amp;8Strana &amp;P z &amp;N</oddFooter>
    <evenFooter>&amp;C&amp;"-,Regular"&amp;8Strana &amp;P z &amp;N</evenFooter>
    <firstFooter>&amp;C&amp;"-,Regular"&amp;8Strana &amp;P z &amp;N</first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sheetFormatPr defaultColWidth="9.144531" defaultRowHeight="15"/>
  <cols>
    <col min="1" max="1" width="7.1289062" style="128" customWidth="1"/>
    <col min="2" max="2" width="0.94140625" style="128" customWidth="1"/>
    <col min="3" max="3" width="3.6289062" style="128" customWidth="1"/>
    <col min="4" max="4" width="4.1679688" style="128" customWidth="1"/>
    <col min="5" max="5" width="17.753906" style="128" customWidth="1"/>
    <col min="6" max="6" width="55.691406" style="128" customWidth="1"/>
    <col min="7" max="7" width="6.7226562" style="128" customWidth="1"/>
    <col min="8" max="9" width="14.660156" style="128" customWidth="1"/>
    <col min="10" max="11" width="20.714844" style="128" customWidth="1"/>
    <col min="12" max="12" width="7.9335938" style="128" customWidth="1"/>
    <col min="13" max="13" width="9.28125" style="128" hidden="1" customWidth="1"/>
    <col min="14" max="14" width="7.9335938" style="128" hidden="1" customWidth="1"/>
    <col min="15" max="20" width="12.105469" style="128" hidden="1" customWidth="1"/>
    <col min="21" max="21" width="13.988281" style="128" hidden="1" customWidth="1"/>
    <col min="22" max="22" width="10.625" style="128" customWidth="1"/>
    <col min="23" max="23" width="13.988281" style="128" customWidth="1"/>
    <col min="24" max="24" width="10.625" style="128" customWidth="1"/>
    <col min="25" max="25" width="12.9140625" style="128" customWidth="1"/>
    <col min="26" max="26" width="9.4140625" style="128" customWidth="1"/>
    <col min="27" max="27" width="94.83594" style="128" hidden="1" customWidth="1"/>
    <col min="28" max="28" width="13.988281" style="128" customWidth="1"/>
    <col min="29" max="29" width="9.4140625" style="128" customWidth="1"/>
    <col min="30" max="30" width="12.9140625" style="128" customWidth="1"/>
    <col min="31" max="31" width="13.988281" style="128" customWidth="1"/>
    <col min="32" max="43" width="9.144531" style="128"/>
    <col min="44" max="65" width="9.144531" style="128" hidden="1"/>
    <col min="66" max="16384" width="9.144531" style="128"/>
  </cols>
  <sheetData>
    <row r="1" ht="11.25" customHeight="1"/>
    <row r="2" ht="36.75" customHeight="1">
      <c r="L2" s="129" t="s">
        <v>5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AT2" s="128" t="s">
        <v>67</v>
      </c>
    </row>
    <row r="3" ht="6.95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32"/>
      <c r="AT3" s="128">
        <v>2</v>
      </c>
    </row>
    <row r="4" ht="24.95" customHeight="1">
      <c r="B4" s="132"/>
      <c r="D4" s="133" t="s">
        <v>72</v>
      </c>
      <c r="L4" s="132"/>
      <c r="AT4" s="128" t="b">
        <v>0</v>
      </c>
    </row>
    <row r="5" ht="6.95" customHeight="1">
      <c r="B5" s="132"/>
      <c r="L5" s="132"/>
    </row>
    <row r="6" ht="12" customHeight="1">
      <c r="B6" s="132"/>
      <c r="D6" s="134" t="s">
        <v>12</v>
      </c>
      <c r="L6" s="132"/>
    </row>
    <row r="7" s="7" customFormat="1">
      <c r="B7" s="135"/>
      <c r="E7" s="136" t="s">
        <v>13</v>
      </c>
      <c r="F7" s="7"/>
      <c r="G7" s="7"/>
      <c r="H7" s="7"/>
      <c r="L7" s="135"/>
      <c r="AA7" s="137" t="str">
        <f>E7</f>
        <v xml:space="preserve">24062P - Vegetační ČOV Air:Phyt na  vrcholu Čerchova</v>
      </c>
    </row>
    <row r="8" s="7" customFormat="1">
      <c r="B8" s="135"/>
      <c r="L8" s="135"/>
    </row>
    <row r="9" s="7" customFormat="1">
      <c r="B9" s="135"/>
      <c r="D9" s="134" t="s">
        <v>14</v>
      </c>
      <c r="F9" s="138"/>
      <c r="I9" s="134" t="s">
        <v>15</v>
      </c>
      <c r="J9" s="139" t="s">
        <v>16</v>
      </c>
      <c r="L9" s="135"/>
    </row>
    <row r="10" s="7" customFormat="1">
      <c r="B10" s="135"/>
      <c r="D10" s="134" t="s">
        <v>17</v>
      </c>
      <c r="F10" s="140" t="s">
        <v>16</v>
      </c>
      <c r="I10" s="134" t="s">
        <v>18</v>
      </c>
      <c r="J10" s="141">
        <f>'Rekapitulace stavby'!AN8</f>
        <v>46075</v>
      </c>
      <c r="L10" s="135"/>
    </row>
    <row r="11" s="7" customFormat="1">
      <c r="B11" s="135"/>
      <c r="D11" s="142" t="s">
        <v>16</v>
      </c>
      <c r="E11" s="143"/>
      <c r="F11" s="144" t="s">
        <v>16</v>
      </c>
      <c r="I11" s="142" t="s">
        <v>16</v>
      </c>
      <c r="J11" s="144" t="s">
        <v>16</v>
      </c>
      <c r="L11" s="135"/>
    </row>
    <row r="12" s="7" customFormat="1">
      <c r="B12" s="135"/>
      <c r="D12" s="134" t="s">
        <v>19</v>
      </c>
      <c r="I12" s="134" t="s">
        <v>20</v>
      </c>
      <c r="J12" s="138" t="s">
        <v>21</v>
      </c>
      <c r="L12" s="135"/>
    </row>
    <row r="13" s="7" customFormat="1">
      <c r="B13" s="135"/>
      <c r="E13" s="138" t="s">
        <v>22</v>
      </c>
      <c r="F13" s="138"/>
      <c r="G13" s="138"/>
      <c r="H13" s="138"/>
      <c r="I13" s="134" t="s">
        <v>23</v>
      </c>
      <c r="J13" s="138" t="s">
        <v>24</v>
      </c>
      <c r="L13" s="135"/>
    </row>
    <row r="14" s="7" customFormat="1">
      <c r="B14" s="135"/>
      <c r="L14" s="135"/>
    </row>
    <row r="15" s="7" customFormat="1">
      <c r="B15" s="135"/>
      <c r="D15" s="134" t="s">
        <v>25</v>
      </c>
      <c r="I15" s="134" t="str">
        <f>I12</f>
        <v>IČ:</v>
      </c>
      <c r="J15" s="145" t="str">
        <f>'Rekapitulace stavby'!AN13</f>
        <v>Vyplň údaj</v>
      </c>
      <c r="L15" s="135"/>
    </row>
    <row r="16" s="7" customFormat="1">
      <c r="B16" s="135"/>
      <c r="E16" s="145" t="str">
        <f>'Rekapitulace stavby'!E14</f>
        <v>Vyplň údaj</v>
      </c>
      <c r="F16" s="139"/>
      <c r="G16" s="139"/>
      <c r="H16" s="139"/>
      <c r="I16" s="134" t="str">
        <f>I13</f>
        <v>DIČ:</v>
      </c>
      <c r="J16" s="145" t="str">
        <f>'Rekapitulace stavby'!AN14</f>
        <v>Vyplň údaj</v>
      </c>
      <c r="L16" s="135"/>
    </row>
    <row r="17" s="7" customFormat="1">
      <c r="B17" s="135"/>
      <c r="L17" s="135"/>
    </row>
    <row r="18" s="7" customFormat="1">
      <c r="B18" s="135"/>
      <c r="D18" s="134" t="s">
        <v>27</v>
      </c>
      <c r="I18" s="134" t="str">
        <f>I12</f>
        <v>IČ:</v>
      </c>
      <c r="J18" s="138" t="s">
        <v>16</v>
      </c>
      <c r="L18" s="135"/>
    </row>
    <row r="19" s="7" customFormat="1">
      <c r="B19" s="135"/>
      <c r="E19" s="138" t="s">
        <v>16</v>
      </c>
      <c r="F19" s="138"/>
      <c r="G19" s="138"/>
      <c r="H19" s="138"/>
      <c r="I19" s="134" t="str">
        <f>I13</f>
        <v>DIČ:</v>
      </c>
      <c r="J19" s="138" t="s">
        <v>16</v>
      </c>
      <c r="L19" s="135"/>
    </row>
    <row r="20" s="7" customFormat="1">
      <c r="B20" s="135"/>
      <c r="L20" s="135"/>
    </row>
    <row r="21" s="7" customFormat="1">
      <c r="B21" s="135"/>
      <c r="D21" s="134" t="s">
        <v>28</v>
      </c>
      <c r="I21" s="134" t="str">
        <f>I12</f>
        <v>IČ:</v>
      </c>
      <c r="J21" s="138" t="s">
        <v>29</v>
      </c>
      <c r="L21" s="135"/>
    </row>
    <row r="22" s="7" customFormat="1">
      <c r="B22" s="135"/>
      <c r="E22" s="138" t="s">
        <v>30</v>
      </c>
      <c r="F22" s="138"/>
      <c r="G22" s="138"/>
      <c r="H22" s="138"/>
      <c r="I22" s="134" t="str">
        <f>I13</f>
        <v>DIČ:</v>
      </c>
      <c r="J22" s="138" t="s">
        <v>31</v>
      </c>
      <c r="L22" s="135"/>
    </row>
    <row r="23" s="7" customFormat="1">
      <c r="B23" s="135"/>
      <c r="L23" s="135"/>
    </row>
    <row r="24" s="7" customFormat="1">
      <c r="B24" s="135"/>
      <c r="D24" s="134" t="s">
        <v>32</v>
      </c>
      <c r="L24" s="135"/>
    </row>
    <row r="25" s="8" customFormat="1" ht="54">
      <c r="B25" s="146"/>
      <c r="E25" s="147" t="s">
        <v>33</v>
      </c>
      <c r="F25" s="147"/>
      <c r="G25" s="147"/>
      <c r="H25" s="147"/>
      <c r="L25" s="146"/>
      <c r="AA25" s="148" t="str">
        <f>E25</f>
        <v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v>
      </c>
    </row>
    <row r="26" s="7" customFormat="1">
      <c r="B26" s="135"/>
      <c r="L26" s="135"/>
    </row>
    <row r="27" s="7" customFormat="1" ht="6.95" customHeight="1">
      <c r="B27" s="135"/>
      <c r="D27" s="149"/>
      <c r="E27" s="149"/>
      <c r="F27" s="149"/>
      <c r="G27" s="149"/>
      <c r="H27" s="149"/>
      <c r="I27" s="149"/>
      <c r="J27" s="149"/>
      <c r="K27" s="149"/>
      <c r="L27" s="135"/>
    </row>
    <row r="28" s="7" customFormat="1" ht="25.35" customHeight="1">
      <c r="B28" s="135"/>
      <c r="D28" s="150" t="s">
        <v>34</v>
      </c>
      <c r="F28" s="151"/>
      <c r="J28" s="152">
        <f>ROUND(J84,2)</f>
        <v>0</v>
      </c>
      <c r="L28" s="135"/>
    </row>
    <row r="29" s="7" customFormat="1" ht="6.95" customHeight="1">
      <c r="B29" s="135"/>
      <c r="D29" s="149"/>
      <c r="E29" s="149"/>
      <c r="F29" s="153"/>
      <c r="G29" s="149"/>
      <c r="H29" s="149"/>
      <c r="I29" s="149"/>
      <c r="J29" s="153"/>
      <c r="K29" s="149"/>
      <c r="L29" s="135"/>
    </row>
    <row r="30" s="7" customFormat="1" ht="14.45" customHeight="1">
      <c r="B30" s="135"/>
      <c r="F30" s="154" t="s">
        <v>36</v>
      </c>
      <c r="I30" s="155" t="s">
        <v>35</v>
      </c>
      <c r="J30" s="154" t="s">
        <v>37</v>
      </c>
      <c r="L30" s="135"/>
    </row>
    <row r="31" s="7" customFormat="1" ht="14.45" customHeight="1">
      <c r="B31" s="135"/>
      <c r="D31" s="134" t="s">
        <v>38</v>
      </c>
      <c r="E31" s="134" t="s">
        <v>39</v>
      </c>
      <c r="F31" s="154">
        <f>SUM(BE84:BE258)</f>
        <v>0</v>
      </c>
      <c r="I31" s="156">
        <v>0.20999999999999999</v>
      </c>
      <c r="J31" s="157">
        <f>ROUND(F31*I31,2)</f>
        <v>0</v>
      </c>
      <c r="L31" s="135"/>
    </row>
    <row r="32" s="7" customFormat="1" ht="14.45" customHeight="1">
      <c r="B32" s="135"/>
      <c r="D32" s="134"/>
      <c r="E32" s="134"/>
      <c r="F32" s="154"/>
      <c r="I32" s="156"/>
      <c r="J32" s="157"/>
      <c r="L32" s="135"/>
    </row>
    <row r="33" s="7" customFormat="1" ht="6.95" customHeight="1">
      <c r="B33" s="135"/>
      <c r="F33" s="151"/>
      <c r="J33" s="151"/>
      <c r="L33" s="135"/>
    </row>
    <row r="34" s="7" customFormat="1" ht="25.35" customHeight="1">
      <c r="B34" s="135"/>
      <c r="C34" s="158"/>
      <c r="D34" s="159" t="s">
        <v>40</v>
      </c>
      <c r="E34" s="160"/>
      <c r="F34" s="161"/>
      <c r="G34" s="162" t="s">
        <v>41</v>
      </c>
      <c r="H34" s="163" t="s">
        <v>42</v>
      </c>
      <c r="I34" s="160"/>
      <c r="J34" s="164">
        <f>SUM(J28:J32)</f>
        <v>0</v>
      </c>
      <c r="K34" s="165"/>
      <c r="L34" s="135"/>
    </row>
    <row r="35" s="7" customFormat="1" ht="14.45" customHeight="1">
      <c r="B35" s="135"/>
      <c r="L35" s="135"/>
    </row>
    <row r="36" ht="14.45" customHeight="1">
      <c r="B36" s="132"/>
      <c r="L36" s="132"/>
    </row>
    <row r="37" ht="14.45" customHeight="1">
      <c r="B37" s="132"/>
      <c r="L37" s="132"/>
    </row>
    <row r="38" ht="14.45" customHeight="1">
      <c r="B38" s="132"/>
      <c r="L38" s="132"/>
    </row>
    <row r="39" ht="14.45" customHeight="1">
      <c r="B39" s="132"/>
      <c r="L39" s="132"/>
    </row>
    <row r="40" ht="14.45" customHeight="1">
      <c r="B40" s="132"/>
      <c r="L40" s="132"/>
    </row>
    <row r="41" s="7" customFormat="1" ht="14.45" customHeight="1">
      <c r="B41" s="135"/>
      <c r="D41" s="166" t="str">
        <f>D18</f>
        <v>Projektant:</v>
      </c>
      <c r="E41" s="167"/>
      <c r="F41" s="167"/>
      <c r="G41" s="166" t="str">
        <f>D21</f>
        <v>Zpracovatel:</v>
      </c>
      <c r="H41" s="167"/>
      <c r="I41" s="167"/>
      <c r="J41" s="167"/>
      <c r="K41" s="167"/>
      <c r="L41" s="135"/>
    </row>
    <row r="42">
      <c r="B42" s="132"/>
      <c r="L42" s="132"/>
    </row>
    <row r="43">
      <c r="B43" s="132"/>
      <c r="L43" s="132"/>
    </row>
    <row r="44">
      <c r="B44" s="132"/>
      <c r="L44" s="132"/>
    </row>
    <row r="45">
      <c r="B45" s="132"/>
      <c r="L45" s="132"/>
    </row>
    <row r="46">
      <c r="B46" s="132"/>
      <c r="L46" s="132"/>
    </row>
    <row r="47">
      <c r="B47" s="132"/>
      <c r="L47" s="132"/>
    </row>
    <row r="48">
      <c r="B48" s="132"/>
      <c r="L48" s="132"/>
    </row>
    <row r="49">
      <c r="B49" s="132"/>
      <c r="L49" s="132"/>
    </row>
    <row r="50">
      <c r="B50" s="132"/>
      <c r="L50" s="132"/>
    </row>
    <row r="51">
      <c r="B51" s="132"/>
      <c r="L51" s="132"/>
    </row>
    <row r="52" s="7" customFormat="1">
      <c r="B52" s="135"/>
      <c r="D52" s="168" t="s">
        <v>43</v>
      </c>
      <c r="E52" s="169"/>
      <c r="F52" s="170" t="s">
        <v>44</v>
      </c>
      <c r="G52" s="168" t="str">
        <f>D52</f>
        <v>Datum a podpis:</v>
      </c>
      <c r="H52" s="169"/>
      <c r="I52" s="169"/>
      <c r="J52" s="171" t="str">
        <f>F52</f>
        <v>Razítko</v>
      </c>
      <c r="K52" s="169"/>
      <c r="L52" s="135"/>
    </row>
    <row r="53">
      <c r="B53" s="132"/>
      <c r="L53" s="132"/>
    </row>
    <row r="54">
      <c r="B54" s="132"/>
      <c r="L54" s="132"/>
    </row>
    <row r="55">
      <c r="B55" s="132"/>
      <c r="L55" s="132"/>
    </row>
    <row r="56" s="7" customFormat="1">
      <c r="B56" s="135"/>
      <c r="D56" s="166" t="str">
        <f>D12</f>
        <v>Zadavatel:</v>
      </c>
      <c r="E56" s="167"/>
      <c r="F56" s="167"/>
      <c r="G56" s="166" t="str">
        <f>D15</f>
        <v>Zhotovitel:</v>
      </c>
      <c r="H56" s="167"/>
      <c r="I56" s="167"/>
      <c r="J56" s="167"/>
      <c r="K56" s="167"/>
      <c r="L56" s="135"/>
    </row>
    <row r="57">
      <c r="B57" s="132"/>
      <c r="L57" s="132"/>
    </row>
    <row r="58">
      <c r="B58" s="132"/>
      <c r="L58" s="132"/>
    </row>
    <row r="59">
      <c r="B59" s="132"/>
      <c r="L59" s="132"/>
    </row>
    <row r="60">
      <c r="B60" s="132"/>
      <c r="L60" s="132"/>
    </row>
    <row r="61">
      <c r="B61" s="132"/>
      <c r="L61" s="132"/>
    </row>
    <row r="62">
      <c r="B62" s="132"/>
      <c r="L62" s="132"/>
    </row>
    <row r="63">
      <c r="B63" s="132"/>
      <c r="L63" s="132"/>
    </row>
    <row r="64">
      <c r="B64" s="132"/>
      <c r="L64" s="132"/>
    </row>
    <row r="65">
      <c r="B65" s="132"/>
      <c r="L65" s="132"/>
    </row>
    <row r="66">
      <c r="B66" s="132"/>
      <c r="L66" s="132"/>
    </row>
    <row r="67" s="7" customFormat="1">
      <c r="B67" s="135"/>
      <c r="D67" s="168" t="str">
        <f>D52</f>
        <v>Datum a podpis:</v>
      </c>
      <c r="E67" s="169"/>
      <c r="F67" s="170" t="str">
        <f>F52</f>
        <v>Razítko</v>
      </c>
      <c r="G67" s="168" t="str">
        <f>D52</f>
        <v>Datum a podpis:</v>
      </c>
      <c r="H67" s="169"/>
      <c r="I67" s="169"/>
      <c r="J67" s="171" t="str">
        <f>F52</f>
        <v>Razítko</v>
      </c>
      <c r="K67" s="169"/>
      <c r="L67" s="135"/>
    </row>
    <row r="68" s="7" customFormat="1" ht="14.45" customHeight="1">
      <c r="B68" s="172"/>
      <c r="C68" s="173"/>
      <c r="D68" s="173"/>
      <c r="E68" s="173"/>
      <c r="F68" s="173"/>
      <c r="G68" s="173"/>
      <c r="H68" s="173"/>
      <c r="I68" s="173"/>
      <c r="J68" s="173"/>
      <c r="K68" s="173"/>
      <c r="L68" s="135"/>
    </row>
    <row r="69" ht="11.25" customHeight="1">
      <c r="L69" s="174"/>
    </row>
    <row r="70" ht="11.25" customHeight="1">
      <c r="L70" s="174"/>
    </row>
    <row r="71" ht="11.25" customHeight="1">
      <c r="L71" s="174"/>
    </row>
    <row r="72" s="7" customFormat="1" ht="6.95" customHeight="1">
      <c r="B72" s="175"/>
      <c r="C72" s="176"/>
      <c r="D72" s="176"/>
      <c r="E72" s="176"/>
      <c r="F72" s="176"/>
      <c r="G72" s="176"/>
      <c r="H72" s="176"/>
      <c r="I72" s="176"/>
      <c r="J72" s="176"/>
      <c r="K72" s="176"/>
      <c r="L72" s="135"/>
    </row>
    <row r="73" s="7" customFormat="1" ht="24.95" customHeight="1">
      <c r="B73" s="135"/>
      <c r="C73" s="133" t="s">
        <v>73</v>
      </c>
      <c r="L73" s="135"/>
      <c r="M73" s="177" t="s">
        <v>7</v>
      </c>
    </row>
    <row r="74" s="7" customFormat="1" ht="6.95" customHeight="1">
      <c r="B74" s="135"/>
      <c r="L74" s="135"/>
    </row>
    <row r="75" s="7" customFormat="1" ht="12" customHeight="1">
      <c r="B75" s="135"/>
      <c r="C75" s="134" t="str">
        <f>D6</f>
        <v>Stavba:</v>
      </c>
      <c r="L75" s="135"/>
    </row>
    <row r="76" s="7" customFormat="1" ht="16.5" customHeight="1">
      <c r="B76" s="135"/>
      <c r="E76" s="136" t="str">
        <f>E7</f>
        <v xml:space="preserve">24062P - Vegetační ČOV Air:Phyt na  vrcholu Čerchova</v>
      </c>
      <c r="F76" s="136"/>
      <c r="G76" s="136"/>
      <c r="H76" s="136"/>
      <c r="L76" s="135"/>
      <c r="AA76" s="137" t="str">
        <f>AA7</f>
        <v xml:space="preserve">24062P - Vegetační ČOV Air:Phyt na  vrcholu Čerchova</v>
      </c>
    </row>
    <row r="77" s="7" customFormat="1" ht="6.95" customHeight="1">
      <c r="B77" s="135"/>
      <c r="L77" s="135"/>
    </row>
    <row r="78" s="7" customFormat="1" ht="12" customHeight="1">
      <c r="B78" s="135"/>
      <c r="C78" s="134" t="str">
        <f>D10</f>
        <v>Místo:</v>
      </c>
      <c r="F78" s="138" t="str">
        <f>IF(F10="","",F10)</f>
        <v/>
      </c>
      <c r="I78" s="134" t="str">
        <f>I10</f>
        <v>Datum:</v>
      </c>
      <c r="J78" s="141">
        <f>J10</f>
        <v>46075</v>
      </c>
      <c r="L78" s="135"/>
    </row>
    <row r="79" s="7" customFormat="1" ht="6.95" customHeight="1">
      <c r="B79" s="135"/>
      <c r="L79" s="135"/>
    </row>
    <row r="80" s="7" customFormat="1" ht="15.2" customHeight="1">
      <c r="B80" s="135"/>
      <c r="C80" s="134" t="str">
        <f>D12</f>
        <v>Zadavatel:</v>
      </c>
      <c r="F80" s="138" t="str">
        <f>IF(E13="","",E13)</f>
        <v>Město Domažlice</v>
      </c>
      <c r="I80" s="134" t="str">
        <f>D18</f>
        <v>Projektant:</v>
      </c>
      <c r="J80" s="178" t="str">
        <f>IF(E19="","",E19)</f>
        <v/>
      </c>
      <c r="L80" s="135"/>
    </row>
    <row r="81" s="7" customFormat="1" ht="15.2" customHeight="1">
      <c r="B81" s="135"/>
      <c r="C81" s="134" t="str">
        <f>D15</f>
        <v>Zhotovitel:</v>
      </c>
      <c r="F81" s="138" t="str">
        <f>IF(E16="Vyplň údaj","",E16)</f>
        <v/>
      </c>
      <c r="I81" s="134" t="str">
        <f>D21</f>
        <v>Zpracovatel:</v>
      </c>
      <c r="J81" s="178" t="str">
        <f>IF(E22="","",E22)</f>
        <v>Grania s.r.o.</v>
      </c>
      <c r="L81" s="135"/>
    </row>
    <row r="82" s="7" customFormat="1" ht="10.35" customHeight="1">
      <c r="B82" s="135"/>
      <c r="L82" s="135"/>
    </row>
    <row r="83" s="9" customFormat="1" ht="29.25" customHeight="1">
      <c r="B83" s="179"/>
      <c r="C83" s="180" t="s">
        <v>74</v>
      </c>
      <c r="D83" s="181" t="s">
        <v>51</v>
      </c>
      <c r="E83" s="181" t="s">
        <v>46</v>
      </c>
      <c r="F83" s="181" t="s">
        <v>48</v>
      </c>
      <c r="G83" s="181" t="s">
        <v>75</v>
      </c>
      <c r="H83" s="181" t="s">
        <v>76</v>
      </c>
      <c r="I83" s="181" t="s">
        <v>77</v>
      </c>
      <c r="J83" s="182" t="s">
        <v>78</v>
      </c>
      <c r="K83" s="183" t="s">
        <v>79</v>
      </c>
      <c r="L83" s="184"/>
      <c r="M83" s="185" t="s">
        <v>16</v>
      </c>
      <c r="N83" s="186" t="s">
        <v>38</v>
      </c>
      <c r="O83" s="186" t="s">
        <v>80</v>
      </c>
      <c r="P83" s="186" t="s">
        <v>54</v>
      </c>
      <c r="Q83" s="186" t="s">
        <v>81</v>
      </c>
      <c r="R83" s="186" t="s">
        <v>82</v>
      </c>
      <c r="S83" s="186" t="s">
        <v>83</v>
      </c>
      <c r="T83" s="187" t="s">
        <v>84</v>
      </c>
    </row>
    <row r="84" s="7" customFormat="1" ht="15.75">
      <c r="B84" s="135"/>
      <c r="C84" s="188" t="s">
        <v>64</v>
      </c>
      <c r="J84" s="189">
        <f>J85</f>
        <v>0</v>
      </c>
      <c r="L84" s="135"/>
      <c r="M84" s="190"/>
      <c r="N84" s="191"/>
      <c r="O84" s="191"/>
      <c r="P84" s="192">
        <f>P85</f>
        <v>0</v>
      </c>
      <c r="Q84" s="191"/>
      <c r="R84" s="192">
        <f>R85</f>
        <v>60.5427331</v>
      </c>
      <c r="S84" s="191"/>
      <c r="T84" s="193">
        <f>T85</f>
        <v>0</v>
      </c>
      <c r="U84" s="194"/>
    </row>
    <row r="85" s="10" customFormat="1" ht="15.75">
      <c r="B85" s="195"/>
      <c r="C85" s="196"/>
      <c r="D85" s="197" t="s">
        <v>65</v>
      </c>
      <c r="E85" s="198" t="s">
        <v>85</v>
      </c>
      <c r="F85" s="10" t="s">
        <v>86</v>
      </c>
      <c r="G85" s="199"/>
      <c r="H85" s="200"/>
      <c r="I85" s="201"/>
      <c r="J85" s="201">
        <f>J86 + J143 + J162 + J170 + J180 + J245 + J252</f>
        <v>0</v>
      </c>
      <c r="L85" s="195"/>
      <c r="M85" s="202"/>
      <c r="N85" s="203"/>
      <c r="O85" s="204"/>
      <c r="P85" s="204">
        <f>P86 + P143 + P162 + P170 + P180 + P245 + P252</f>
        <v>0</v>
      </c>
      <c r="Q85" s="204"/>
      <c r="R85" s="204">
        <f>R86 + R143 + R162 + R170 + R180 + R245 + R252</f>
        <v>60.5427331</v>
      </c>
      <c r="S85" s="204"/>
      <c r="T85" s="205">
        <f>T86 + T143 + T162 + T170 + T180 + T245 + T252</f>
        <v>0</v>
      </c>
      <c r="U85" s="206"/>
      <c r="AR85" s="10">
        <v>1</v>
      </c>
      <c r="AT85" s="10" t="s">
        <v>65</v>
      </c>
      <c r="AU85" s="10">
        <v>0</v>
      </c>
      <c r="AY85" s="10" t="s">
        <v>87</v>
      </c>
      <c r="BJ85" s="10">
        <v>0</v>
      </c>
    </row>
    <row r="86" s="11" customFormat="1" ht="23.1" customHeight="1">
      <c r="B86" s="207"/>
      <c r="C86" s="208"/>
      <c r="D86" s="197" t="s">
        <v>65</v>
      </c>
      <c r="E86" s="209" t="s">
        <v>88</v>
      </c>
      <c r="F86" s="210" t="s">
        <v>89</v>
      </c>
      <c r="G86" s="211"/>
      <c r="H86" s="212"/>
      <c r="I86" s="213"/>
      <c r="J86" s="213">
        <f>J87 + J91 + J97 + J101 + J105 + J107 + J109 + J111 + J115 + J116 + J120 + J122 + J126 + J130 + J134 + J138 + J142</f>
        <v>0</v>
      </c>
      <c r="K86" s="210"/>
      <c r="L86" s="207"/>
      <c r="M86" s="214"/>
      <c r="N86" s="203"/>
      <c r="O86" s="204"/>
      <c r="P86" s="204">
        <f>P87 + P91 + P97 + P101 + P105 + P107 + P109 + P111 + P115 + P116 + P120 + P122 + P126 + P130 + P134 + P138 + P142</f>
        <v>0</v>
      </c>
      <c r="Q86" s="204"/>
      <c r="R86" s="204">
        <f>R87 + R91 + R97 + R101 + R105 + R107 + R109 + R111 + R115 + R116 + R120 + R122 + R126 + R130 + R134 + R138 + R142</f>
        <v>17.886000000000003</v>
      </c>
      <c r="S86" s="204"/>
      <c r="T86" s="205">
        <f>T87 + T91 + T97 + T101 + T105 + T107 + T109 + T111 + T115 + T116 + T120 + T122 + T126 + T130 + T134 + T138 + T142</f>
        <v>0</v>
      </c>
      <c r="U86" s="215"/>
      <c r="AR86" s="11">
        <v>1</v>
      </c>
      <c r="AT86" s="11" t="s">
        <v>65</v>
      </c>
      <c r="AU86" s="11">
        <v>1</v>
      </c>
      <c r="AY86" s="11" t="s">
        <v>87</v>
      </c>
      <c r="BJ86" s="11">
        <v>0</v>
      </c>
    </row>
    <row r="87" s="12" customFormat="1">
      <c r="B87" s="216"/>
      <c r="C87" s="217" t="s">
        <v>88</v>
      </c>
      <c r="D87" s="217" t="s">
        <v>90</v>
      </c>
      <c r="E87" s="218" t="s">
        <v>91</v>
      </c>
      <c r="F87" s="218" t="s">
        <v>92</v>
      </c>
      <c r="G87" s="219" t="s">
        <v>93</v>
      </c>
      <c r="H87" s="220">
        <v>175.47</v>
      </c>
      <c r="I87" s="221"/>
      <c r="J87" s="222">
        <f>ROUND(H87*I87,2)</f>
        <v>0</v>
      </c>
      <c r="K87" s="218" t="s">
        <v>94</v>
      </c>
      <c r="L87" s="216"/>
      <c r="M87" s="223"/>
      <c r="N87" s="224" t="s">
        <v>39</v>
      </c>
      <c r="O87" s="225"/>
      <c r="P87" s="225">
        <f>H87*O87</f>
        <v>0</v>
      </c>
      <c r="Q87" s="225">
        <v>0</v>
      </c>
      <c r="R87" s="225">
        <f>H87*Q87</f>
        <v>0</v>
      </c>
      <c r="S87" s="225">
        <v>0</v>
      </c>
      <c r="T87" s="226">
        <f>H87*S87</f>
        <v>0</v>
      </c>
      <c r="U87" s="227"/>
      <c r="AR87" s="12">
        <v>4</v>
      </c>
      <c r="AT87" s="12" t="s">
        <v>90</v>
      </c>
      <c r="AU87" s="12">
        <v>2</v>
      </c>
      <c r="AY87" s="12" t="s">
        <v>87</v>
      </c>
      <c r="BE87" s="12">
        <f>IF(N87="základní",J87,0)</f>
        <v>0</v>
      </c>
      <c r="BF87" s="12">
        <f>IF(N87="snížená",J87,0)</f>
        <v>0</v>
      </c>
      <c r="BG87" s="12">
        <f>IF(N87="zákl. přenesená",J87,0)</f>
        <v>0</v>
      </c>
      <c r="BH87" s="12">
        <f>IF(N87="sníž. přenesená",J87,0)</f>
        <v>0</v>
      </c>
      <c r="BI87" s="12">
        <f>IF(N87="nulová",J87,0)</f>
        <v>0</v>
      </c>
      <c r="BJ87" s="12">
        <v>1</v>
      </c>
    </row>
    <row r="88" s="7" customFormat="1">
      <c r="A88" s="228"/>
      <c r="B88" s="229"/>
      <c r="C88" s="230"/>
      <c r="D88" s="231" t="s">
        <v>95</v>
      </c>
      <c r="E88" s="230"/>
      <c r="F88" s="232" t="s">
        <v>96</v>
      </c>
      <c r="G88" s="230"/>
      <c r="H88" s="230"/>
      <c r="I88" s="230"/>
      <c r="J88" s="230"/>
      <c r="K88" s="230"/>
      <c r="L88" s="233"/>
      <c r="M88" s="234"/>
      <c r="N88" s="235"/>
      <c r="O88" s="236"/>
      <c r="P88" s="236"/>
      <c r="Q88" s="236"/>
      <c r="R88" s="236"/>
      <c r="S88" s="236"/>
      <c r="T88" s="237"/>
      <c r="U88" s="228"/>
      <c r="V88" s="228"/>
      <c r="W88" s="228"/>
      <c r="X88" s="228"/>
      <c r="Y88" s="228"/>
      <c r="Z88" s="228"/>
      <c r="AA88" s="228"/>
      <c r="AB88" s="228"/>
      <c r="AC88" s="228"/>
      <c r="AD88" s="228"/>
      <c r="AE88" s="228"/>
      <c r="AT88" s="238" t="s">
        <v>95</v>
      </c>
      <c r="AU88" s="238">
        <v>0</v>
      </c>
      <c r="AY88" s="7" t="s">
        <v>87</v>
      </c>
      <c r="BJ88" s="7">
        <v>0</v>
      </c>
    </row>
    <row r="89" s="13" customFormat="1" ht="12">
      <c r="B89" s="239"/>
      <c r="C89" s="240"/>
      <c r="D89" s="241" t="s">
        <v>97</v>
      </c>
      <c r="E89" s="242"/>
      <c r="F89" s="243" t="s">
        <v>98</v>
      </c>
      <c r="G89" s="244"/>
      <c r="H89" s="245">
        <v>175.47</v>
      </c>
      <c r="I89" s="246"/>
      <c r="J89" s="246"/>
      <c r="K89" s="247"/>
      <c r="L89" s="239"/>
      <c r="M89" s="248"/>
      <c r="N89" s="247"/>
      <c r="O89" s="249"/>
      <c r="P89" s="249"/>
      <c r="Q89" s="249"/>
      <c r="R89" s="249"/>
      <c r="S89" s="249"/>
      <c r="T89" s="250"/>
      <c r="U89" s="251"/>
      <c r="AT89" s="13" t="s">
        <v>97</v>
      </c>
      <c r="AU89" s="13">
        <v>0</v>
      </c>
      <c r="AV89" s="13">
        <v>2</v>
      </c>
      <c r="AW89" s="13" t="b">
        <v>1</v>
      </c>
      <c r="AY89" s="13" t="s">
        <v>87</v>
      </c>
      <c r="BJ89" s="13">
        <v>0</v>
      </c>
    </row>
    <row r="90" s="13" customFormat="1" ht="12">
      <c r="B90" s="239"/>
      <c r="C90" s="240"/>
      <c r="D90" s="241" t="s">
        <v>97</v>
      </c>
      <c r="E90" s="242"/>
      <c r="F90" s="252" t="s">
        <v>99</v>
      </c>
      <c r="G90" s="253"/>
      <c r="H90" s="254">
        <v>175.47</v>
      </c>
      <c r="I90" s="246"/>
      <c r="J90" s="246"/>
      <c r="K90" s="247"/>
      <c r="L90" s="239"/>
      <c r="M90" s="248"/>
      <c r="N90" s="247"/>
      <c r="O90" s="249"/>
      <c r="P90" s="249"/>
      <c r="Q90" s="249"/>
      <c r="R90" s="249"/>
      <c r="S90" s="249"/>
      <c r="T90" s="250"/>
      <c r="U90" s="251"/>
      <c r="AT90" s="13" t="s">
        <v>97</v>
      </c>
      <c r="AU90" s="13">
        <v>0</v>
      </c>
      <c r="AV90" s="13">
        <v>4</v>
      </c>
      <c r="AW90" s="13" t="b">
        <v>1</v>
      </c>
      <c r="AX90" s="13" t="b">
        <v>1</v>
      </c>
      <c r="AY90" s="13" t="s">
        <v>87</v>
      </c>
      <c r="BJ90" s="13">
        <v>0</v>
      </c>
    </row>
    <row r="91" s="12" customFormat="1" ht="24">
      <c r="B91" s="216"/>
      <c r="C91" s="217" t="s">
        <v>100</v>
      </c>
      <c r="D91" s="217" t="s">
        <v>90</v>
      </c>
      <c r="E91" s="218" t="s">
        <v>101</v>
      </c>
      <c r="F91" s="218" t="s">
        <v>102</v>
      </c>
      <c r="G91" s="219" t="s">
        <v>103</v>
      </c>
      <c r="H91" s="220">
        <v>98.462999999999994</v>
      </c>
      <c r="I91" s="221"/>
      <c r="J91" s="222">
        <f>ROUND(H91*I91,2)</f>
        <v>0</v>
      </c>
      <c r="K91" s="218" t="s">
        <v>94</v>
      </c>
      <c r="L91" s="216"/>
      <c r="M91" s="223"/>
      <c r="N91" s="224" t="s">
        <v>39</v>
      </c>
      <c r="O91" s="225"/>
      <c r="P91" s="225">
        <f>H91*O91</f>
        <v>0</v>
      </c>
      <c r="Q91" s="225">
        <v>0</v>
      </c>
      <c r="R91" s="225">
        <f>H91*Q91</f>
        <v>0</v>
      </c>
      <c r="S91" s="225">
        <v>0</v>
      </c>
      <c r="T91" s="226">
        <f>H91*S91</f>
        <v>0</v>
      </c>
      <c r="U91" s="227"/>
      <c r="AR91" s="12">
        <v>4</v>
      </c>
      <c r="AT91" s="12" t="s">
        <v>90</v>
      </c>
      <c r="AU91" s="12">
        <v>2</v>
      </c>
      <c r="AY91" s="12" t="s">
        <v>87</v>
      </c>
      <c r="BE91" s="12">
        <f>IF(N91="základní",J91,0)</f>
        <v>0</v>
      </c>
      <c r="BF91" s="12">
        <f>IF(N91="snížená",J91,0)</f>
        <v>0</v>
      </c>
      <c r="BG91" s="12">
        <f>IF(N91="zákl. přenesená",J91,0)</f>
        <v>0</v>
      </c>
      <c r="BH91" s="12">
        <f>IF(N91="sníž. přenesená",J91,0)</f>
        <v>0</v>
      </c>
      <c r="BI91" s="12">
        <f>IF(N91="nulová",J91,0)</f>
        <v>0</v>
      </c>
      <c r="BJ91" s="12">
        <v>1</v>
      </c>
    </row>
    <row r="92" s="7" customFormat="1">
      <c r="A92" s="228"/>
      <c r="B92" s="229"/>
      <c r="C92" s="230"/>
      <c r="D92" s="231" t="s">
        <v>95</v>
      </c>
      <c r="E92" s="230"/>
      <c r="F92" s="232" t="s">
        <v>104</v>
      </c>
      <c r="G92" s="230"/>
      <c r="H92" s="230"/>
      <c r="I92" s="230"/>
      <c r="J92" s="230"/>
      <c r="K92" s="230"/>
      <c r="L92" s="233"/>
      <c r="M92" s="234"/>
      <c r="N92" s="235"/>
      <c r="O92" s="236"/>
      <c r="P92" s="236"/>
      <c r="Q92" s="236"/>
      <c r="R92" s="236"/>
      <c r="S92" s="236"/>
      <c r="T92" s="237"/>
      <c r="U92" s="228"/>
      <c r="V92" s="228"/>
      <c r="W92" s="228"/>
      <c r="X92" s="228"/>
      <c r="Y92" s="228"/>
      <c r="Z92" s="228"/>
      <c r="AA92" s="228"/>
      <c r="AB92" s="228"/>
      <c r="AC92" s="228"/>
      <c r="AD92" s="228"/>
      <c r="AE92" s="228"/>
      <c r="AT92" s="238" t="s">
        <v>95</v>
      </c>
      <c r="AU92" s="238">
        <v>0</v>
      </c>
      <c r="AY92" s="7" t="s">
        <v>87</v>
      </c>
      <c r="BJ92" s="7">
        <v>0</v>
      </c>
    </row>
    <row r="93" s="13" customFormat="1" ht="12">
      <c r="B93" s="239"/>
      <c r="C93" s="240"/>
      <c r="D93" s="241" t="s">
        <v>97</v>
      </c>
      <c r="E93" s="242"/>
      <c r="F93" s="243" t="s">
        <v>105</v>
      </c>
      <c r="G93" s="244"/>
      <c r="H93" s="245">
        <v>19.484999999999999</v>
      </c>
      <c r="I93" s="246"/>
      <c r="J93" s="246"/>
      <c r="K93" s="247"/>
      <c r="L93" s="239"/>
      <c r="M93" s="248"/>
      <c r="N93" s="247"/>
      <c r="O93" s="249"/>
      <c r="P93" s="249"/>
      <c r="Q93" s="249"/>
      <c r="R93" s="249"/>
      <c r="S93" s="249"/>
      <c r="T93" s="250"/>
      <c r="U93" s="251"/>
      <c r="AT93" s="13" t="s">
        <v>97</v>
      </c>
      <c r="AU93" s="13">
        <v>0</v>
      </c>
      <c r="AV93" s="13">
        <v>2</v>
      </c>
      <c r="AW93" s="13" t="b">
        <v>1</v>
      </c>
      <c r="AY93" s="13" t="s">
        <v>87</v>
      </c>
      <c r="BJ93" s="13">
        <v>0</v>
      </c>
    </row>
    <row r="94" s="13" customFormat="1" ht="12">
      <c r="B94" s="239"/>
      <c r="C94" s="240"/>
      <c r="D94" s="241" t="s">
        <v>97</v>
      </c>
      <c r="E94" s="242"/>
      <c r="F94" s="243" t="s">
        <v>106</v>
      </c>
      <c r="G94" s="244"/>
      <c r="H94" s="245">
        <v>38.423999999999999</v>
      </c>
      <c r="I94" s="246"/>
      <c r="J94" s="246"/>
      <c r="K94" s="247"/>
      <c r="L94" s="239"/>
      <c r="M94" s="248"/>
      <c r="N94" s="247"/>
      <c r="O94" s="249"/>
      <c r="P94" s="249"/>
      <c r="Q94" s="249"/>
      <c r="R94" s="249"/>
      <c r="S94" s="249"/>
      <c r="T94" s="250"/>
      <c r="U94" s="251"/>
      <c r="AT94" s="13" t="s">
        <v>97</v>
      </c>
      <c r="AU94" s="13">
        <v>0</v>
      </c>
      <c r="AV94" s="13">
        <v>2</v>
      </c>
      <c r="AW94" s="13" t="b">
        <v>1</v>
      </c>
      <c r="AY94" s="13" t="s">
        <v>87</v>
      </c>
      <c r="BJ94" s="13">
        <v>0</v>
      </c>
    </row>
    <row r="95" s="13" customFormat="1" ht="12">
      <c r="B95" s="239"/>
      <c r="C95" s="240"/>
      <c r="D95" s="241" t="s">
        <v>97</v>
      </c>
      <c r="E95" s="242"/>
      <c r="F95" s="243" t="s">
        <v>107</v>
      </c>
      <c r="G95" s="244"/>
      <c r="H95" s="245">
        <v>40.554000000000002</v>
      </c>
      <c r="I95" s="246"/>
      <c r="J95" s="246"/>
      <c r="K95" s="247"/>
      <c r="L95" s="239"/>
      <c r="M95" s="248"/>
      <c r="N95" s="247"/>
      <c r="O95" s="249"/>
      <c r="P95" s="249"/>
      <c r="Q95" s="249"/>
      <c r="R95" s="249"/>
      <c r="S95" s="249"/>
      <c r="T95" s="250"/>
      <c r="U95" s="251"/>
      <c r="AT95" s="13" t="s">
        <v>97</v>
      </c>
      <c r="AU95" s="13">
        <v>0</v>
      </c>
      <c r="AV95" s="13">
        <v>2</v>
      </c>
      <c r="AW95" s="13" t="b">
        <v>1</v>
      </c>
      <c r="AY95" s="13" t="s">
        <v>87</v>
      </c>
      <c r="BJ95" s="13">
        <v>0</v>
      </c>
    </row>
    <row r="96" s="13" customFormat="1" ht="12">
      <c r="B96" s="239"/>
      <c r="C96" s="240"/>
      <c r="D96" s="241" t="s">
        <v>97</v>
      </c>
      <c r="E96" s="242"/>
      <c r="F96" s="252" t="s">
        <v>99</v>
      </c>
      <c r="G96" s="253"/>
      <c r="H96" s="254">
        <v>98.462999999999994</v>
      </c>
      <c r="I96" s="246"/>
      <c r="J96" s="246"/>
      <c r="K96" s="247"/>
      <c r="L96" s="239"/>
      <c r="M96" s="248"/>
      <c r="N96" s="247"/>
      <c r="O96" s="249"/>
      <c r="P96" s="249"/>
      <c r="Q96" s="249"/>
      <c r="R96" s="249"/>
      <c r="S96" s="249"/>
      <c r="T96" s="250"/>
      <c r="U96" s="251"/>
      <c r="AT96" s="13" t="s">
        <v>97</v>
      </c>
      <c r="AU96" s="13">
        <v>0</v>
      </c>
      <c r="AV96" s="13">
        <v>4</v>
      </c>
      <c r="AW96" s="13" t="b">
        <v>1</v>
      </c>
      <c r="AX96" s="13" t="b">
        <v>1</v>
      </c>
      <c r="AY96" s="13" t="s">
        <v>87</v>
      </c>
      <c r="BJ96" s="13">
        <v>0</v>
      </c>
    </row>
    <row r="97" s="12" customFormat="1" ht="24">
      <c r="B97" s="216"/>
      <c r="C97" s="217" t="s">
        <v>108</v>
      </c>
      <c r="D97" s="217" t="s">
        <v>90</v>
      </c>
      <c r="E97" s="218" t="s">
        <v>109</v>
      </c>
      <c r="F97" s="218" t="s">
        <v>110</v>
      </c>
      <c r="G97" s="219" t="s">
        <v>103</v>
      </c>
      <c r="H97" s="220">
        <v>3.8140000000000001</v>
      </c>
      <c r="I97" s="221"/>
      <c r="J97" s="222">
        <f>ROUND(H97*I97,2)</f>
        <v>0</v>
      </c>
      <c r="K97" s="218" t="s">
        <v>94</v>
      </c>
      <c r="L97" s="216"/>
      <c r="M97" s="223"/>
      <c r="N97" s="224" t="s">
        <v>39</v>
      </c>
      <c r="O97" s="225"/>
      <c r="P97" s="225">
        <f>H97*O97</f>
        <v>0</v>
      </c>
      <c r="Q97" s="225">
        <v>0</v>
      </c>
      <c r="R97" s="225">
        <f>H97*Q97</f>
        <v>0</v>
      </c>
      <c r="S97" s="225">
        <v>0</v>
      </c>
      <c r="T97" s="226">
        <f>H97*S97</f>
        <v>0</v>
      </c>
      <c r="U97" s="227"/>
      <c r="AR97" s="12">
        <v>4</v>
      </c>
      <c r="AT97" s="12" t="s">
        <v>90</v>
      </c>
      <c r="AU97" s="12">
        <v>2</v>
      </c>
      <c r="AY97" s="12" t="s">
        <v>87</v>
      </c>
      <c r="BE97" s="12">
        <f>IF(N97="základní",J97,0)</f>
        <v>0</v>
      </c>
      <c r="BF97" s="12">
        <f>IF(N97="snížená",J97,0)</f>
        <v>0</v>
      </c>
      <c r="BG97" s="12">
        <f>IF(N97="zákl. přenesená",J97,0)</f>
        <v>0</v>
      </c>
      <c r="BH97" s="12">
        <f>IF(N97="sníž. přenesená",J97,0)</f>
        <v>0</v>
      </c>
      <c r="BI97" s="12">
        <f>IF(N97="nulová",J97,0)</f>
        <v>0</v>
      </c>
      <c r="BJ97" s="12">
        <v>1</v>
      </c>
    </row>
    <row r="98" s="7" customFormat="1">
      <c r="A98" s="228"/>
      <c r="B98" s="229"/>
      <c r="C98" s="230"/>
      <c r="D98" s="231" t="s">
        <v>95</v>
      </c>
      <c r="E98" s="230"/>
      <c r="F98" s="232" t="s">
        <v>111</v>
      </c>
      <c r="G98" s="230"/>
      <c r="H98" s="230"/>
      <c r="I98" s="230"/>
      <c r="J98" s="230"/>
      <c r="K98" s="230"/>
      <c r="L98" s="233"/>
      <c r="M98" s="234"/>
      <c r="N98" s="235"/>
      <c r="O98" s="236"/>
      <c r="P98" s="236"/>
      <c r="Q98" s="236"/>
      <c r="R98" s="236"/>
      <c r="S98" s="236"/>
      <c r="T98" s="237"/>
      <c r="U98" s="228"/>
      <c r="V98" s="228"/>
      <c r="W98" s="228"/>
      <c r="X98" s="228"/>
      <c r="Y98" s="228"/>
      <c r="Z98" s="228"/>
      <c r="AA98" s="228"/>
      <c r="AB98" s="228"/>
      <c r="AC98" s="228"/>
      <c r="AD98" s="228"/>
      <c r="AE98" s="228"/>
      <c r="AT98" s="238" t="s">
        <v>95</v>
      </c>
      <c r="AU98" s="238">
        <v>0</v>
      </c>
      <c r="AY98" s="7" t="s">
        <v>87</v>
      </c>
      <c r="BJ98" s="7">
        <v>0</v>
      </c>
    </row>
    <row r="99" s="13" customFormat="1" ht="12">
      <c r="B99" s="239"/>
      <c r="C99" s="240"/>
      <c r="D99" s="241" t="s">
        <v>97</v>
      </c>
      <c r="E99" s="242"/>
      <c r="F99" s="243" t="s">
        <v>112</v>
      </c>
      <c r="G99" s="244"/>
      <c r="H99" s="245">
        <v>3.8140000000000001</v>
      </c>
      <c r="I99" s="246"/>
      <c r="J99" s="246"/>
      <c r="K99" s="247"/>
      <c r="L99" s="239"/>
      <c r="M99" s="248"/>
      <c r="N99" s="247"/>
      <c r="O99" s="249"/>
      <c r="P99" s="249"/>
      <c r="Q99" s="249"/>
      <c r="R99" s="249"/>
      <c r="S99" s="249"/>
      <c r="T99" s="250"/>
      <c r="U99" s="251"/>
      <c r="AT99" s="13" t="s">
        <v>97</v>
      </c>
      <c r="AU99" s="13">
        <v>0</v>
      </c>
      <c r="AV99" s="13">
        <v>2</v>
      </c>
      <c r="AW99" s="13" t="b">
        <v>1</v>
      </c>
      <c r="AY99" s="13" t="s">
        <v>87</v>
      </c>
      <c r="BJ99" s="13">
        <v>0</v>
      </c>
    </row>
    <row r="100" s="13" customFormat="1" ht="12">
      <c r="B100" s="239"/>
      <c r="C100" s="240"/>
      <c r="D100" s="241" t="s">
        <v>97</v>
      </c>
      <c r="E100" s="242"/>
      <c r="F100" s="252" t="s">
        <v>99</v>
      </c>
      <c r="G100" s="253"/>
      <c r="H100" s="254">
        <v>3.8140000000000001</v>
      </c>
      <c r="I100" s="246"/>
      <c r="J100" s="246"/>
      <c r="K100" s="247"/>
      <c r="L100" s="239"/>
      <c r="M100" s="248"/>
      <c r="N100" s="247"/>
      <c r="O100" s="249"/>
      <c r="P100" s="249"/>
      <c r="Q100" s="249"/>
      <c r="R100" s="249"/>
      <c r="S100" s="249"/>
      <c r="T100" s="250"/>
      <c r="U100" s="251"/>
      <c r="AT100" s="13" t="s">
        <v>97</v>
      </c>
      <c r="AU100" s="13">
        <v>0</v>
      </c>
      <c r="AV100" s="13">
        <v>4</v>
      </c>
      <c r="AW100" s="13" t="b">
        <v>1</v>
      </c>
      <c r="AX100" s="13" t="b">
        <v>1</v>
      </c>
      <c r="AY100" s="13" t="s">
        <v>87</v>
      </c>
      <c r="BJ100" s="13">
        <v>0</v>
      </c>
    </row>
    <row r="101" s="12" customFormat="1" ht="24">
      <c r="B101" s="216"/>
      <c r="C101" s="217" t="s">
        <v>113</v>
      </c>
      <c r="D101" s="217" t="s">
        <v>90</v>
      </c>
      <c r="E101" s="218" t="s">
        <v>114</v>
      </c>
      <c r="F101" s="218" t="s">
        <v>115</v>
      </c>
      <c r="G101" s="219" t="s">
        <v>103</v>
      </c>
      <c r="H101" s="220">
        <v>49</v>
      </c>
      <c r="I101" s="221"/>
      <c r="J101" s="222">
        <f>ROUND(H101*I101,2)</f>
        <v>0</v>
      </c>
      <c r="K101" s="218" t="s">
        <v>94</v>
      </c>
      <c r="L101" s="216"/>
      <c r="M101" s="223"/>
      <c r="N101" s="224" t="s">
        <v>39</v>
      </c>
      <c r="O101" s="225"/>
      <c r="P101" s="225">
        <f>H101*O101</f>
        <v>0</v>
      </c>
      <c r="Q101" s="225">
        <v>0</v>
      </c>
      <c r="R101" s="225">
        <f>H101*Q101</f>
        <v>0</v>
      </c>
      <c r="S101" s="225">
        <v>0</v>
      </c>
      <c r="T101" s="226">
        <f>H101*S101</f>
        <v>0</v>
      </c>
      <c r="U101" s="227"/>
      <c r="AR101" s="12">
        <v>4</v>
      </c>
      <c r="AT101" s="12" t="s">
        <v>90</v>
      </c>
      <c r="AU101" s="12">
        <v>2</v>
      </c>
      <c r="AY101" s="12" t="s">
        <v>87</v>
      </c>
      <c r="BE101" s="12">
        <f>IF(N101="základní",J101,0)</f>
        <v>0</v>
      </c>
      <c r="BF101" s="12">
        <f>IF(N101="snížená",J101,0)</f>
        <v>0</v>
      </c>
      <c r="BG101" s="12">
        <f>IF(N101="zákl. přenesená",J101,0)</f>
        <v>0</v>
      </c>
      <c r="BH101" s="12">
        <f>IF(N101="sníž. přenesená",J101,0)</f>
        <v>0</v>
      </c>
      <c r="BI101" s="12">
        <f>IF(N101="nulová",J101,0)</f>
        <v>0</v>
      </c>
      <c r="BJ101" s="12">
        <v>1</v>
      </c>
    </row>
    <row r="102" s="7" customFormat="1">
      <c r="A102" s="228"/>
      <c r="B102" s="229"/>
      <c r="C102" s="230"/>
      <c r="D102" s="231" t="s">
        <v>95</v>
      </c>
      <c r="E102" s="230"/>
      <c r="F102" s="232" t="s">
        <v>116</v>
      </c>
      <c r="G102" s="230"/>
      <c r="H102" s="230"/>
      <c r="I102" s="230"/>
      <c r="J102" s="230"/>
      <c r="K102" s="230"/>
      <c r="L102" s="233"/>
      <c r="M102" s="234"/>
      <c r="N102" s="235"/>
      <c r="O102" s="236"/>
      <c r="P102" s="236"/>
      <c r="Q102" s="236"/>
      <c r="R102" s="236"/>
      <c r="S102" s="236"/>
      <c r="T102" s="237"/>
      <c r="U102" s="228"/>
      <c r="V102" s="228"/>
      <c r="W102" s="228"/>
      <c r="X102" s="228"/>
      <c r="Y102" s="228"/>
      <c r="Z102" s="228"/>
      <c r="AA102" s="228"/>
      <c r="AB102" s="228"/>
      <c r="AC102" s="228"/>
      <c r="AD102" s="228"/>
      <c r="AE102" s="228"/>
      <c r="AT102" s="238" t="s">
        <v>95</v>
      </c>
      <c r="AU102" s="238">
        <v>0</v>
      </c>
      <c r="AY102" s="7" t="s">
        <v>87</v>
      </c>
      <c r="BJ102" s="7">
        <v>0</v>
      </c>
    </row>
    <row r="103" s="13" customFormat="1" ht="12">
      <c r="B103" s="239"/>
      <c r="C103" s="240"/>
      <c r="D103" s="241" t="s">
        <v>97</v>
      </c>
      <c r="E103" s="242"/>
      <c r="F103" s="243" t="s">
        <v>117</v>
      </c>
      <c r="G103" s="244"/>
      <c r="H103" s="245">
        <v>49</v>
      </c>
      <c r="I103" s="246"/>
      <c r="J103" s="246"/>
      <c r="K103" s="247"/>
      <c r="L103" s="239"/>
      <c r="M103" s="248"/>
      <c r="N103" s="247"/>
      <c r="O103" s="249"/>
      <c r="P103" s="249"/>
      <c r="Q103" s="249"/>
      <c r="R103" s="249"/>
      <c r="S103" s="249"/>
      <c r="T103" s="250"/>
      <c r="U103" s="251"/>
      <c r="AT103" s="13" t="s">
        <v>97</v>
      </c>
      <c r="AU103" s="13">
        <v>0</v>
      </c>
      <c r="AV103" s="13">
        <v>2</v>
      </c>
      <c r="AW103" s="13" t="b">
        <v>1</v>
      </c>
      <c r="AY103" s="13" t="s">
        <v>87</v>
      </c>
      <c r="BJ103" s="13">
        <v>0</v>
      </c>
    </row>
    <row r="104" s="13" customFormat="1" ht="12">
      <c r="B104" s="239"/>
      <c r="C104" s="240"/>
      <c r="D104" s="241" t="s">
        <v>97</v>
      </c>
      <c r="E104" s="242"/>
      <c r="F104" s="252" t="s">
        <v>99</v>
      </c>
      <c r="G104" s="253"/>
      <c r="H104" s="254">
        <v>49</v>
      </c>
      <c r="I104" s="246"/>
      <c r="J104" s="246"/>
      <c r="K104" s="247"/>
      <c r="L104" s="239"/>
      <c r="M104" s="248"/>
      <c r="N104" s="247"/>
      <c r="O104" s="249"/>
      <c r="P104" s="249"/>
      <c r="Q104" s="249"/>
      <c r="R104" s="249"/>
      <c r="S104" s="249"/>
      <c r="T104" s="250"/>
      <c r="U104" s="251"/>
      <c r="AT104" s="13" t="s">
        <v>97</v>
      </c>
      <c r="AU104" s="13">
        <v>0</v>
      </c>
      <c r="AV104" s="13">
        <v>4</v>
      </c>
      <c r="AW104" s="13" t="b">
        <v>1</v>
      </c>
      <c r="AX104" s="13" t="b">
        <v>1</v>
      </c>
      <c r="AY104" s="13" t="s">
        <v>87</v>
      </c>
      <c r="BJ104" s="13">
        <v>0</v>
      </c>
    </row>
    <row r="105" s="12" customFormat="1">
      <c r="B105" s="216"/>
      <c r="C105" s="217" t="s">
        <v>118</v>
      </c>
      <c r="D105" s="217" t="s">
        <v>90</v>
      </c>
      <c r="E105" s="218" t="s">
        <v>119</v>
      </c>
      <c r="F105" s="218" t="s">
        <v>120</v>
      </c>
      <c r="G105" s="219" t="s">
        <v>103</v>
      </c>
      <c r="H105" s="255">
        <v>98</v>
      </c>
      <c r="I105" s="221"/>
      <c r="J105" s="222">
        <f>ROUND(H105*I105,2)</f>
        <v>0</v>
      </c>
      <c r="K105" s="218" t="s">
        <v>94</v>
      </c>
      <c r="L105" s="216"/>
      <c r="M105" s="223"/>
      <c r="N105" s="224" t="s">
        <v>39</v>
      </c>
      <c r="O105" s="225"/>
      <c r="P105" s="225">
        <f>H105*O105</f>
        <v>0</v>
      </c>
      <c r="Q105" s="225">
        <v>0</v>
      </c>
      <c r="R105" s="225">
        <f>H105*Q105</f>
        <v>0</v>
      </c>
      <c r="S105" s="225">
        <v>0</v>
      </c>
      <c r="T105" s="226">
        <f>H105*S105</f>
        <v>0</v>
      </c>
      <c r="U105" s="227"/>
      <c r="AR105" s="12">
        <v>4</v>
      </c>
      <c r="AT105" s="12" t="s">
        <v>90</v>
      </c>
      <c r="AU105" s="12">
        <v>2</v>
      </c>
      <c r="AY105" s="12" t="s">
        <v>87</v>
      </c>
      <c r="BE105" s="12">
        <f>IF(N105="základní",J105,0)</f>
        <v>0</v>
      </c>
      <c r="BF105" s="12">
        <f>IF(N105="snížená",J105,0)</f>
        <v>0</v>
      </c>
      <c r="BG105" s="12">
        <f>IF(N105="zákl. přenesená",J105,0)</f>
        <v>0</v>
      </c>
      <c r="BH105" s="12">
        <f>IF(N105="sníž. přenesená",J105,0)</f>
        <v>0</v>
      </c>
      <c r="BI105" s="12">
        <f>IF(N105="nulová",J105,0)</f>
        <v>0</v>
      </c>
      <c r="BJ105" s="12">
        <v>1</v>
      </c>
    </row>
    <row r="106" s="7" customFormat="1">
      <c r="A106" s="228"/>
      <c r="B106" s="229"/>
      <c r="C106" s="230"/>
      <c r="D106" s="231" t="s">
        <v>95</v>
      </c>
      <c r="E106" s="230"/>
      <c r="F106" s="232" t="s">
        <v>121</v>
      </c>
      <c r="G106" s="230"/>
      <c r="H106" s="230"/>
      <c r="I106" s="230"/>
      <c r="J106" s="230"/>
      <c r="K106" s="230"/>
      <c r="L106" s="233"/>
      <c r="M106" s="234"/>
      <c r="N106" s="235"/>
      <c r="O106" s="236"/>
      <c r="P106" s="236"/>
      <c r="Q106" s="236"/>
      <c r="R106" s="236"/>
      <c r="S106" s="236"/>
      <c r="T106" s="237"/>
      <c r="U106" s="228"/>
      <c r="V106" s="228"/>
      <c r="W106" s="228"/>
      <c r="X106" s="228"/>
      <c r="Y106" s="228"/>
      <c r="Z106" s="228"/>
      <c r="AA106" s="228"/>
      <c r="AB106" s="228"/>
      <c r="AC106" s="228"/>
      <c r="AD106" s="228"/>
      <c r="AE106" s="228"/>
      <c r="AT106" s="238" t="s">
        <v>95</v>
      </c>
      <c r="AU106" s="238">
        <v>0</v>
      </c>
      <c r="AY106" s="7" t="s">
        <v>87</v>
      </c>
      <c r="BJ106" s="7">
        <v>0</v>
      </c>
    </row>
    <row r="107" s="12" customFormat="1">
      <c r="B107" s="216"/>
      <c r="C107" s="217" t="s">
        <v>122</v>
      </c>
      <c r="D107" s="217" t="s">
        <v>90</v>
      </c>
      <c r="E107" s="218" t="s">
        <v>123</v>
      </c>
      <c r="F107" s="218" t="s">
        <v>124</v>
      </c>
      <c r="G107" s="219" t="s">
        <v>103</v>
      </c>
      <c r="H107" s="255">
        <v>25</v>
      </c>
      <c r="I107" s="221"/>
      <c r="J107" s="222">
        <f>ROUND(H107*I107,2)</f>
        <v>0</v>
      </c>
      <c r="K107" s="218" t="s">
        <v>94</v>
      </c>
      <c r="L107" s="216"/>
      <c r="M107" s="223"/>
      <c r="N107" s="224" t="s">
        <v>39</v>
      </c>
      <c r="O107" s="225"/>
      <c r="P107" s="225">
        <f>H107*O107</f>
        <v>0</v>
      </c>
      <c r="Q107" s="225">
        <v>0</v>
      </c>
      <c r="R107" s="225">
        <f>H107*Q107</f>
        <v>0</v>
      </c>
      <c r="S107" s="225">
        <v>0</v>
      </c>
      <c r="T107" s="226">
        <f>H107*S107</f>
        <v>0</v>
      </c>
      <c r="U107" s="227"/>
      <c r="AR107" s="12">
        <v>4</v>
      </c>
      <c r="AT107" s="12" t="s">
        <v>90</v>
      </c>
      <c r="AU107" s="12">
        <v>2</v>
      </c>
      <c r="AY107" s="12" t="s">
        <v>87</v>
      </c>
      <c r="BE107" s="12">
        <f>IF(N107="základní",J107,0)</f>
        <v>0</v>
      </c>
      <c r="BF107" s="12">
        <f>IF(N107="snížená",J107,0)</f>
        <v>0</v>
      </c>
      <c r="BG107" s="12">
        <f>IF(N107="zákl. přenesená",J107,0)</f>
        <v>0</v>
      </c>
      <c r="BH107" s="12">
        <f>IF(N107="sníž. přenesená",J107,0)</f>
        <v>0</v>
      </c>
      <c r="BI107" s="12">
        <f>IF(N107="nulová",J107,0)</f>
        <v>0</v>
      </c>
      <c r="BJ107" s="12">
        <v>1</v>
      </c>
    </row>
    <row r="108" s="7" customFormat="1">
      <c r="A108" s="228"/>
      <c r="B108" s="229"/>
      <c r="C108" s="230"/>
      <c r="D108" s="231" t="s">
        <v>95</v>
      </c>
      <c r="E108" s="230"/>
      <c r="F108" s="232" t="s">
        <v>125</v>
      </c>
      <c r="G108" s="230"/>
      <c r="H108" s="230"/>
      <c r="I108" s="230"/>
      <c r="J108" s="230"/>
      <c r="K108" s="230"/>
      <c r="L108" s="233"/>
      <c r="M108" s="234"/>
      <c r="N108" s="235"/>
      <c r="O108" s="236"/>
      <c r="P108" s="236"/>
      <c r="Q108" s="236"/>
      <c r="R108" s="236"/>
      <c r="S108" s="236"/>
      <c r="T108" s="237"/>
      <c r="U108" s="228"/>
      <c r="V108" s="228"/>
      <c r="W108" s="228"/>
      <c r="X108" s="228"/>
      <c r="Y108" s="228"/>
      <c r="Z108" s="228"/>
      <c r="AA108" s="228"/>
      <c r="AB108" s="228"/>
      <c r="AC108" s="228"/>
      <c r="AD108" s="228"/>
      <c r="AE108" s="228"/>
      <c r="AT108" s="238" t="s">
        <v>95</v>
      </c>
      <c r="AU108" s="238">
        <v>0</v>
      </c>
      <c r="AY108" s="7" t="s">
        <v>87</v>
      </c>
      <c r="BJ108" s="7">
        <v>0</v>
      </c>
    </row>
    <row r="109" s="12" customFormat="1">
      <c r="B109" s="216"/>
      <c r="C109" s="217" t="s">
        <v>126</v>
      </c>
      <c r="D109" s="217" t="s">
        <v>90</v>
      </c>
      <c r="E109" s="218" t="s">
        <v>127</v>
      </c>
      <c r="F109" s="218" t="s">
        <v>128</v>
      </c>
      <c r="G109" s="219" t="s">
        <v>103</v>
      </c>
      <c r="H109" s="255">
        <v>25</v>
      </c>
      <c r="I109" s="221"/>
      <c r="J109" s="222">
        <f>ROUND(H109*I109,2)</f>
        <v>0</v>
      </c>
      <c r="K109" s="218" t="s">
        <v>94</v>
      </c>
      <c r="L109" s="216"/>
      <c r="M109" s="223"/>
      <c r="N109" s="224" t="s">
        <v>39</v>
      </c>
      <c r="O109" s="225"/>
      <c r="P109" s="225">
        <f>H109*O109</f>
        <v>0</v>
      </c>
      <c r="Q109" s="225">
        <v>0</v>
      </c>
      <c r="R109" s="225">
        <f>H109*Q109</f>
        <v>0</v>
      </c>
      <c r="S109" s="225">
        <v>0</v>
      </c>
      <c r="T109" s="226">
        <f>H109*S109</f>
        <v>0</v>
      </c>
      <c r="U109" s="227"/>
      <c r="AR109" s="12">
        <v>4</v>
      </c>
      <c r="AT109" s="12" t="s">
        <v>90</v>
      </c>
      <c r="AU109" s="12">
        <v>2</v>
      </c>
      <c r="AY109" s="12" t="s">
        <v>87</v>
      </c>
      <c r="BE109" s="12">
        <f>IF(N109="základní",J109,0)</f>
        <v>0</v>
      </c>
      <c r="BF109" s="12">
        <f>IF(N109="snížená",J109,0)</f>
        <v>0</v>
      </c>
      <c r="BG109" s="12">
        <f>IF(N109="zákl. přenesená",J109,0)</f>
        <v>0</v>
      </c>
      <c r="BH109" s="12">
        <f>IF(N109="sníž. přenesená",J109,0)</f>
        <v>0</v>
      </c>
      <c r="BI109" s="12">
        <f>IF(N109="nulová",J109,0)</f>
        <v>0</v>
      </c>
      <c r="BJ109" s="12">
        <v>1</v>
      </c>
    </row>
    <row r="110" s="7" customFormat="1">
      <c r="A110" s="228"/>
      <c r="B110" s="229"/>
      <c r="C110" s="230"/>
      <c r="D110" s="231" t="s">
        <v>95</v>
      </c>
      <c r="E110" s="230"/>
      <c r="F110" s="232" t="s">
        <v>129</v>
      </c>
      <c r="G110" s="230"/>
      <c r="H110" s="230"/>
      <c r="I110" s="230"/>
      <c r="J110" s="230"/>
      <c r="K110" s="230"/>
      <c r="L110" s="233"/>
      <c r="M110" s="234"/>
      <c r="N110" s="235"/>
      <c r="O110" s="236"/>
      <c r="P110" s="236"/>
      <c r="Q110" s="236"/>
      <c r="R110" s="236"/>
      <c r="S110" s="236"/>
      <c r="T110" s="237"/>
      <c r="U110" s="228"/>
      <c r="V110" s="228"/>
      <c r="W110" s="228"/>
      <c r="X110" s="228"/>
      <c r="Y110" s="228"/>
      <c r="Z110" s="228"/>
      <c r="AA110" s="228"/>
      <c r="AB110" s="228"/>
      <c r="AC110" s="228"/>
      <c r="AD110" s="228"/>
      <c r="AE110" s="228"/>
      <c r="AT110" s="238" t="s">
        <v>95</v>
      </c>
      <c r="AU110" s="238">
        <v>0</v>
      </c>
      <c r="AY110" s="7" t="s">
        <v>87</v>
      </c>
      <c r="BJ110" s="7">
        <v>0</v>
      </c>
    </row>
    <row r="111" s="12" customFormat="1">
      <c r="B111" s="216"/>
      <c r="C111" s="217" t="s">
        <v>130</v>
      </c>
      <c r="D111" s="217" t="s">
        <v>90</v>
      </c>
      <c r="E111" s="218" t="s">
        <v>131</v>
      </c>
      <c r="F111" s="218" t="s">
        <v>132</v>
      </c>
      <c r="G111" s="219" t="s">
        <v>103</v>
      </c>
      <c r="H111" s="220">
        <v>15.538</v>
      </c>
      <c r="I111" s="221"/>
      <c r="J111" s="222">
        <f>ROUND(H111*I111,2)</f>
        <v>0</v>
      </c>
      <c r="K111" s="218" t="s">
        <v>133</v>
      </c>
      <c r="L111" s="216"/>
      <c r="M111" s="223"/>
      <c r="N111" s="224" t="s">
        <v>39</v>
      </c>
      <c r="O111" s="225"/>
      <c r="P111" s="225">
        <f>H111*O111</f>
        <v>0</v>
      </c>
      <c r="Q111" s="225">
        <v>0</v>
      </c>
      <c r="R111" s="225">
        <f>H111*Q111</f>
        <v>0</v>
      </c>
      <c r="S111" s="225">
        <v>0</v>
      </c>
      <c r="T111" s="226">
        <f>H111*S111</f>
        <v>0</v>
      </c>
      <c r="U111" s="227"/>
      <c r="AR111" s="12">
        <v>4</v>
      </c>
      <c r="AT111" s="12" t="s">
        <v>90</v>
      </c>
      <c r="AU111" s="12">
        <v>2</v>
      </c>
      <c r="AY111" s="12" t="s">
        <v>87</v>
      </c>
      <c r="BE111" s="12">
        <f>IF(N111="základní",J111,0)</f>
        <v>0</v>
      </c>
      <c r="BF111" s="12">
        <f>IF(N111="snížená",J111,0)</f>
        <v>0</v>
      </c>
      <c r="BG111" s="12">
        <f>IF(N111="zákl. přenesená",J111,0)</f>
        <v>0</v>
      </c>
      <c r="BH111" s="12">
        <f>IF(N111="sníž. přenesená",J111,0)</f>
        <v>0</v>
      </c>
      <c r="BI111" s="12">
        <f>IF(N111="nulová",J111,0)</f>
        <v>0</v>
      </c>
      <c r="BJ111" s="12">
        <v>1</v>
      </c>
    </row>
    <row r="112" s="7" customFormat="1">
      <c r="A112" s="228"/>
      <c r="B112" s="229"/>
      <c r="C112" s="230"/>
      <c r="D112" s="231" t="s">
        <v>95</v>
      </c>
      <c r="E112" s="230"/>
      <c r="F112" s="232" t="s">
        <v>134</v>
      </c>
      <c r="G112" s="230"/>
      <c r="H112" s="230"/>
      <c r="I112" s="230"/>
      <c r="J112" s="230"/>
      <c r="K112" s="230"/>
      <c r="L112" s="233"/>
      <c r="M112" s="234"/>
      <c r="N112" s="235"/>
      <c r="O112" s="236"/>
      <c r="P112" s="236"/>
      <c r="Q112" s="236"/>
      <c r="R112" s="236"/>
      <c r="S112" s="236"/>
      <c r="T112" s="237"/>
      <c r="U112" s="228"/>
      <c r="V112" s="228"/>
      <c r="W112" s="228"/>
      <c r="X112" s="228"/>
      <c r="Y112" s="228"/>
      <c r="Z112" s="228"/>
      <c r="AA112" s="228"/>
      <c r="AB112" s="228"/>
      <c r="AC112" s="228"/>
      <c r="AD112" s="228"/>
      <c r="AE112" s="228"/>
      <c r="AT112" s="238" t="s">
        <v>95</v>
      </c>
      <c r="AU112" s="238">
        <v>0</v>
      </c>
      <c r="AY112" s="7" t="s">
        <v>87</v>
      </c>
      <c r="BJ112" s="7">
        <v>0</v>
      </c>
    </row>
    <row r="113" s="13" customFormat="1" ht="12">
      <c r="B113" s="239"/>
      <c r="C113" s="240"/>
      <c r="D113" s="241" t="s">
        <v>97</v>
      </c>
      <c r="E113" s="242"/>
      <c r="F113" s="243" t="s">
        <v>135</v>
      </c>
      <c r="G113" s="244"/>
      <c r="H113" s="245">
        <v>15.538</v>
      </c>
      <c r="I113" s="246"/>
      <c r="J113" s="246"/>
      <c r="K113" s="247"/>
      <c r="L113" s="239"/>
      <c r="M113" s="248"/>
      <c r="N113" s="247"/>
      <c r="O113" s="249"/>
      <c r="P113" s="249"/>
      <c r="Q113" s="249"/>
      <c r="R113" s="249"/>
      <c r="S113" s="249"/>
      <c r="T113" s="250"/>
      <c r="U113" s="251"/>
      <c r="AT113" s="13" t="s">
        <v>97</v>
      </c>
      <c r="AU113" s="13">
        <v>0</v>
      </c>
      <c r="AV113" s="13">
        <v>2</v>
      </c>
      <c r="AW113" s="13" t="b">
        <v>1</v>
      </c>
      <c r="AY113" s="13" t="s">
        <v>87</v>
      </c>
      <c r="BJ113" s="13">
        <v>0</v>
      </c>
    </row>
    <row r="114" s="13" customFormat="1" ht="12">
      <c r="B114" s="239"/>
      <c r="C114" s="240"/>
      <c r="D114" s="241" t="s">
        <v>97</v>
      </c>
      <c r="E114" s="242"/>
      <c r="F114" s="252" t="s">
        <v>99</v>
      </c>
      <c r="G114" s="253"/>
      <c r="H114" s="254">
        <v>15.538</v>
      </c>
      <c r="I114" s="246"/>
      <c r="J114" s="246"/>
      <c r="K114" s="247"/>
      <c r="L114" s="239"/>
      <c r="M114" s="248"/>
      <c r="N114" s="247"/>
      <c r="O114" s="249"/>
      <c r="P114" s="249"/>
      <c r="Q114" s="249"/>
      <c r="R114" s="249"/>
      <c r="S114" s="249"/>
      <c r="T114" s="250"/>
      <c r="U114" s="251"/>
      <c r="AT114" s="13" t="s">
        <v>97</v>
      </c>
      <c r="AU114" s="13">
        <v>0</v>
      </c>
      <c r="AV114" s="13">
        <v>4</v>
      </c>
      <c r="AW114" s="13" t="b">
        <v>1</v>
      </c>
      <c r="AX114" s="13" t="b">
        <v>1</v>
      </c>
      <c r="AY114" s="13" t="s">
        <v>87</v>
      </c>
      <c r="BJ114" s="13">
        <v>0</v>
      </c>
    </row>
    <row r="115" s="14" customFormat="1">
      <c r="B115" s="256"/>
      <c r="C115" s="257" t="s">
        <v>136</v>
      </c>
      <c r="D115" s="257" t="s">
        <v>137</v>
      </c>
      <c r="E115" s="258" t="s">
        <v>138</v>
      </c>
      <c r="F115" s="258" t="s">
        <v>139</v>
      </c>
      <c r="G115" s="259" t="s">
        <v>140</v>
      </c>
      <c r="H115" s="260">
        <v>15.537000000000001</v>
      </c>
      <c r="I115" s="261"/>
      <c r="J115" s="262">
        <f>ROUND(H115*I115,2)</f>
        <v>0</v>
      </c>
      <c r="K115" s="218" t="s">
        <v>133</v>
      </c>
      <c r="L115" s="256"/>
      <c r="M115" s="263"/>
      <c r="N115" s="264" t="s">
        <v>39</v>
      </c>
      <c r="O115" s="265"/>
      <c r="P115" s="265">
        <f>H115*O115</f>
        <v>0</v>
      </c>
      <c r="Q115" s="265">
        <v>1</v>
      </c>
      <c r="R115" s="265">
        <f>H115*Q115</f>
        <v>15.537000000000001</v>
      </c>
      <c r="S115" s="265">
        <v>0</v>
      </c>
      <c r="T115" s="266">
        <f>H115*S115</f>
        <v>0</v>
      </c>
      <c r="U115" s="267"/>
      <c r="AR115" s="14">
        <v>8</v>
      </c>
      <c r="AT115" s="14" t="s">
        <v>137</v>
      </c>
      <c r="AU115" s="14">
        <v>2</v>
      </c>
      <c r="AY115" s="14" t="s">
        <v>87</v>
      </c>
      <c r="BE115" s="14">
        <f>IF(N115="základní",J115,0)</f>
        <v>0</v>
      </c>
      <c r="BF115" s="14">
        <f>IF(N115="snížená",J115,0)</f>
        <v>0</v>
      </c>
      <c r="BG115" s="14">
        <f>IF(N115="zákl. přenesená",J115,0)</f>
        <v>0</v>
      </c>
      <c r="BH115" s="14">
        <f>IF(N115="sníž. přenesená",J115,0)</f>
        <v>0</v>
      </c>
      <c r="BI115" s="14">
        <f>IF(N115="nulová",J115,0)</f>
        <v>0</v>
      </c>
      <c r="BJ115" s="14">
        <v>1</v>
      </c>
    </row>
    <row r="116" s="12" customFormat="1">
      <c r="B116" s="216"/>
      <c r="C116" s="217" t="s">
        <v>141</v>
      </c>
      <c r="D116" s="217" t="s">
        <v>90</v>
      </c>
      <c r="E116" s="218" t="s">
        <v>142</v>
      </c>
      <c r="F116" s="218" t="s">
        <v>143</v>
      </c>
      <c r="G116" s="219" t="s">
        <v>103</v>
      </c>
      <c r="H116" s="220">
        <v>2.3490000000000002</v>
      </c>
      <c r="I116" s="221"/>
      <c r="J116" s="222">
        <f>ROUND(H116*I116,2)</f>
        <v>0</v>
      </c>
      <c r="K116" s="218" t="s">
        <v>94</v>
      </c>
      <c r="L116" s="216"/>
      <c r="M116" s="223"/>
      <c r="N116" s="224" t="s">
        <v>39</v>
      </c>
      <c r="O116" s="225"/>
      <c r="P116" s="225">
        <f>H116*O116</f>
        <v>0</v>
      </c>
      <c r="Q116" s="225">
        <v>0</v>
      </c>
      <c r="R116" s="225">
        <f>H116*Q116</f>
        <v>0</v>
      </c>
      <c r="S116" s="225">
        <v>0</v>
      </c>
      <c r="T116" s="226">
        <f>H116*S116</f>
        <v>0</v>
      </c>
      <c r="U116" s="227"/>
      <c r="AR116" s="12">
        <v>4</v>
      </c>
      <c r="AT116" s="12" t="s">
        <v>90</v>
      </c>
      <c r="AU116" s="12">
        <v>2</v>
      </c>
      <c r="AY116" s="12" t="s">
        <v>87</v>
      </c>
      <c r="BE116" s="12">
        <f>IF(N116="základní",J116,0)</f>
        <v>0</v>
      </c>
      <c r="BF116" s="12">
        <f>IF(N116="snížená",J116,0)</f>
        <v>0</v>
      </c>
      <c r="BG116" s="12">
        <f>IF(N116="zákl. přenesená",J116,0)</f>
        <v>0</v>
      </c>
      <c r="BH116" s="12">
        <f>IF(N116="sníž. přenesená",J116,0)</f>
        <v>0</v>
      </c>
      <c r="BI116" s="12">
        <f>IF(N116="nulová",J116,0)</f>
        <v>0</v>
      </c>
      <c r="BJ116" s="12">
        <v>1</v>
      </c>
    </row>
    <row r="117" s="7" customFormat="1">
      <c r="A117" s="228"/>
      <c r="B117" s="229"/>
      <c r="C117" s="230"/>
      <c r="D117" s="231" t="s">
        <v>95</v>
      </c>
      <c r="E117" s="230"/>
      <c r="F117" s="232" t="s">
        <v>144</v>
      </c>
      <c r="G117" s="230"/>
      <c r="H117" s="230"/>
      <c r="I117" s="230"/>
      <c r="J117" s="230"/>
      <c r="K117" s="230"/>
      <c r="L117" s="233"/>
      <c r="M117" s="234"/>
      <c r="N117" s="235"/>
      <c r="O117" s="236"/>
      <c r="P117" s="236"/>
      <c r="Q117" s="236"/>
      <c r="R117" s="236"/>
      <c r="S117" s="236"/>
      <c r="T117" s="237"/>
      <c r="U117" s="228"/>
      <c r="V117" s="228"/>
      <c r="W117" s="228"/>
      <c r="X117" s="228"/>
      <c r="Y117" s="228"/>
      <c r="Z117" s="228"/>
      <c r="AA117" s="228"/>
      <c r="AB117" s="228"/>
      <c r="AC117" s="228"/>
      <c r="AD117" s="228"/>
      <c r="AE117" s="228"/>
      <c r="AT117" s="238" t="s">
        <v>95</v>
      </c>
      <c r="AU117" s="238">
        <v>0</v>
      </c>
      <c r="AY117" s="7" t="s">
        <v>87</v>
      </c>
      <c r="BJ117" s="7">
        <v>0</v>
      </c>
    </row>
    <row r="118" s="13" customFormat="1" ht="12">
      <c r="B118" s="239"/>
      <c r="C118" s="240"/>
      <c r="D118" s="241" t="s">
        <v>97</v>
      </c>
      <c r="E118" s="242"/>
      <c r="F118" s="243" t="s">
        <v>145</v>
      </c>
      <c r="G118" s="244"/>
      <c r="H118" s="245">
        <v>2.3490000000000002</v>
      </c>
      <c r="I118" s="246"/>
      <c r="J118" s="246"/>
      <c r="K118" s="247"/>
      <c r="L118" s="239"/>
      <c r="M118" s="248"/>
      <c r="N118" s="247"/>
      <c r="O118" s="249"/>
      <c r="P118" s="249"/>
      <c r="Q118" s="249"/>
      <c r="R118" s="249"/>
      <c r="S118" s="249"/>
      <c r="T118" s="250"/>
      <c r="U118" s="251"/>
      <c r="AT118" s="13" t="s">
        <v>97</v>
      </c>
      <c r="AU118" s="13">
        <v>0</v>
      </c>
      <c r="AV118" s="13">
        <v>2</v>
      </c>
      <c r="AW118" s="13" t="b">
        <v>1</v>
      </c>
      <c r="AY118" s="13" t="s">
        <v>87</v>
      </c>
      <c r="BJ118" s="13">
        <v>0</v>
      </c>
    </row>
    <row r="119" s="13" customFormat="1" ht="12">
      <c r="B119" s="239"/>
      <c r="C119" s="240"/>
      <c r="D119" s="241" t="s">
        <v>97</v>
      </c>
      <c r="E119" s="242"/>
      <c r="F119" s="252" t="s">
        <v>99</v>
      </c>
      <c r="G119" s="253"/>
      <c r="H119" s="254">
        <v>2.3490000000000002</v>
      </c>
      <c r="I119" s="246"/>
      <c r="J119" s="246"/>
      <c r="K119" s="247"/>
      <c r="L119" s="239"/>
      <c r="M119" s="248"/>
      <c r="N119" s="247"/>
      <c r="O119" s="249"/>
      <c r="P119" s="249"/>
      <c r="Q119" s="249"/>
      <c r="R119" s="249"/>
      <c r="S119" s="249"/>
      <c r="T119" s="250"/>
      <c r="U119" s="251"/>
      <c r="AT119" s="13" t="s">
        <v>97</v>
      </c>
      <c r="AU119" s="13">
        <v>0</v>
      </c>
      <c r="AV119" s="13">
        <v>4</v>
      </c>
      <c r="AW119" s="13" t="b">
        <v>1</v>
      </c>
      <c r="AX119" s="13" t="b">
        <v>1</v>
      </c>
      <c r="AY119" s="13" t="s">
        <v>87</v>
      </c>
      <c r="BJ119" s="13">
        <v>0</v>
      </c>
    </row>
    <row r="120" s="14" customFormat="1">
      <c r="B120" s="256"/>
      <c r="C120" s="257" t="s">
        <v>146</v>
      </c>
      <c r="D120" s="257" t="s">
        <v>137</v>
      </c>
      <c r="E120" s="258" t="s">
        <v>147</v>
      </c>
      <c r="F120" s="258" t="s">
        <v>148</v>
      </c>
      <c r="G120" s="259" t="s">
        <v>140</v>
      </c>
      <c r="H120" s="260">
        <v>2.3490000000000002</v>
      </c>
      <c r="I120" s="261"/>
      <c r="J120" s="262">
        <f>ROUND(H120*I120,2)</f>
        <v>0</v>
      </c>
      <c r="K120" s="218" t="s">
        <v>94</v>
      </c>
      <c r="L120" s="256"/>
      <c r="M120" s="263"/>
      <c r="N120" s="264" t="s">
        <v>39</v>
      </c>
      <c r="O120" s="265"/>
      <c r="P120" s="265">
        <f>H120*O120</f>
        <v>0</v>
      </c>
      <c r="Q120" s="265">
        <v>1</v>
      </c>
      <c r="R120" s="265">
        <f>H120*Q120</f>
        <v>2.3490000000000002</v>
      </c>
      <c r="S120" s="265">
        <v>0</v>
      </c>
      <c r="T120" s="266">
        <f>H120*S120</f>
        <v>0</v>
      </c>
      <c r="U120" s="267"/>
      <c r="AR120" s="14">
        <v>8</v>
      </c>
      <c r="AT120" s="14" t="s">
        <v>137</v>
      </c>
      <c r="AU120" s="14">
        <v>2</v>
      </c>
      <c r="AY120" s="14" t="s">
        <v>87</v>
      </c>
      <c r="BE120" s="14">
        <f>IF(N120="základní",J120,0)</f>
        <v>0</v>
      </c>
      <c r="BF120" s="14">
        <f>IF(N120="snížená",J120,0)</f>
        <v>0</v>
      </c>
      <c r="BG120" s="14">
        <f>IF(N120="zákl. přenesená",J120,0)</f>
        <v>0</v>
      </c>
      <c r="BH120" s="14">
        <f>IF(N120="sníž. přenesená",J120,0)</f>
        <v>0</v>
      </c>
      <c r="BI120" s="14">
        <f>IF(N120="nulová",J120,0)</f>
        <v>0</v>
      </c>
      <c r="BJ120" s="14">
        <v>1</v>
      </c>
    </row>
    <row r="121" s="13" customFormat="1" ht="12">
      <c r="B121" s="239"/>
      <c r="C121" s="240"/>
      <c r="D121" s="241" t="s">
        <v>97</v>
      </c>
      <c r="E121" s="242"/>
      <c r="F121" s="243" t="s">
        <v>149</v>
      </c>
      <c r="G121" s="244"/>
      <c r="H121" s="245">
        <v>2.3490000000000002</v>
      </c>
      <c r="I121" s="246"/>
      <c r="J121" s="246"/>
      <c r="K121" s="247"/>
      <c r="L121" s="239"/>
      <c r="M121" s="248"/>
      <c r="N121" s="247"/>
      <c r="O121" s="249"/>
      <c r="P121" s="249"/>
      <c r="Q121" s="249"/>
      <c r="R121" s="249"/>
      <c r="S121" s="249"/>
      <c r="T121" s="250"/>
      <c r="U121" s="251"/>
      <c r="AT121" s="13" t="s">
        <v>97</v>
      </c>
      <c r="AU121" s="13">
        <v>0</v>
      </c>
      <c r="AV121" s="13">
        <v>2</v>
      </c>
      <c r="AW121" s="13" t="b">
        <v>1</v>
      </c>
      <c r="AX121" s="13" t="b">
        <v>1</v>
      </c>
      <c r="AY121" s="13" t="s">
        <v>87</v>
      </c>
      <c r="BJ121" s="13">
        <v>0</v>
      </c>
    </row>
    <row r="122" s="12" customFormat="1" ht="24">
      <c r="B122" s="216"/>
      <c r="C122" s="217" t="s">
        <v>150</v>
      </c>
      <c r="D122" s="217" t="s">
        <v>90</v>
      </c>
      <c r="E122" s="218" t="s">
        <v>151</v>
      </c>
      <c r="F122" s="218" t="s">
        <v>152</v>
      </c>
      <c r="G122" s="219" t="s">
        <v>93</v>
      </c>
      <c r="H122" s="220">
        <v>107.19</v>
      </c>
      <c r="I122" s="221"/>
      <c r="J122" s="222">
        <f>ROUND(H122*I122,2)</f>
        <v>0</v>
      </c>
      <c r="K122" s="218" t="s">
        <v>94</v>
      </c>
      <c r="L122" s="216"/>
      <c r="M122" s="223"/>
      <c r="N122" s="224" t="s">
        <v>39</v>
      </c>
      <c r="O122" s="225"/>
      <c r="P122" s="225">
        <f>H122*O122</f>
        <v>0</v>
      </c>
      <c r="Q122" s="225">
        <v>0</v>
      </c>
      <c r="R122" s="225">
        <f>H122*Q122</f>
        <v>0</v>
      </c>
      <c r="S122" s="225">
        <v>0</v>
      </c>
      <c r="T122" s="226">
        <f>H122*S122</f>
        <v>0</v>
      </c>
      <c r="U122" s="227"/>
      <c r="AR122" s="12">
        <v>4</v>
      </c>
      <c r="AT122" s="12" t="s">
        <v>90</v>
      </c>
      <c r="AU122" s="12">
        <v>2</v>
      </c>
      <c r="AY122" s="12" t="s">
        <v>87</v>
      </c>
      <c r="BE122" s="12">
        <f>IF(N122="základní",J122,0)</f>
        <v>0</v>
      </c>
      <c r="BF122" s="12">
        <f>IF(N122="snížená",J122,0)</f>
        <v>0</v>
      </c>
      <c r="BG122" s="12">
        <f>IF(N122="zákl. přenesená",J122,0)</f>
        <v>0</v>
      </c>
      <c r="BH122" s="12">
        <f>IF(N122="sníž. přenesená",J122,0)</f>
        <v>0</v>
      </c>
      <c r="BI122" s="12">
        <f>IF(N122="nulová",J122,0)</f>
        <v>0</v>
      </c>
      <c r="BJ122" s="12">
        <v>1</v>
      </c>
    </row>
    <row r="123" s="7" customFormat="1">
      <c r="A123" s="228"/>
      <c r="B123" s="229"/>
      <c r="C123" s="230"/>
      <c r="D123" s="231" t="s">
        <v>95</v>
      </c>
      <c r="E123" s="230"/>
      <c r="F123" s="232" t="s">
        <v>153</v>
      </c>
      <c r="G123" s="230"/>
      <c r="H123" s="230"/>
      <c r="I123" s="230"/>
      <c r="J123" s="230"/>
      <c r="K123" s="230"/>
      <c r="L123" s="233"/>
      <c r="M123" s="234"/>
      <c r="N123" s="235"/>
      <c r="O123" s="236"/>
      <c r="P123" s="236"/>
      <c r="Q123" s="236"/>
      <c r="R123" s="236"/>
      <c r="S123" s="236"/>
      <c r="T123" s="237"/>
      <c r="U123" s="228"/>
      <c r="V123" s="228"/>
      <c r="W123" s="228"/>
      <c r="X123" s="228"/>
      <c r="Y123" s="228"/>
      <c r="Z123" s="228"/>
      <c r="AA123" s="228"/>
      <c r="AB123" s="228"/>
      <c r="AC123" s="228"/>
      <c r="AD123" s="228"/>
      <c r="AE123" s="228"/>
      <c r="AT123" s="238" t="s">
        <v>95</v>
      </c>
      <c r="AU123" s="238">
        <v>0</v>
      </c>
      <c r="AY123" s="7" t="s">
        <v>87</v>
      </c>
      <c r="BJ123" s="7">
        <v>0</v>
      </c>
    </row>
    <row r="124" s="13" customFormat="1" ht="12">
      <c r="B124" s="239"/>
      <c r="C124" s="240"/>
      <c r="D124" s="241" t="s">
        <v>97</v>
      </c>
      <c r="E124" s="242"/>
      <c r="F124" s="243" t="s">
        <v>154</v>
      </c>
      <c r="G124" s="244"/>
      <c r="H124" s="245">
        <v>107.19</v>
      </c>
      <c r="I124" s="246"/>
      <c r="J124" s="246"/>
      <c r="K124" s="247"/>
      <c r="L124" s="239"/>
      <c r="M124" s="248"/>
      <c r="N124" s="247"/>
      <c r="O124" s="249"/>
      <c r="P124" s="249"/>
      <c r="Q124" s="249"/>
      <c r="R124" s="249"/>
      <c r="S124" s="249"/>
      <c r="T124" s="250"/>
      <c r="U124" s="251"/>
      <c r="AT124" s="13" t="s">
        <v>97</v>
      </c>
      <c r="AU124" s="13">
        <v>0</v>
      </c>
      <c r="AV124" s="13">
        <v>2</v>
      </c>
      <c r="AW124" s="13" t="b">
        <v>1</v>
      </c>
      <c r="AY124" s="13" t="s">
        <v>87</v>
      </c>
      <c r="BJ124" s="13">
        <v>0</v>
      </c>
    </row>
    <row r="125" s="13" customFormat="1" ht="12">
      <c r="B125" s="239"/>
      <c r="C125" s="240"/>
      <c r="D125" s="241" t="s">
        <v>97</v>
      </c>
      <c r="E125" s="242"/>
      <c r="F125" s="252" t="s">
        <v>99</v>
      </c>
      <c r="G125" s="253"/>
      <c r="H125" s="254">
        <v>107.19</v>
      </c>
      <c r="I125" s="246"/>
      <c r="J125" s="246"/>
      <c r="K125" s="247"/>
      <c r="L125" s="239"/>
      <c r="M125" s="248"/>
      <c r="N125" s="247"/>
      <c r="O125" s="249"/>
      <c r="P125" s="249"/>
      <c r="Q125" s="249"/>
      <c r="R125" s="249"/>
      <c r="S125" s="249"/>
      <c r="T125" s="250"/>
      <c r="U125" s="251"/>
      <c r="AT125" s="13" t="s">
        <v>97</v>
      </c>
      <c r="AU125" s="13">
        <v>0</v>
      </c>
      <c r="AV125" s="13">
        <v>4</v>
      </c>
      <c r="AW125" s="13" t="b">
        <v>1</v>
      </c>
      <c r="AX125" s="13" t="b">
        <v>1</v>
      </c>
      <c r="AY125" s="13" t="s">
        <v>87</v>
      </c>
      <c r="BJ125" s="13">
        <v>0</v>
      </c>
    </row>
    <row r="126" s="12" customFormat="1">
      <c r="B126" s="216"/>
      <c r="C126" s="217" t="s">
        <v>155</v>
      </c>
      <c r="D126" s="217" t="s">
        <v>90</v>
      </c>
      <c r="E126" s="218" t="s">
        <v>156</v>
      </c>
      <c r="F126" s="218" t="s">
        <v>157</v>
      </c>
      <c r="G126" s="219" t="s">
        <v>93</v>
      </c>
      <c r="H126" s="220">
        <v>49.270000000000003</v>
      </c>
      <c r="I126" s="221"/>
      <c r="J126" s="222">
        <f>ROUND(H126*I126,2)</f>
        <v>0</v>
      </c>
      <c r="K126" s="218" t="s">
        <v>94</v>
      </c>
      <c r="L126" s="216"/>
      <c r="M126" s="223"/>
      <c r="N126" s="224" t="s">
        <v>39</v>
      </c>
      <c r="O126" s="225"/>
      <c r="P126" s="225">
        <f>H126*O126</f>
        <v>0</v>
      </c>
      <c r="Q126" s="225">
        <v>0</v>
      </c>
      <c r="R126" s="225">
        <f>H126*Q126</f>
        <v>0</v>
      </c>
      <c r="S126" s="225">
        <v>0</v>
      </c>
      <c r="T126" s="226">
        <f>H126*S126</f>
        <v>0</v>
      </c>
      <c r="U126" s="227"/>
      <c r="AR126" s="12">
        <v>4</v>
      </c>
      <c r="AT126" s="12" t="s">
        <v>90</v>
      </c>
      <c r="AU126" s="12">
        <v>2</v>
      </c>
      <c r="AY126" s="12" t="s">
        <v>87</v>
      </c>
      <c r="BE126" s="12">
        <f>IF(N126="základní",J126,0)</f>
        <v>0</v>
      </c>
      <c r="BF126" s="12">
        <f>IF(N126="snížená",J126,0)</f>
        <v>0</v>
      </c>
      <c r="BG126" s="12">
        <f>IF(N126="zákl. přenesená",J126,0)</f>
        <v>0</v>
      </c>
      <c r="BH126" s="12">
        <f>IF(N126="sníž. přenesená",J126,0)</f>
        <v>0</v>
      </c>
      <c r="BI126" s="12">
        <f>IF(N126="nulová",J126,0)</f>
        <v>0</v>
      </c>
      <c r="BJ126" s="12">
        <v>1</v>
      </c>
    </row>
    <row r="127" s="7" customFormat="1">
      <c r="A127" s="228"/>
      <c r="B127" s="229"/>
      <c r="C127" s="230"/>
      <c r="D127" s="231" t="s">
        <v>95</v>
      </c>
      <c r="E127" s="230"/>
      <c r="F127" s="232" t="s">
        <v>158</v>
      </c>
      <c r="G127" s="230"/>
      <c r="H127" s="230"/>
      <c r="I127" s="230"/>
      <c r="J127" s="230"/>
      <c r="K127" s="230"/>
      <c r="L127" s="233"/>
      <c r="M127" s="234"/>
      <c r="N127" s="235"/>
      <c r="O127" s="236"/>
      <c r="P127" s="236"/>
      <c r="Q127" s="236"/>
      <c r="R127" s="236"/>
      <c r="S127" s="236"/>
      <c r="T127" s="237"/>
      <c r="U127" s="228"/>
      <c r="V127" s="228"/>
      <c r="W127" s="228"/>
      <c r="X127" s="228"/>
      <c r="Y127" s="228"/>
      <c r="Z127" s="228"/>
      <c r="AA127" s="228"/>
      <c r="AB127" s="228"/>
      <c r="AC127" s="228"/>
      <c r="AD127" s="228"/>
      <c r="AE127" s="228"/>
      <c r="AT127" s="238" t="s">
        <v>95</v>
      </c>
      <c r="AU127" s="238">
        <v>0</v>
      </c>
      <c r="AY127" s="7" t="s">
        <v>87</v>
      </c>
      <c r="BJ127" s="7">
        <v>0</v>
      </c>
    </row>
    <row r="128" s="13" customFormat="1" ht="12">
      <c r="B128" s="239"/>
      <c r="C128" s="240"/>
      <c r="D128" s="241" t="s">
        <v>97</v>
      </c>
      <c r="E128" s="242"/>
      <c r="F128" s="243" t="s">
        <v>159</v>
      </c>
      <c r="G128" s="244"/>
      <c r="H128" s="245">
        <v>49.270000000000003</v>
      </c>
      <c r="I128" s="246"/>
      <c r="J128" s="246"/>
      <c r="K128" s="247"/>
      <c r="L128" s="239"/>
      <c r="M128" s="248"/>
      <c r="N128" s="247"/>
      <c r="O128" s="249"/>
      <c r="P128" s="249"/>
      <c r="Q128" s="249"/>
      <c r="R128" s="249"/>
      <c r="S128" s="249"/>
      <c r="T128" s="250"/>
      <c r="U128" s="251"/>
      <c r="AT128" s="13" t="s">
        <v>97</v>
      </c>
      <c r="AU128" s="13">
        <v>0</v>
      </c>
      <c r="AV128" s="13">
        <v>2</v>
      </c>
      <c r="AW128" s="13" t="b">
        <v>1</v>
      </c>
      <c r="AY128" s="13" t="s">
        <v>87</v>
      </c>
      <c r="BJ128" s="13">
        <v>0</v>
      </c>
    </row>
    <row r="129" s="13" customFormat="1" ht="12">
      <c r="B129" s="239"/>
      <c r="C129" s="240"/>
      <c r="D129" s="241" t="s">
        <v>97</v>
      </c>
      <c r="E129" s="242"/>
      <c r="F129" s="252" t="s">
        <v>99</v>
      </c>
      <c r="G129" s="253"/>
      <c r="H129" s="254">
        <v>49.270000000000003</v>
      </c>
      <c r="I129" s="246"/>
      <c r="J129" s="246"/>
      <c r="K129" s="247"/>
      <c r="L129" s="239"/>
      <c r="M129" s="248"/>
      <c r="N129" s="247"/>
      <c r="O129" s="249"/>
      <c r="P129" s="249"/>
      <c r="Q129" s="249"/>
      <c r="R129" s="249"/>
      <c r="S129" s="249"/>
      <c r="T129" s="250"/>
      <c r="U129" s="251"/>
      <c r="AT129" s="13" t="s">
        <v>97</v>
      </c>
      <c r="AU129" s="13">
        <v>0</v>
      </c>
      <c r="AV129" s="13">
        <v>4</v>
      </c>
      <c r="AW129" s="13" t="b">
        <v>1</v>
      </c>
      <c r="AX129" s="13" t="b">
        <v>1</v>
      </c>
      <c r="AY129" s="13" t="s">
        <v>87</v>
      </c>
      <c r="BJ129" s="13">
        <v>0</v>
      </c>
    </row>
    <row r="130" s="12" customFormat="1" ht="24">
      <c r="B130" s="216"/>
      <c r="C130" s="217" t="s">
        <v>160</v>
      </c>
      <c r="D130" s="217" t="s">
        <v>90</v>
      </c>
      <c r="E130" s="218" t="s">
        <v>161</v>
      </c>
      <c r="F130" s="218" t="s">
        <v>162</v>
      </c>
      <c r="G130" s="219" t="s">
        <v>93</v>
      </c>
      <c r="H130" s="220">
        <v>49.270000000000003</v>
      </c>
      <c r="I130" s="221"/>
      <c r="J130" s="222">
        <f>ROUND(H130*I130,2)</f>
        <v>0</v>
      </c>
      <c r="K130" s="218" t="s">
        <v>94</v>
      </c>
      <c r="L130" s="216"/>
      <c r="M130" s="223"/>
      <c r="N130" s="224" t="s">
        <v>39</v>
      </c>
      <c r="O130" s="225"/>
      <c r="P130" s="225">
        <f>H130*O130</f>
        <v>0</v>
      </c>
      <c r="Q130" s="225">
        <v>0</v>
      </c>
      <c r="R130" s="225">
        <f>H130*Q130</f>
        <v>0</v>
      </c>
      <c r="S130" s="225">
        <v>0</v>
      </c>
      <c r="T130" s="226">
        <f>H130*S130</f>
        <v>0</v>
      </c>
      <c r="U130" s="227"/>
      <c r="AR130" s="12">
        <v>4</v>
      </c>
      <c r="AT130" s="12" t="s">
        <v>90</v>
      </c>
      <c r="AU130" s="12">
        <v>2</v>
      </c>
      <c r="AY130" s="12" t="s">
        <v>87</v>
      </c>
      <c r="BE130" s="12">
        <f>IF(N130="základní",J130,0)</f>
        <v>0</v>
      </c>
      <c r="BF130" s="12">
        <f>IF(N130="snížená",J130,0)</f>
        <v>0</v>
      </c>
      <c r="BG130" s="12">
        <f>IF(N130="zákl. přenesená",J130,0)</f>
        <v>0</v>
      </c>
      <c r="BH130" s="12">
        <f>IF(N130="sníž. přenesená",J130,0)</f>
        <v>0</v>
      </c>
      <c r="BI130" s="12">
        <f>IF(N130="nulová",J130,0)</f>
        <v>0</v>
      </c>
      <c r="BJ130" s="12">
        <v>1</v>
      </c>
    </row>
    <row r="131" s="7" customFormat="1">
      <c r="A131" s="228"/>
      <c r="B131" s="229"/>
      <c r="C131" s="230"/>
      <c r="D131" s="231" t="s">
        <v>95</v>
      </c>
      <c r="E131" s="230"/>
      <c r="F131" s="232" t="s">
        <v>163</v>
      </c>
      <c r="G131" s="230"/>
      <c r="H131" s="230"/>
      <c r="I131" s="230"/>
      <c r="J131" s="230"/>
      <c r="K131" s="230"/>
      <c r="L131" s="233"/>
      <c r="M131" s="234"/>
      <c r="N131" s="235"/>
      <c r="O131" s="236"/>
      <c r="P131" s="236"/>
      <c r="Q131" s="236"/>
      <c r="R131" s="236"/>
      <c r="S131" s="236"/>
      <c r="T131" s="237"/>
      <c r="U131" s="228"/>
      <c r="V131" s="228"/>
      <c r="W131" s="228"/>
      <c r="X131" s="228"/>
      <c r="Y131" s="228"/>
      <c r="Z131" s="228"/>
      <c r="AA131" s="228"/>
      <c r="AB131" s="228"/>
      <c r="AC131" s="228"/>
      <c r="AD131" s="228"/>
      <c r="AE131" s="228"/>
      <c r="AT131" s="238" t="s">
        <v>95</v>
      </c>
      <c r="AU131" s="238">
        <v>0</v>
      </c>
      <c r="AY131" s="7" t="s">
        <v>87</v>
      </c>
      <c r="BJ131" s="7">
        <v>0</v>
      </c>
    </row>
    <row r="132" s="13" customFormat="1" ht="12">
      <c r="B132" s="239"/>
      <c r="C132" s="240"/>
      <c r="D132" s="241" t="s">
        <v>97</v>
      </c>
      <c r="E132" s="242"/>
      <c r="F132" s="243" t="s">
        <v>159</v>
      </c>
      <c r="G132" s="244"/>
      <c r="H132" s="245">
        <v>49.270000000000003</v>
      </c>
      <c r="I132" s="246"/>
      <c r="J132" s="246"/>
      <c r="K132" s="247"/>
      <c r="L132" s="239"/>
      <c r="M132" s="248"/>
      <c r="N132" s="247"/>
      <c r="O132" s="249"/>
      <c r="P132" s="249"/>
      <c r="Q132" s="249"/>
      <c r="R132" s="249"/>
      <c r="S132" s="249"/>
      <c r="T132" s="250"/>
      <c r="U132" s="251"/>
      <c r="AT132" s="13" t="s">
        <v>97</v>
      </c>
      <c r="AU132" s="13">
        <v>0</v>
      </c>
      <c r="AV132" s="13">
        <v>2</v>
      </c>
      <c r="AW132" s="13" t="b">
        <v>1</v>
      </c>
      <c r="AY132" s="13" t="s">
        <v>87</v>
      </c>
      <c r="BJ132" s="13">
        <v>0</v>
      </c>
    </row>
    <row r="133" s="13" customFormat="1" ht="12">
      <c r="B133" s="239"/>
      <c r="C133" s="240"/>
      <c r="D133" s="241" t="s">
        <v>97</v>
      </c>
      <c r="E133" s="242"/>
      <c r="F133" s="252" t="s">
        <v>99</v>
      </c>
      <c r="G133" s="253"/>
      <c r="H133" s="254">
        <v>49.270000000000003</v>
      </c>
      <c r="I133" s="246"/>
      <c r="J133" s="246"/>
      <c r="K133" s="247"/>
      <c r="L133" s="239"/>
      <c r="M133" s="248"/>
      <c r="N133" s="247"/>
      <c r="O133" s="249"/>
      <c r="P133" s="249"/>
      <c r="Q133" s="249"/>
      <c r="R133" s="249"/>
      <c r="S133" s="249"/>
      <c r="T133" s="250"/>
      <c r="U133" s="251"/>
      <c r="AT133" s="13" t="s">
        <v>97</v>
      </c>
      <c r="AU133" s="13">
        <v>0</v>
      </c>
      <c r="AV133" s="13">
        <v>4</v>
      </c>
      <c r="AW133" s="13" t="b">
        <v>1</v>
      </c>
      <c r="AX133" s="13" t="b">
        <v>1</v>
      </c>
      <c r="AY133" s="13" t="s">
        <v>87</v>
      </c>
      <c r="BJ133" s="13">
        <v>0</v>
      </c>
    </row>
    <row r="134" s="12" customFormat="1" ht="24">
      <c r="B134" s="216"/>
      <c r="C134" s="217" t="s">
        <v>164</v>
      </c>
      <c r="D134" s="217" t="s">
        <v>90</v>
      </c>
      <c r="E134" s="218" t="s">
        <v>165</v>
      </c>
      <c r="F134" s="218" t="s">
        <v>166</v>
      </c>
      <c r="G134" s="219" t="s">
        <v>167</v>
      </c>
      <c r="H134" s="220">
        <v>60</v>
      </c>
      <c r="I134" s="221"/>
      <c r="J134" s="222">
        <f>ROUND(H134*I134,2)</f>
        <v>0</v>
      </c>
      <c r="K134" s="218" t="s">
        <v>133</v>
      </c>
      <c r="L134" s="216"/>
      <c r="M134" s="223"/>
      <c r="N134" s="224" t="s">
        <v>39</v>
      </c>
      <c r="O134" s="225"/>
      <c r="P134" s="225">
        <f>H134*O134</f>
        <v>0</v>
      </c>
      <c r="Q134" s="225">
        <v>0</v>
      </c>
      <c r="R134" s="225">
        <f>H134*Q134</f>
        <v>0</v>
      </c>
      <c r="S134" s="225">
        <v>0</v>
      </c>
      <c r="T134" s="226">
        <f>H134*S134</f>
        <v>0</v>
      </c>
      <c r="U134" s="227"/>
      <c r="AR134" s="12">
        <v>4</v>
      </c>
      <c r="AT134" s="12" t="s">
        <v>90</v>
      </c>
      <c r="AU134" s="12">
        <v>2</v>
      </c>
      <c r="AY134" s="12" t="s">
        <v>87</v>
      </c>
      <c r="BE134" s="12">
        <f>IF(N134="základní",J134,0)</f>
        <v>0</v>
      </c>
      <c r="BF134" s="12">
        <f>IF(N134="snížená",J134,0)</f>
        <v>0</v>
      </c>
      <c r="BG134" s="12">
        <f>IF(N134="zákl. přenesená",J134,0)</f>
        <v>0</v>
      </c>
      <c r="BH134" s="12">
        <f>IF(N134="sníž. přenesená",J134,0)</f>
        <v>0</v>
      </c>
      <c r="BI134" s="12">
        <f>IF(N134="nulová",J134,0)</f>
        <v>0</v>
      </c>
      <c r="BJ134" s="12">
        <v>1</v>
      </c>
    </row>
    <row r="135" s="7" customFormat="1">
      <c r="A135" s="228"/>
      <c r="B135" s="229"/>
      <c r="C135" s="230"/>
      <c r="D135" s="231" t="s">
        <v>95</v>
      </c>
      <c r="E135" s="230"/>
      <c r="F135" s="232" t="s">
        <v>168</v>
      </c>
      <c r="G135" s="230"/>
      <c r="H135" s="230"/>
      <c r="I135" s="230"/>
      <c r="J135" s="230"/>
      <c r="K135" s="230"/>
      <c r="L135" s="233"/>
      <c r="M135" s="234"/>
      <c r="N135" s="235"/>
      <c r="O135" s="236"/>
      <c r="P135" s="236"/>
      <c r="Q135" s="236"/>
      <c r="R135" s="236"/>
      <c r="S135" s="236"/>
      <c r="T135" s="237"/>
      <c r="U135" s="228"/>
      <c r="V135" s="228"/>
      <c r="W135" s="228"/>
      <c r="X135" s="228"/>
      <c r="Y135" s="228"/>
      <c r="Z135" s="228"/>
      <c r="AA135" s="228"/>
      <c r="AB135" s="228"/>
      <c r="AC135" s="228"/>
      <c r="AD135" s="228"/>
      <c r="AE135" s="228"/>
      <c r="AT135" s="238" t="s">
        <v>95</v>
      </c>
      <c r="AU135" s="238">
        <v>0</v>
      </c>
      <c r="AY135" s="7" t="s">
        <v>87</v>
      </c>
      <c r="BJ135" s="7">
        <v>0</v>
      </c>
    </row>
    <row r="136" s="13" customFormat="1" ht="12">
      <c r="B136" s="239"/>
      <c r="C136" s="240"/>
      <c r="D136" s="241" t="s">
        <v>97</v>
      </c>
      <c r="E136" s="242"/>
      <c r="F136" s="243" t="s">
        <v>169</v>
      </c>
      <c r="G136" s="244"/>
      <c r="H136" s="245">
        <v>60</v>
      </c>
      <c r="I136" s="246"/>
      <c r="J136" s="246"/>
      <c r="K136" s="247"/>
      <c r="L136" s="239"/>
      <c r="M136" s="248"/>
      <c r="N136" s="247"/>
      <c r="O136" s="249"/>
      <c r="P136" s="249"/>
      <c r="Q136" s="249"/>
      <c r="R136" s="249"/>
      <c r="S136" s="249"/>
      <c r="T136" s="250"/>
      <c r="U136" s="251"/>
      <c r="AT136" s="13" t="s">
        <v>97</v>
      </c>
      <c r="AU136" s="13">
        <v>0</v>
      </c>
      <c r="AV136" s="13">
        <v>2</v>
      </c>
      <c r="AW136" s="13" t="b">
        <v>1</v>
      </c>
      <c r="AY136" s="13" t="s">
        <v>87</v>
      </c>
      <c r="BJ136" s="13">
        <v>0</v>
      </c>
    </row>
    <row r="137" s="13" customFormat="1" ht="12">
      <c r="B137" s="239"/>
      <c r="C137" s="240"/>
      <c r="D137" s="241" t="s">
        <v>97</v>
      </c>
      <c r="E137" s="242"/>
      <c r="F137" s="252" t="s">
        <v>99</v>
      </c>
      <c r="G137" s="253"/>
      <c r="H137" s="254">
        <v>60</v>
      </c>
      <c r="I137" s="246"/>
      <c r="J137" s="246"/>
      <c r="K137" s="247"/>
      <c r="L137" s="239"/>
      <c r="M137" s="248"/>
      <c r="N137" s="247"/>
      <c r="O137" s="249"/>
      <c r="P137" s="249"/>
      <c r="Q137" s="249"/>
      <c r="R137" s="249"/>
      <c r="S137" s="249"/>
      <c r="T137" s="250"/>
      <c r="U137" s="251"/>
      <c r="AT137" s="13" t="s">
        <v>97</v>
      </c>
      <c r="AU137" s="13">
        <v>0</v>
      </c>
      <c r="AV137" s="13">
        <v>4</v>
      </c>
      <c r="AW137" s="13" t="b">
        <v>1</v>
      </c>
      <c r="AX137" s="13" t="b">
        <v>1</v>
      </c>
      <c r="AY137" s="13" t="s">
        <v>87</v>
      </c>
      <c r="BJ137" s="13">
        <v>0</v>
      </c>
    </row>
    <row r="138" s="12" customFormat="1">
      <c r="B138" s="216"/>
      <c r="C138" s="217" t="s">
        <v>170</v>
      </c>
      <c r="D138" s="217" t="s">
        <v>90</v>
      </c>
      <c r="E138" s="218" t="s">
        <v>171</v>
      </c>
      <c r="F138" s="218" t="s">
        <v>172</v>
      </c>
      <c r="G138" s="219" t="s">
        <v>167</v>
      </c>
      <c r="H138" s="220">
        <v>60</v>
      </c>
      <c r="I138" s="221"/>
      <c r="J138" s="222">
        <f>ROUND(H138*I138,2)</f>
        <v>0</v>
      </c>
      <c r="K138" s="218" t="s">
        <v>133</v>
      </c>
      <c r="L138" s="216"/>
      <c r="M138" s="223"/>
      <c r="N138" s="224" t="s">
        <v>39</v>
      </c>
      <c r="O138" s="225"/>
      <c r="P138" s="225">
        <f>H138*O138</f>
        <v>0</v>
      </c>
      <c r="Q138" s="225">
        <v>0</v>
      </c>
      <c r="R138" s="225">
        <f>H138*Q138</f>
        <v>0</v>
      </c>
      <c r="S138" s="225">
        <v>0</v>
      </c>
      <c r="T138" s="226">
        <f>H138*S138</f>
        <v>0</v>
      </c>
      <c r="U138" s="227"/>
      <c r="AR138" s="12">
        <v>4</v>
      </c>
      <c r="AT138" s="12" t="s">
        <v>90</v>
      </c>
      <c r="AU138" s="12">
        <v>2</v>
      </c>
      <c r="AY138" s="12" t="s">
        <v>87</v>
      </c>
      <c r="BE138" s="12">
        <f>IF(N138="základní",J138,0)</f>
        <v>0</v>
      </c>
      <c r="BF138" s="12">
        <f>IF(N138="snížená",J138,0)</f>
        <v>0</v>
      </c>
      <c r="BG138" s="12">
        <f>IF(N138="zákl. přenesená",J138,0)</f>
        <v>0</v>
      </c>
      <c r="BH138" s="12">
        <f>IF(N138="sníž. přenesená",J138,0)</f>
        <v>0</v>
      </c>
      <c r="BI138" s="12">
        <f>IF(N138="nulová",J138,0)</f>
        <v>0</v>
      </c>
      <c r="BJ138" s="12">
        <v>1</v>
      </c>
    </row>
    <row r="139" s="7" customFormat="1">
      <c r="A139" s="228"/>
      <c r="B139" s="229"/>
      <c r="C139" s="230"/>
      <c r="D139" s="231" t="s">
        <v>95</v>
      </c>
      <c r="E139" s="230"/>
      <c r="F139" s="232" t="s">
        <v>173</v>
      </c>
      <c r="G139" s="230"/>
      <c r="H139" s="230"/>
      <c r="I139" s="230"/>
      <c r="J139" s="230"/>
      <c r="K139" s="230"/>
      <c r="L139" s="233"/>
      <c r="M139" s="234"/>
      <c r="N139" s="235"/>
      <c r="O139" s="236"/>
      <c r="P139" s="236"/>
      <c r="Q139" s="236"/>
      <c r="R139" s="236"/>
      <c r="S139" s="236"/>
      <c r="T139" s="237"/>
      <c r="U139" s="228"/>
      <c r="V139" s="228"/>
      <c r="W139" s="228"/>
      <c r="X139" s="228"/>
      <c r="Y139" s="228"/>
      <c r="Z139" s="228"/>
      <c r="AA139" s="228"/>
      <c r="AB139" s="228"/>
      <c r="AC139" s="228"/>
      <c r="AD139" s="228"/>
      <c r="AE139" s="228"/>
      <c r="AT139" s="238" t="s">
        <v>95</v>
      </c>
      <c r="AU139" s="238">
        <v>0</v>
      </c>
      <c r="AY139" s="7" t="s">
        <v>87</v>
      </c>
      <c r="BJ139" s="7">
        <v>0</v>
      </c>
    </row>
    <row r="140" s="13" customFormat="1" ht="12">
      <c r="B140" s="239"/>
      <c r="C140" s="240"/>
      <c r="D140" s="241" t="s">
        <v>97</v>
      </c>
      <c r="E140" s="242"/>
      <c r="F140" s="243" t="s">
        <v>174</v>
      </c>
      <c r="G140" s="244"/>
      <c r="H140" s="245">
        <v>60</v>
      </c>
      <c r="I140" s="246"/>
      <c r="J140" s="246"/>
      <c r="K140" s="247"/>
      <c r="L140" s="239"/>
      <c r="M140" s="248"/>
      <c r="N140" s="247"/>
      <c r="O140" s="249"/>
      <c r="P140" s="249"/>
      <c r="Q140" s="249"/>
      <c r="R140" s="249"/>
      <c r="S140" s="249"/>
      <c r="T140" s="250"/>
      <c r="U140" s="251"/>
      <c r="AT140" s="13" t="s">
        <v>97</v>
      </c>
      <c r="AU140" s="13">
        <v>0</v>
      </c>
      <c r="AV140" s="13">
        <v>2</v>
      </c>
      <c r="AW140" s="13" t="b">
        <v>1</v>
      </c>
      <c r="AY140" s="13" t="s">
        <v>87</v>
      </c>
      <c r="BJ140" s="13">
        <v>0</v>
      </c>
    </row>
    <row r="141" s="13" customFormat="1" ht="12">
      <c r="B141" s="239"/>
      <c r="C141" s="240"/>
      <c r="D141" s="241" t="s">
        <v>97</v>
      </c>
      <c r="E141" s="242"/>
      <c r="F141" s="252" t="s">
        <v>99</v>
      </c>
      <c r="G141" s="253"/>
      <c r="H141" s="254">
        <v>60</v>
      </c>
      <c r="I141" s="246"/>
      <c r="J141" s="246"/>
      <c r="K141" s="247"/>
      <c r="L141" s="239"/>
      <c r="M141" s="248"/>
      <c r="N141" s="247"/>
      <c r="O141" s="249"/>
      <c r="P141" s="249"/>
      <c r="Q141" s="249"/>
      <c r="R141" s="249"/>
      <c r="S141" s="249"/>
      <c r="T141" s="250"/>
      <c r="U141" s="251"/>
      <c r="AT141" s="13" t="s">
        <v>97</v>
      </c>
      <c r="AU141" s="13">
        <v>0</v>
      </c>
      <c r="AV141" s="13">
        <v>4</v>
      </c>
      <c r="AW141" s="13" t="b">
        <v>1</v>
      </c>
      <c r="AX141" s="13" t="b">
        <v>1</v>
      </c>
      <c r="AY141" s="13" t="s">
        <v>87</v>
      </c>
      <c r="BJ141" s="13">
        <v>0</v>
      </c>
    </row>
    <row r="142" s="14" customFormat="1">
      <c r="B142" s="256"/>
      <c r="C142" s="257" t="s">
        <v>175</v>
      </c>
      <c r="D142" s="257" t="s">
        <v>137</v>
      </c>
      <c r="E142" s="258" t="s">
        <v>176</v>
      </c>
      <c r="F142" s="258" t="s">
        <v>177</v>
      </c>
      <c r="G142" s="259" t="s">
        <v>167</v>
      </c>
      <c r="H142" s="260">
        <v>60</v>
      </c>
      <c r="I142" s="261"/>
      <c r="J142" s="262">
        <f>ROUND(H142*I142,2)</f>
        <v>0</v>
      </c>
      <c r="K142" s="218"/>
      <c r="L142" s="256"/>
      <c r="M142" s="263"/>
      <c r="N142" s="264" t="s">
        <v>39</v>
      </c>
      <c r="O142" s="265"/>
      <c r="P142" s="265">
        <f>H142*O142</f>
        <v>0</v>
      </c>
      <c r="Q142" s="265">
        <v>0</v>
      </c>
      <c r="R142" s="265">
        <f>H142*Q142</f>
        <v>0</v>
      </c>
      <c r="S142" s="265">
        <v>0</v>
      </c>
      <c r="T142" s="266">
        <f>H142*S142</f>
        <v>0</v>
      </c>
      <c r="U142" s="267"/>
      <c r="AR142" s="14">
        <v>8</v>
      </c>
      <c r="AT142" s="14" t="s">
        <v>137</v>
      </c>
      <c r="AU142" s="14">
        <v>2</v>
      </c>
      <c r="AY142" s="14" t="s">
        <v>87</v>
      </c>
      <c r="BE142" s="14">
        <f>IF(N142="základní",J142,0)</f>
        <v>0</v>
      </c>
      <c r="BF142" s="14">
        <f>IF(N142="snížená",J142,0)</f>
        <v>0</v>
      </c>
      <c r="BG142" s="14">
        <f>IF(N142="zákl. přenesená",J142,0)</f>
        <v>0</v>
      </c>
      <c r="BH142" s="14">
        <f>IF(N142="sníž. přenesená",J142,0)</f>
        <v>0</v>
      </c>
      <c r="BI142" s="14">
        <f>IF(N142="nulová",J142,0)</f>
        <v>0</v>
      </c>
      <c r="BJ142" s="14">
        <v>1</v>
      </c>
    </row>
    <row r="143" s="11" customFormat="1" ht="23.1" customHeight="1">
      <c r="B143" s="207"/>
      <c r="C143" s="208"/>
      <c r="D143" s="197" t="s">
        <v>65</v>
      </c>
      <c r="E143" s="209" t="s">
        <v>178</v>
      </c>
      <c r="F143" s="210" t="s">
        <v>179</v>
      </c>
      <c r="G143" s="211"/>
      <c r="H143" s="212"/>
      <c r="I143" s="213"/>
      <c r="J143" s="213">
        <f>J144 + J148 + J152 + J156 + J158</f>
        <v>0</v>
      </c>
      <c r="K143" s="210"/>
      <c r="L143" s="207"/>
      <c r="M143" s="214"/>
      <c r="N143" s="203"/>
      <c r="O143" s="204"/>
      <c r="P143" s="204">
        <f>P144 + P148 + P152 + P156 + P158</f>
        <v>0</v>
      </c>
      <c r="Q143" s="204"/>
      <c r="R143" s="204">
        <f>R144 + R148 + R152 + R156 + R158</f>
        <v>27.886793910000002</v>
      </c>
      <c r="S143" s="204"/>
      <c r="T143" s="205">
        <f>T144 + T148 + T152 + T156 + T158</f>
        <v>0</v>
      </c>
      <c r="U143" s="215"/>
      <c r="AR143" s="11">
        <v>1</v>
      </c>
      <c r="AT143" s="11" t="s">
        <v>65</v>
      </c>
      <c r="AU143" s="11">
        <v>1</v>
      </c>
      <c r="AY143" s="11" t="s">
        <v>87</v>
      </c>
      <c r="BJ143" s="11">
        <v>0</v>
      </c>
    </row>
    <row r="144" s="12" customFormat="1">
      <c r="B144" s="216"/>
      <c r="C144" s="217" t="s">
        <v>180</v>
      </c>
      <c r="D144" s="217" t="s">
        <v>90</v>
      </c>
      <c r="E144" s="218" t="s">
        <v>181</v>
      </c>
      <c r="F144" s="218" t="s">
        <v>182</v>
      </c>
      <c r="G144" s="219" t="s">
        <v>103</v>
      </c>
      <c r="H144" s="220">
        <v>12</v>
      </c>
      <c r="I144" s="221"/>
      <c r="J144" s="222">
        <f>ROUND(H144*I144,2)</f>
        <v>0</v>
      </c>
      <c r="K144" s="218" t="s">
        <v>94</v>
      </c>
      <c r="L144" s="216"/>
      <c r="M144" s="223"/>
      <c r="N144" s="224" t="s">
        <v>39</v>
      </c>
      <c r="O144" s="225"/>
      <c r="P144" s="225">
        <f>H144*O144</f>
        <v>0</v>
      </c>
      <c r="Q144" s="225">
        <v>1.6299999999999999</v>
      </c>
      <c r="R144" s="225">
        <f>H144*Q144</f>
        <v>19.559999999999999</v>
      </c>
      <c r="S144" s="225">
        <v>0</v>
      </c>
      <c r="T144" s="226">
        <f>H144*S144</f>
        <v>0</v>
      </c>
      <c r="U144" s="227"/>
      <c r="AR144" s="12">
        <v>4</v>
      </c>
      <c r="AT144" s="12" t="s">
        <v>90</v>
      </c>
      <c r="AU144" s="12">
        <v>2</v>
      </c>
      <c r="AY144" s="12" t="s">
        <v>87</v>
      </c>
      <c r="BE144" s="12">
        <f>IF(N144="základní",J144,0)</f>
        <v>0</v>
      </c>
      <c r="BF144" s="12">
        <f>IF(N144="snížená",J144,0)</f>
        <v>0</v>
      </c>
      <c r="BG144" s="12">
        <f>IF(N144="zákl. přenesená",J144,0)</f>
        <v>0</v>
      </c>
      <c r="BH144" s="12">
        <f>IF(N144="sníž. přenesená",J144,0)</f>
        <v>0</v>
      </c>
      <c r="BI144" s="12">
        <f>IF(N144="nulová",J144,0)</f>
        <v>0</v>
      </c>
      <c r="BJ144" s="12">
        <v>1</v>
      </c>
    </row>
    <row r="145" s="7" customFormat="1">
      <c r="A145" s="228"/>
      <c r="B145" s="229"/>
      <c r="C145" s="230"/>
      <c r="D145" s="231" t="s">
        <v>95</v>
      </c>
      <c r="E145" s="230"/>
      <c r="F145" s="232" t="s">
        <v>183</v>
      </c>
      <c r="G145" s="230"/>
      <c r="H145" s="230"/>
      <c r="I145" s="230"/>
      <c r="J145" s="230"/>
      <c r="K145" s="230"/>
      <c r="L145" s="233"/>
      <c r="M145" s="234"/>
      <c r="N145" s="235"/>
      <c r="O145" s="236"/>
      <c r="P145" s="236"/>
      <c r="Q145" s="236"/>
      <c r="R145" s="236"/>
      <c r="S145" s="236"/>
      <c r="T145" s="237"/>
      <c r="U145" s="228"/>
      <c r="V145" s="228"/>
      <c r="W145" s="228"/>
      <c r="X145" s="228"/>
      <c r="Y145" s="228"/>
      <c r="Z145" s="228"/>
      <c r="AA145" s="228"/>
      <c r="AB145" s="228"/>
      <c r="AC145" s="228"/>
      <c r="AD145" s="228"/>
      <c r="AE145" s="228"/>
      <c r="AT145" s="238" t="s">
        <v>95</v>
      </c>
      <c r="AU145" s="238">
        <v>0</v>
      </c>
      <c r="AY145" s="7" t="s">
        <v>87</v>
      </c>
      <c r="BJ145" s="7">
        <v>0</v>
      </c>
    </row>
    <row r="146" s="13" customFormat="1" ht="12">
      <c r="B146" s="239"/>
      <c r="C146" s="240"/>
      <c r="D146" s="241" t="s">
        <v>97</v>
      </c>
      <c r="E146" s="242"/>
      <c r="F146" s="243" t="s">
        <v>184</v>
      </c>
      <c r="G146" s="244"/>
      <c r="H146" s="245">
        <v>12</v>
      </c>
      <c r="I146" s="246"/>
      <c r="J146" s="246"/>
      <c r="K146" s="247"/>
      <c r="L146" s="239"/>
      <c r="M146" s="248"/>
      <c r="N146" s="247"/>
      <c r="O146" s="249"/>
      <c r="P146" s="249"/>
      <c r="Q146" s="249"/>
      <c r="R146" s="249"/>
      <c r="S146" s="249"/>
      <c r="T146" s="250"/>
      <c r="U146" s="251"/>
      <c r="AT146" s="13" t="s">
        <v>97</v>
      </c>
      <c r="AU146" s="13">
        <v>0</v>
      </c>
      <c r="AV146" s="13">
        <v>2</v>
      </c>
      <c r="AW146" s="13" t="b">
        <v>1</v>
      </c>
      <c r="AY146" s="13" t="s">
        <v>87</v>
      </c>
      <c r="BJ146" s="13">
        <v>0</v>
      </c>
    </row>
    <row r="147" s="13" customFormat="1" ht="12">
      <c r="B147" s="239"/>
      <c r="C147" s="240"/>
      <c r="D147" s="241" t="s">
        <v>97</v>
      </c>
      <c r="E147" s="242"/>
      <c r="F147" s="252" t="s">
        <v>99</v>
      </c>
      <c r="G147" s="253"/>
      <c r="H147" s="254">
        <v>12</v>
      </c>
      <c r="I147" s="246"/>
      <c r="J147" s="246"/>
      <c r="K147" s="247"/>
      <c r="L147" s="239"/>
      <c r="M147" s="248"/>
      <c r="N147" s="247"/>
      <c r="O147" s="249"/>
      <c r="P147" s="249"/>
      <c r="Q147" s="249"/>
      <c r="R147" s="249"/>
      <c r="S147" s="249"/>
      <c r="T147" s="250"/>
      <c r="U147" s="251"/>
      <c r="AT147" s="13" t="s">
        <v>97</v>
      </c>
      <c r="AU147" s="13">
        <v>0</v>
      </c>
      <c r="AV147" s="13">
        <v>4</v>
      </c>
      <c r="AW147" s="13" t="b">
        <v>1</v>
      </c>
      <c r="AX147" s="13" t="b">
        <v>1</v>
      </c>
      <c r="AY147" s="13" t="s">
        <v>87</v>
      </c>
      <c r="BJ147" s="13">
        <v>0</v>
      </c>
    </row>
    <row r="148" s="12" customFormat="1" ht="24">
      <c r="B148" s="216"/>
      <c r="C148" s="217" t="s">
        <v>185</v>
      </c>
      <c r="D148" s="217" t="s">
        <v>90</v>
      </c>
      <c r="E148" s="218" t="s">
        <v>186</v>
      </c>
      <c r="F148" s="218" t="s">
        <v>187</v>
      </c>
      <c r="G148" s="219" t="s">
        <v>188</v>
      </c>
      <c r="H148" s="220">
        <v>12.564</v>
      </c>
      <c r="I148" s="221"/>
      <c r="J148" s="222">
        <f>ROUND(H148*I148,2)</f>
        <v>0</v>
      </c>
      <c r="K148" s="218" t="s">
        <v>133</v>
      </c>
      <c r="L148" s="216"/>
      <c r="M148" s="223"/>
      <c r="N148" s="224" t="s">
        <v>39</v>
      </c>
      <c r="O148" s="225"/>
      <c r="P148" s="225">
        <f>H148*O148</f>
        <v>0</v>
      </c>
      <c r="Q148" s="225">
        <v>0.20469000000000001</v>
      </c>
      <c r="R148" s="225">
        <f>H148*Q148</f>
        <v>2.5717251600000002</v>
      </c>
      <c r="S148" s="225">
        <v>0</v>
      </c>
      <c r="T148" s="226">
        <f>H148*S148</f>
        <v>0</v>
      </c>
      <c r="U148" s="227"/>
      <c r="AR148" s="12">
        <v>4</v>
      </c>
      <c r="AT148" s="12" t="s">
        <v>90</v>
      </c>
      <c r="AU148" s="12">
        <v>2</v>
      </c>
      <c r="AY148" s="12" t="s">
        <v>87</v>
      </c>
      <c r="BE148" s="12">
        <f>IF(N148="základní",J148,0)</f>
        <v>0</v>
      </c>
      <c r="BF148" s="12">
        <f>IF(N148="snížená",J148,0)</f>
        <v>0</v>
      </c>
      <c r="BG148" s="12">
        <f>IF(N148="zákl. přenesená",J148,0)</f>
        <v>0</v>
      </c>
      <c r="BH148" s="12">
        <f>IF(N148="sníž. přenesená",J148,0)</f>
        <v>0</v>
      </c>
      <c r="BI148" s="12">
        <f>IF(N148="nulová",J148,0)</f>
        <v>0</v>
      </c>
      <c r="BJ148" s="12">
        <v>1</v>
      </c>
    </row>
    <row r="149" s="7" customFormat="1">
      <c r="A149" s="228"/>
      <c r="B149" s="229"/>
      <c r="C149" s="230"/>
      <c r="D149" s="231" t="s">
        <v>95</v>
      </c>
      <c r="E149" s="230"/>
      <c r="F149" s="232" t="s">
        <v>189</v>
      </c>
      <c r="G149" s="230"/>
      <c r="H149" s="230"/>
      <c r="I149" s="230"/>
      <c r="J149" s="230"/>
      <c r="K149" s="230"/>
      <c r="L149" s="233"/>
      <c r="M149" s="234"/>
      <c r="N149" s="235"/>
      <c r="O149" s="236"/>
      <c r="P149" s="236"/>
      <c r="Q149" s="236"/>
      <c r="R149" s="236"/>
      <c r="S149" s="236"/>
      <c r="T149" s="237"/>
      <c r="U149" s="228"/>
      <c r="V149" s="228"/>
      <c r="W149" s="228"/>
      <c r="X149" s="228"/>
      <c r="Y149" s="228"/>
      <c r="Z149" s="228"/>
      <c r="AA149" s="228"/>
      <c r="AB149" s="228"/>
      <c r="AC149" s="228"/>
      <c r="AD149" s="228"/>
      <c r="AE149" s="228"/>
      <c r="AT149" s="238" t="s">
        <v>95</v>
      </c>
      <c r="AU149" s="238">
        <v>0</v>
      </c>
      <c r="AY149" s="7" t="s">
        <v>87</v>
      </c>
      <c r="BJ149" s="7">
        <v>0</v>
      </c>
    </row>
    <row r="150" s="13" customFormat="1" ht="12">
      <c r="B150" s="239"/>
      <c r="C150" s="240"/>
      <c r="D150" s="241" t="s">
        <v>97</v>
      </c>
      <c r="E150" s="242"/>
      <c r="F150" s="243" t="s">
        <v>190</v>
      </c>
      <c r="G150" s="244"/>
      <c r="H150" s="245">
        <v>12.564</v>
      </c>
      <c r="I150" s="246"/>
      <c r="J150" s="246"/>
      <c r="K150" s="247"/>
      <c r="L150" s="239"/>
      <c r="M150" s="248"/>
      <c r="N150" s="247"/>
      <c r="O150" s="249"/>
      <c r="P150" s="249"/>
      <c r="Q150" s="249"/>
      <c r="R150" s="249"/>
      <c r="S150" s="249"/>
      <c r="T150" s="250"/>
      <c r="U150" s="251"/>
      <c r="AT150" s="13" t="s">
        <v>97</v>
      </c>
      <c r="AU150" s="13">
        <v>0</v>
      </c>
      <c r="AV150" s="13">
        <v>2</v>
      </c>
      <c r="AW150" s="13" t="b">
        <v>1</v>
      </c>
      <c r="AY150" s="13" t="s">
        <v>87</v>
      </c>
      <c r="BJ150" s="13">
        <v>0</v>
      </c>
    </row>
    <row r="151" s="13" customFormat="1" ht="12">
      <c r="B151" s="239"/>
      <c r="C151" s="240"/>
      <c r="D151" s="241" t="s">
        <v>97</v>
      </c>
      <c r="E151" s="242"/>
      <c r="F151" s="252" t="s">
        <v>99</v>
      </c>
      <c r="G151" s="253"/>
      <c r="H151" s="254">
        <v>12.564</v>
      </c>
      <c r="I151" s="246"/>
      <c r="J151" s="246"/>
      <c r="K151" s="247"/>
      <c r="L151" s="239"/>
      <c r="M151" s="248"/>
      <c r="N151" s="247"/>
      <c r="O151" s="249"/>
      <c r="P151" s="249"/>
      <c r="Q151" s="249"/>
      <c r="R151" s="249"/>
      <c r="S151" s="249"/>
      <c r="T151" s="250"/>
      <c r="U151" s="251"/>
      <c r="AT151" s="13" t="s">
        <v>97</v>
      </c>
      <c r="AU151" s="13">
        <v>0</v>
      </c>
      <c r="AV151" s="13">
        <v>4</v>
      </c>
      <c r="AW151" s="13" t="b">
        <v>1</v>
      </c>
      <c r="AX151" s="13" t="b">
        <v>1</v>
      </c>
      <c r="AY151" s="13" t="s">
        <v>87</v>
      </c>
      <c r="BJ151" s="13">
        <v>0</v>
      </c>
    </row>
    <row r="152" s="12" customFormat="1">
      <c r="B152" s="216"/>
      <c r="C152" s="217" t="s">
        <v>191</v>
      </c>
      <c r="D152" s="217" t="s">
        <v>90</v>
      </c>
      <c r="E152" s="218" t="s">
        <v>192</v>
      </c>
      <c r="F152" s="218" t="s">
        <v>193</v>
      </c>
      <c r="G152" s="219" t="s">
        <v>93</v>
      </c>
      <c r="H152" s="220">
        <v>24</v>
      </c>
      <c r="I152" s="221"/>
      <c r="J152" s="222">
        <f>ROUND(H152*I152,2)</f>
        <v>0</v>
      </c>
      <c r="K152" s="218" t="s">
        <v>133</v>
      </c>
      <c r="L152" s="216"/>
      <c r="M152" s="223"/>
      <c r="N152" s="224" t="s">
        <v>39</v>
      </c>
      <c r="O152" s="225"/>
      <c r="P152" s="225">
        <f>H152*O152</f>
        <v>0</v>
      </c>
      <c r="Q152" s="225">
        <v>0.0001</v>
      </c>
      <c r="R152" s="225">
        <f>H152*Q152</f>
        <v>0.0024000000000000002</v>
      </c>
      <c r="S152" s="225">
        <v>0</v>
      </c>
      <c r="T152" s="226">
        <f>H152*S152</f>
        <v>0</v>
      </c>
      <c r="U152" s="227"/>
      <c r="AR152" s="12">
        <v>4</v>
      </c>
      <c r="AT152" s="12" t="s">
        <v>90</v>
      </c>
      <c r="AU152" s="12">
        <v>2</v>
      </c>
      <c r="AY152" s="12" t="s">
        <v>87</v>
      </c>
      <c r="BE152" s="12">
        <f>IF(N152="základní",J152,0)</f>
        <v>0</v>
      </c>
      <c r="BF152" s="12">
        <f>IF(N152="snížená",J152,0)</f>
        <v>0</v>
      </c>
      <c r="BG152" s="12">
        <f>IF(N152="zákl. přenesená",J152,0)</f>
        <v>0</v>
      </c>
      <c r="BH152" s="12">
        <f>IF(N152="sníž. přenesená",J152,0)</f>
        <v>0</v>
      </c>
      <c r="BI152" s="12">
        <f>IF(N152="nulová",J152,0)</f>
        <v>0</v>
      </c>
      <c r="BJ152" s="12">
        <v>1</v>
      </c>
    </row>
    <row r="153" s="7" customFormat="1">
      <c r="A153" s="228"/>
      <c r="B153" s="229"/>
      <c r="C153" s="230"/>
      <c r="D153" s="231" t="s">
        <v>95</v>
      </c>
      <c r="E153" s="230"/>
      <c r="F153" s="232" t="s">
        <v>194</v>
      </c>
      <c r="G153" s="230"/>
      <c r="H153" s="230"/>
      <c r="I153" s="230"/>
      <c r="J153" s="230"/>
      <c r="K153" s="230"/>
      <c r="L153" s="233"/>
      <c r="M153" s="234"/>
      <c r="N153" s="235"/>
      <c r="O153" s="236"/>
      <c r="P153" s="236"/>
      <c r="Q153" s="236"/>
      <c r="R153" s="236"/>
      <c r="S153" s="236"/>
      <c r="T153" s="237"/>
      <c r="U153" s="228"/>
      <c r="V153" s="228"/>
      <c r="W153" s="228"/>
      <c r="X153" s="228"/>
      <c r="Y153" s="228"/>
      <c r="Z153" s="228"/>
      <c r="AA153" s="228"/>
      <c r="AB153" s="228"/>
      <c r="AC153" s="228"/>
      <c r="AD153" s="228"/>
      <c r="AE153" s="228"/>
      <c r="AT153" s="238" t="s">
        <v>95</v>
      </c>
      <c r="AU153" s="238">
        <v>0</v>
      </c>
      <c r="AY153" s="7" t="s">
        <v>87</v>
      </c>
      <c r="BJ153" s="7">
        <v>0</v>
      </c>
    </row>
    <row r="154" s="13" customFormat="1" ht="12">
      <c r="B154" s="239"/>
      <c r="C154" s="240"/>
      <c r="D154" s="241" t="s">
        <v>97</v>
      </c>
      <c r="E154" s="242"/>
      <c r="F154" s="243" t="s">
        <v>195</v>
      </c>
      <c r="G154" s="244"/>
      <c r="H154" s="245">
        <v>24</v>
      </c>
      <c r="I154" s="246"/>
      <c r="J154" s="246"/>
      <c r="K154" s="247"/>
      <c r="L154" s="239"/>
      <c r="M154" s="248"/>
      <c r="N154" s="247"/>
      <c r="O154" s="249"/>
      <c r="P154" s="249"/>
      <c r="Q154" s="249"/>
      <c r="R154" s="249"/>
      <c r="S154" s="249"/>
      <c r="T154" s="250"/>
      <c r="U154" s="251"/>
      <c r="AT154" s="13" t="s">
        <v>97</v>
      </c>
      <c r="AU154" s="13">
        <v>0</v>
      </c>
      <c r="AV154" s="13">
        <v>2</v>
      </c>
      <c r="AW154" s="13" t="b">
        <v>1</v>
      </c>
      <c r="AY154" s="13" t="s">
        <v>87</v>
      </c>
      <c r="BJ154" s="13">
        <v>0</v>
      </c>
    </row>
    <row r="155" s="13" customFormat="1" ht="12">
      <c r="B155" s="239"/>
      <c r="C155" s="240"/>
      <c r="D155" s="241" t="s">
        <v>97</v>
      </c>
      <c r="E155" s="242"/>
      <c r="F155" s="252" t="s">
        <v>99</v>
      </c>
      <c r="G155" s="253"/>
      <c r="H155" s="254">
        <v>24</v>
      </c>
      <c r="I155" s="246"/>
      <c r="J155" s="246"/>
      <c r="K155" s="247"/>
      <c r="L155" s="239"/>
      <c r="M155" s="248"/>
      <c r="N155" s="247"/>
      <c r="O155" s="249"/>
      <c r="P155" s="249"/>
      <c r="Q155" s="249"/>
      <c r="R155" s="249"/>
      <c r="S155" s="249"/>
      <c r="T155" s="250"/>
      <c r="U155" s="251"/>
      <c r="AT155" s="13" t="s">
        <v>97</v>
      </c>
      <c r="AU155" s="13">
        <v>0</v>
      </c>
      <c r="AV155" s="13">
        <v>4</v>
      </c>
      <c r="AW155" s="13" t="b">
        <v>1</v>
      </c>
      <c r="AX155" s="13" t="b">
        <v>1</v>
      </c>
      <c r="AY155" s="13" t="s">
        <v>87</v>
      </c>
      <c r="BJ155" s="13">
        <v>0</v>
      </c>
    </row>
    <row r="156" s="14" customFormat="1">
      <c r="B156" s="256"/>
      <c r="C156" s="257" t="s">
        <v>196</v>
      </c>
      <c r="D156" s="257" t="s">
        <v>137</v>
      </c>
      <c r="E156" s="258" t="s">
        <v>197</v>
      </c>
      <c r="F156" s="258" t="s">
        <v>198</v>
      </c>
      <c r="G156" s="259" t="s">
        <v>93</v>
      </c>
      <c r="H156" s="260">
        <v>24</v>
      </c>
      <c r="I156" s="261"/>
      <c r="J156" s="262">
        <f>ROUND(H156*I156,2)</f>
        <v>0</v>
      </c>
      <c r="K156" s="218" t="s">
        <v>133</v>
      </c>
      <c r="L156" s="256"/>
      <c r="M156" s="263"/>
      <c r="N156" s="264" t="s">
        <v>39</v>
      </c>
      <c r="O156" s="265"/>
      <c r="P156" s="265">
        <f>H156*O156</f>
        <v>0</v>
      </c>
      <c r="Q156" s="265">
        <v>0.00029999999999999997</v>
      </c>
      <c r="R156" s="265">
        <f>H156*Q156</f>
        <v>0.0071999999999999998</v>
      </c>
      <c r="S156" s="265">
        <v>0</v>
      </c>
      <c r="T156" s="266">
        <f>H156*S156</f>
        <v>0</v>
      </c>
      <c r="U156" s="267"/>
      <c r="AR156" s="14">
        <v>8</v>
      </c>
      <c r="AT156" s="14" t="s">
        <v>137</v>
      </c>
      <c r="AU156" s="14">
        <v>2</v>
      </c>
      <c r="AY156" s="14" t="s">
        <v>87</v>
      </c>
      <c r="BE156" s="14">
        <f>IF(N156="základní",J156,0)</f>
        <v>0</v>
      </c>
      <c r="BF156" s="14">
        <f>IF(N156="snížená",J156,0)</f>
        <v>0</v>
      </c>
      <c r="BG156" s="14">
        <f>IF(N156="zákl. přenesená",J156,0)</f>
        <v>0</v>
      </c>
      <c r="BH156" s="14">
        <f>IF(N156="sníž. přenesená",J156,0)</f>
        <v>0</v>
      </c>
      <c r="BI156" s="14">
        <f>IF(N156="nulová",J156,0)</f>
        <v>0</v>
      </c>
      <c r="BJ156" s="14">
        <v>1</v>
      </c>
    </row>
    <row r="157" s="13" customFormat="1" ht="12">
      <c r="B157" s="239"/>
      <c r="C157" s="240"/>
      <c r="D157" s="241" t="s">
        <v>97</v>
      </c>
      <c r="E157" s="242"/>
      <c r="F157" s="243" t="s">
        <v>199</v>
      </c>
      <c r="G157" s="244"/>
      <c r="H157" s="245">
        <v>24</v>
      </c>
      <c r="I157" s="246"/>
      <c r="J157" s="246"/>
      <c r="K157" s="247"/>
      <c r="L157" s="239"/>
      <c r="M157" s="248"/>
      <c r="N157" s="247"/>
      <c r="O157" s="249"/>
      <c r="P157" s="249"/>
      <c r="Q157" s="249"/>
      <c r="R157" s="249"/>
      <c r="S157" s="249"/>
      <c r="T157" s="250"/>
      <c r="U157" s="251"/>
      <c r="AT157" s="13" t="s">
        <v>97</v>
      </c>
      <c r="AU157" s="13">
        <v>0</v>
      </c>
      <c r="AV157" s="13">
        <v>2</v>
      </c>
      <c r="AW157" s="13" t="b">
        <v>1</v>
      </c>
      <c r="AX157" s="13" t="b">
        <v>1</v>
      </c>
      <c r="AY157" s="13" t="s">
        <v>87</v>
      </c>
      <c r="BJ157" s="13">
        <v>0</v>
      </c>
    </row>
    <row r="158" s="12" customFormat="1">
      <c r="B158" s="216"/>
      <c r="C158" s="217" t="s">
        <v>200</v>
      </c>
      <c r="D158" s="217" t="s">
        <v>90</v>
      </c>
      <c r="E158" s="218" t="s">
        <v>201</v>
      </c>
      <c r="F158" s="218" t="s">
        <v>202</v>
      </c>
      <c r="G158" s="219" t="s">
        <v>103</v>
      </c>
      <c r="H158" s="220">
        <v>2.9750000000000001</v>
      </c>
      <c r="I158" s="221"/>
      <c r="J158" s="222">
        <f>ROUND(H158*I158,2)</f>
        <v>0</v>
      </c>
      <c r="K158" s="218" t="s">
        <v>16</v>
      </c>
      <c r="L158" s="216"/>
      <c r="M158" s="223"/>
      <c r="N158" s="224" t="s">
        <v>39</v>
      </c>
      <c r="O158" s="225"/>
      <c r="P158" s="225">
        <f>H158*O158</f>
        <v>0</v>
      </c>
      <c r="Q158" s="225">
        <v>1.9312499999999999</v>
      </c>
      <c r="R158" s="225">
        <f>H158*Q158</f>
        <v>5.7454687499999997</v>
      </c>
      <c r="S158" s="225">
        <v>0</v>
      </c>
      <c r="T158" s="226">
        <f>H158*S158</f>
        <v>0</v>
      </c>
      <c r="U158" s="227"/>
      <c r="AR158" s="12">
        <v>4</v>
      </c>
      <c r="AT158" s="12" t="s">
        <v>90</v>
      </c>
      <c r="AU158" s="12">
        <v>2</v>
      </c>
      <c r="AY158" s="12" t="s">
        <v>87</v>
      </c>
      <c r="BE158" s="12">
        <f>IF(N158="základní",J158,0)</f>
        <v>0</v>
      </c>
      <c r="BF158" s="12">
        <f>IF(N158="snížená",J158,0)</f>
        <v>0</v>
      </c>
      <c r="BG158" s="12">
        <f>IF(N158="zákl. přenesená",J158,0)</f>
        <v>0</v>
      </c>
      <c r="BH158" s="12">
        <f>IF(N158="sníž. přenesená",J158,0)</f>
        <v>0</v>
      </c>
      <c r="BI158" s="12">
        <f>IF(N158="nulová",J158,0)</f>
        <v>0</v>
      </c>
      <c r="BJ158" s="12">
        <v>1</v>
      </c>
    </row>
    <row r="159" s="13" customFormat="1" ht="12">
      <c r="B159" s="239"/>
      <c r="C159" s="240"/>
      <c r="D159" s="241" t="s">
        <v>97</v>
      </c>
      <c r="E159" s="242"/>
      <c r="F159" s="243" t="s">
        <v>203</v>
      </c>
      <c r="G159" s="244"/>
      <c r="H159" s="245">
        <v>1.7</v>
      </c>
      <c r="I159" s="246"/>
      <c r="J159" s="246"/>
      <c r="K159" s="247"/>
      <c r="L159" s="239"/>
      <c r="M159" s="248"/>
      <c r="N159" s="247"/>
      <c r="O159" s="249"/>
      <c r="P159" s="249"/>
      <c r="Q159" s="249"/>
      <c r="R159" s="249"/>
      <c r="S159" s="249"/>
      <c r="T159" s="250"/>
      <c r="U159" s="251"/>
      <c r="AT159" s="13" t="s">
        <v>97</v>
      </c>
      <c r="AU159" s="13">
        <v>0</v>
      </c>
      <c r="AV159" s="13">
        <v>2</v>
      </c>
      <c r="AW159" s="13" t="b">
        <v>1</v>
      </c>
      <c r="AY159" s="13" t="s">
        <v>87</v>
      </c>
      <c r="BJ159" s="13">
        <v>0</v>
      </c>
    </row>
    <row r="160" s="13" customFormat="1" ht="12">
      <c r="B160" s="239"/>
      <c r="C160" s="240"/>
      <c r="D160" s="241" t="s">
        <v>97</v>
      </c>
      <c r="E160" s="242"/>
      <c r="F160" s="243" t="s">
        <v>204</v>
      </c>
      <c r="G160" s="244"/>
      <c r="H160" s="245">
        <v>1.2749999999999999</v>
      </c>
      <c r="I160" s="246"/>
      <c r="J160" s="246"/>
      <c r="K160" s="247"/>
      <c r="L160" s="239"/>
      <c r="M160" s="248"/>
      <c r="N160" s="247"/>
      <c r="O160" s="249"/>
      <c r="P160" s="249"/>
      <c r="Q160" s="249"/>
      <c r="R160" s="249"/>
      <c r="S160" s="249"/>
      <c r="T160" s="250"/>
      <c r="U160" s="251"/>
      <c r="AT160" s="13" t="s">
        <v>97</v>
      </c>
      <c r="AU160" s="13">
        <v>0</v>
      </c>
      <c r="AV160" s="13">
        <v>2</v>
      </c>
      <c r="AW160" s="13" t="b">
        <v>1</v>
      </c>
      <c r="AY160" s="13" t="s">
        <v>87</v>
      </c>
      <c r="BJ160" s="13">
        <v>0</v>
      </c>
    </row>
    <row r="161" s="13" customFormat="1" ht="12">
      <c r="B161" s="239"/>
      <c r="C161" s="240"/>
      <c r="D161" s="241" t="s">
        <v>97</v>
      </c>
      <c r="E161" s="242"/>
      <c r="F161" s="252" t="s">
        <v>99</v>
      </c>
      <c r="G161" s="253"/>
      <c r="H161" s="254">
        <v>2.9750000000000001</v>
      </c>
      <c r="I161" s="246"/>
      <c r="J161" s="246"/>
      <c r="K161" s="247"/>
      <c r="L161" s="239"/>
      <c r="M161" s="248"/>
      <c r="N161" s="247"/>
      <c r="O161" s="249"/>
      <c r="P161" s="249"/>
      <c r="Q161" s="249"/>
      <c r="R161" s="249"/>
      <c r="S161" s="249"/>
      <c r="T161" s="250"/>
      <c r="U161" s="251"/>
      <c r="AT161" s="13" t="s">
        <v>97</v>
      </c>
      <c r="AU161" s="13">
        <v>0</v>
      </c>
      <c r="AV161" s="13">
        <v>4</v>
      </c>
      <c r="AW161" s="13" t="b">
        <v>1</v>
      </c>
      <c r="AX161" s="13" t="b">
        <v>1</v>
      </c>
      <c r="AY161" s="13" t="s">
        <v>87</v>
      </c>
      <c r="BJ161" s="13">
        <v>0</v>
      </c>
    </row>
    <row r="162" s="11" customFormat="1" ht="23.1" customHeight="1">
      <c r="B162" s="207"/>
      <c r="C162" s="208"/>
      <c r="D162" s="197" t="s">
        <v>65</v>
      </c>
      <c r="E162" s="209" t="s">
        <v>155</v>
      </c>
      <c r="F162" s="210" t="s">
        <v>205</v>
      </c>
      <c r="G162" s="211"/>
      <c r="H162" s="212"/>
      <c r="I162" s="213"/>
      <c r="J162" s="213">
        <f>J163 + J165 + J167 + J169</f>
        <v>0</v>
      </c>
      <c r="K162" s="210"/>
      <c r="L162" s="207"/>
      <c r="M162" s="214"/>
      <c r="N162" s="203"/>
      <c r="O162" s="204"/>
      <c r="P162" s="204">
        <f>P163 + P165 + P167 + P169</f>
        <v>0</v>
      </c>
      <c r="Q162" s="204"/>
      <c r="R162" s="204">
        <f>R163 + R165 + R167 + R169</f>
        <v>6.9478799999999996</v>
      </c>
      <c r="S162" s="204"/>
      <c r="T162" s="205">
        <f>T163 + T165 + T167 + T169</f>
        <v>0</v>
      </c>
      <c r="U162" s="215"/>
      <c r="AR162" s="11">
        <v>1</v>
      </c>
      <c r="AT162" s="11" t="s">
        <v>65</v>
      </c>
      <c r="AU162" s="11">
        <v>1</v>
      </c>
      <c r="AY162" s="11" t="s">
        <v>87</v>
      </c>
      <c r="BJ162" s="11">
        <v>0</v>
      </c>
    </row>
    <row r="163" s="12" customFormat="1" ht="24">
      <c r="B163" s="216"/>
      <c r="C163" s="217" t="s">
        <v>206</v>
      </c>
      <c r="D163" s="217" t="s">
        <v>90</v>
      </c>
      <c r="E163" s="218" t="s">
        <v>207</v>
      </c>
      <c r="F163" s="218" t="s">
        <v>208</v>
      </c>
      <c r="G163" s="219" t="s">
        <v>167</v>
      </c>
      <c r="H163" s="255">
        <v>2</v>
      </c>
      <c r="I163" s="221"/>
      <c r="J163" s="222">
        <f>ROUND(H163*I163,2)</f>
        <v>0</v>
      </c>
      <c r="K163" s="218" t="s">
        <v>133</v>
      </c>
      <c r="L163" s="216"/>
      <c r="M163" s="223"/>
      <c r="N163" s="224" t="s">
        <v>39</v>
      </c>
      <c r="O163" s="225"/>
      <c r="P163" s="225">
        <f>H163*O163</f>
        <v>0</v>
      </c>
      <c r="Q163" s="225">
        <v>2.0109599999999999</v>
      </c>
      <c r="R163" s="225">
        <f>H163*Q163</f>
        <v>4.0219199999999997</v>
      </c>
      <c r="S163" s="225">
        <v>0</v>
      </c>
      <c r="T163" s="226">
        <f>H163*S163</f>
        <v>0</v>
      </c>
      <c r="U163" s="227"/>
      <c r="AR163" s="12">
        <v>4</v>
      </c>
      <c r="AT163" s="12" t="s">
        <v>90</v>
      </c>
      <c r="AU163" s="12">
        <v>2</v>
      </c>
      <c r="AY163" s="12" t="s">
        <v>87</v>
      </c>
      <c r="BE163" s="12">
        <f>IF(N163="základní",J163,0)</f>
        <v>0</v>
      </c>
      <c r="BF163" s="12">
        <f>IF(N163="snížená",J163,0)</f>
        <v>0</v>
      </c>
      <c r="BG163" s="12">
        <f>IF(N163="zákl. přenesená",J163,0)</f>
        <v>0</v>
      </c>
      <c r="BH163" s="12">
        <f>IF(N163="sníž. přenesená",J163,0)</f>
        <v>0</v>
      </c>
      <c r="BI163" s="12">
        <f>IF(N163="nulová",J163,0)</f>
        <v>0</v>
      </c>
      <c r="BJ163" s="12">
        <v>1</v>
      </c>
    </row>
    <row r="164" s="7" customFormat="1">
      <c r="A164" s="228"/>
      <c r="B164" s="229"/>
      <c r="C164" s="230"/>
      <c r="D164" s="231" t="s">
        <v>95</v>
      </c>
      <c r="E164" s="230"/>
      <c r="F164" s="232" t="s">
        <v>209</v>
      </c>
      <c r="G164" s="230"/>
      <c r="H164" s="230"/>
      <c r="I164" s="230"/>
      <c r="J164" s="230"/>
      <c r="K164" s="230"/>
      <c r="L164" s="233"/>
      <c r="M164" s="234"/>
      <c r="N164" s="235"/>
      <c r="O164" s="236"/>
      <c r="P164" s="236"/>
      <c r="Q164" s="236"/>
      <c r="R164" s="236"/>
      <c r="S164" s="236"/>
      <c r="T164" s="237"/>
      <c r="U164" s="228"/>
      <c r="V164" s="228"/>
      <c r="W164" s="228"/>
      <c r="X164" s="228"/>
      <c r="Y164" s="228"/>
      <c r="Z164" s="228"/>
      <c r="AA164" s="228"/>
      <c r="AB164" s="228"/>
      <c r="AC164" s="228"/>
      <c r="AD164" s="228"/>
      <c r="AE164" s="228"/>
      <c r="AT164" s="238" t="s">
        <v>95</v>
      </c>
      <c r="AU164" s="238">
        <v>0</v>
      </c>
      <c r="AY164" s="7" t="s">
        <v>87</v>
      </c>
      <c r="BJ164" s="7">
        <v>0</v>
      </c>
    </row>
    <row r="165" s="12" customFormat="1" ht="24">
      <c r="B165" s="216"/>
      <c r="C165" s="217" t="s">
        <v>210</v>
      </c>
      <c r="D165" s="217" t="s">
        <v>90</v>
      </c>
      <c r="E165" s="218" t="s">
        <v>211</v>
      </c>
      <c r="F165" s="218" t="s">
        <v>212</v>
      </c>
      <c r="G165" s="219" t="s">
        <v>167</v>
      </c>
      <c r="H165" s="255">
        <v>1</v>
      </c>
      <c r="I165" s="221"/>
      <c r="J165" s="222">
        <f>ROUND(H165*I165,2)</f>
        <v>0</v>
      </c>
      <c r="K165" s="218" t="s">
        <v>133</v>
      </c>
      <c r="L165" s="216"/>
      <c r="M165" s="223"/>
      <c r="N165" s="224" t="s">
        <v>39</v>
      </c>
      <c r="O165" s="225"/>
      <c r="P165" s="225">
        <f>H165*O165</f>
        <v>0</v>
      </c>
      <c r="Q165" s="225">
        <v>2.9259599999999999</v>
      </c>
      <c r="R165" s="225">
        <f>H165*Q165</f>
        <v>2.9259599999999999</v>
      </c>
      <c r="S165" s="225">
        <v>0</v>
      </c>
      <c r="T165" s="226">
        <f>H165*S165</f>
        <v>0</v>
      </c>
      <c r="U165" s="227"/>
      <c r="AR165" s="12">
        <v>4</v>
      </c>
      <c r="AT165" s="12" t="s">
        <v>90</v>
      </c>
      <c r="AU165" s="12">
        <v>2</v>
      </c>
      <c r="AY165" s="12" t="s">
        <v>87</v>
      </c>
      <c r="BE165" s="12">
        <f>IF(N165="základní",J165,0)</f>
        <v>0</v>
      </c>
      <c r="BF165" s="12">
        <f>IF(N165="snížená",J165,0)</f>
        <v>0</v>
      </c>
      <c r="BG165" s="12">
        <f>IF(N165="zákl. přenesená",J165,0)</f>
        <v>0</v>
      </c>
      <c r="BH165" s="12">
        <f>IF(N165="sníž. přenesená",J165,0)</f>
        <v>0</v>
      </c>
      <c r="BI165" s="12">
        <f>IF(N165="nulová",J165,0)</f>
        <v>0</v>
      </c>
      <c r="BJ165" s="12">
        <v>1</v>
      </c>
    </row>
    <row r="166" s="7" customFormat="1">
      <c r="A166" s="228"/>
      <c r="B166" s="229"/>
      <c r="C166" s="230"/>
      <c r="D166" s="231" t="s">
        <v>95</v>
      </c>
      <c r="E166" s="230"/>
      <c r="F166" s="232" t="s">
        <v>213</v>
      </c>
      <c r="G166" s="230"/>
      <c r="H166" s="230"/>
      <c r="I166" s="230"/>
      <c r="J166" s="230"/>
      <c r="K166" s="230"/>
      <c r="L166" s="233"/>
      <c r="M166" s="234"/>
      <c r="N166" s="235"/>
      <c r="O166" s="236"/>
      <c r="P166" s="236"/>
      <c r="Q166" s="236"/>
      <c r="R166" s="236"/>
      <c r="S166" s="236"/>
      <c r="T166" s="237"/>
      <c r="U166" s="228"/>
      <c r="V166" s="228"/>
      <c r="W166" s="228"/>
      <c r="X166" s="228"/>
      <c r="Y166" s="228"/>
      <c r="Z166" s="228"/>
      <c r="AA166" s="228"/>
      <c r="AB166" s="228"/>
      <c r="AC166" s="228"/>
      <c r="AD166" s="228"/>
      <c r="AE166" s="228"/>
      <c r="AT166" s="238" t="s">
        <v>95</v>
      </c>
      <c r="AU166" s="238">
        <v>0</v>
      </c>
      <c r="AY166" s="7" t="s">
        <v>87</v>
      </c>
      <c r="BJ166" s="7">
        <v>0</v>
      </c>
    </row>
    <row r="167" s="12" customFormat="1">
      <c r="B167" s="216"/>
      <c r="C167" s="217" t="s">
        <v>214</v>
      </c>
      <c r="D167" s="217" t="s">
        <v>90</v>
      </c>
      <c r="E167" s="218" t="s">
        <v>215</v>
      </c>
      <c r="F167" s="218" t="s">
        <v>216</v>
      </c>
      <c r="G167" s="219" t="s">
        <v>167</v>
      </c>
      <c r="H167" s="255">
        <v>4</v>
      </c>
      <c r="I167" s="221"/>
      <c r="J167" s="222">
        <f>ROUND(H167*I167,2)</f>
        <v>0</v>
      </c>
      <c r="K167" s="218" t="s">
        <v>133</v>
      </c>
      <c r="L167" s="216"/>
      <c r="M167" s="223"/>
      <c r="N167" s="224" t="s">
        <v>39</v>
      </c>
      <c r="O167" s="225"/>
      <c r="P167" s="225">
        <f>H167*O167</f>
        <v>0</v>
      </c>
      <c r="Q167" s="225">
        <v>0</v>
      </c>
      <c r="R167" s="225">
        <f>H167*Q167</f>
        <v>0</v>
      </c>
      <c r="S167" s="225">
        <v>0</v>
      </c>
      <c r="T167" s="226">
        <f>H167*S167</f>
        <v>0</v>
      </c>
      <c r="U167" s="227"/>
      <c r="AR167" s="12">
        <v>4</v>
      </c>
      <c r="AT167" s="12" t="s">
        <v>90</v>
      </c>
      <c r="AU167" s="12">
        <v>2</v>
      </c>
      <c r="AY167" s="12" t="s">
        <v>87</v>
      </c>
      <c r="BE167" s="12">
        <f>IF(N167="základní",J167,0)</f>
        <v>0</v>
      </c>
      <c r="BF167" s="12">
        <f>IF(N167="snížená",J167,0)</f>
        <v>0</v>
      </c>
      <c r="BG167" s="12">
        <f>IF(N167="zákl. přenesená",J167,0)</f>
        <v>0</v>
      </c>
      <c r="BH167" s="12">
        <f>IF(N167="sníž. přenesená",J167,0)</f>
        <v>0</v>
      </c>
      <c r="BI167" s="12">
        <f>IF(N167="nulová",J167,0)</f>
        <v>0</v>
      </c>
      <c r="BJ167" s="12">
        <v>1</v>
      </c>
    </row>
    <row r="168" s="7" customFormat="1">
      <c r="A168" s="228"/>
      <c r="B168" s="229"/>
      <c r="C168" s="230"/>
      <c r="D168" s="231" t="s">
        <v>95</v>
      </c>
      <c r="E168" s="230"/>
      <c r="F168" s="232" t="s">
        <v>217</v>
      </c>
      <c r="G168" s="230"/>
      <c r="H168" s="230"/>
      <c r="I168" s="230"/>
      <c r="J168" s="230"/>
      <c r="K168" s="230"/>
      <c r="L168" s="233"/>
      <c r="M168" s="234"/>
      <c r="N168" s="235"/>
      <c r="O168" s="236"/>
      <c r="P168" s="236"/>
      <c r="Q168" s="236"/>
      <c r="R168" s="236"/>
      <c r="S168" s="236"/>
      <c r="T168" s="237"/>
      <c r="U168" s="228"/>
      <c r="V168" s="228"/>
      <c r="W168" s="228"/>
      <c r="X168" s="228"/>
      <c r="Y168" s="228"/>
      <c r="Z168" s="228"/>
      <c r="AA168" s="228"/>
      <c r="AB168" s="228"/>
      <c r="AC168" s="228"/>
      <c r="AD168" s="228"/>
      <c r="AE168" s="228"/>
      <c r="AT168" s="238" t="s">
        <v>95</v>
      </c>
      <c r="AU168" s="238">
        <v>0</v>
      </c>
      <c r="AY168" s="7" t="s">
        <v>87</v>
      </c>
      <c r="BJ168" s="7">
        <v>0</v>
      </c>
    </row>
    <row r="169" s="14" customFormat="1">
      <c r="B169" s="256"/>
      <c r="C169" s="257" t="s">
        <v>218</v>
      </c>
      <c r="D169" s="257" t="s">
        <v>137</v>
      </c>
      <c r="E169" s="258" t="s">
        <v>219</v>
      </c>
      <c r="F169" s="258" t="s">
        <v>220</v>
      </c>
      <c r="G169" s="259" t="s">
        <v>221</v>
      </c>
      <c r="H169" s="260">
        <v>4</v>
      </c>
      <c r="I169" s="261"/>
      <c r="J169" s="262">
        <f>ROUND(H169*I169,2)</f>
        <v>0</v>
      </c>
      <c r="K169" s="218" t="s">
        <v>16</v>
      </c>
      <c r="L169" s="256"/>
      <c r="M169" s="263"/>
      <c r="N169" s="264" t="s">
        <v>39</v>
      </c>
      <c r="O169" s="265"/>
      <c r="P169" s="265">
        <f>H169*O169</f>
        <v>0</v>
      </c>
      <c r="Q169" s="265">
        <v>0</v>
      </c>
      <c r="R169" s="265">
        <f>H169*Q169</f>
        <v>0</v>
      </c>
      <c r="S169" s="265">
        <v>0</v>
      </c>
      <c r="T169" s="266">
        <f>H169*S169</f>
        <v>0</v>
      </c>
      <c r="U169" s="267"/>
      <c r="AR169" s="14">
        <v>8</v>
      </c>
      <c r="AT169" s="14" t="s">
        <v>137</v>
      </c>
      <c r="AU169" s="14">
        <v>2</v>
      </c>
      <c r="AY169" s="14" t="s">
        <v>87</v>
      </c>
      <c r="BE169" s="14">
        <f>IF(N169="základní",J169,0)</f>
        <v>0</v>
      </c>
      <c r="BF169" s="14">
        <f>IF(N169="snížená",J169,0)</f>
        <v>0</v>
      </c>
      <c r="BG169" s="14">
        <f>IF(N169="zákl. přenesená",J169,0)</f>
        <v>0</v>
      </c>
      <c r="BH169" s="14">
        <f>IF(N169="sníž. přenesená",J169,0)</f>
        <v>0</v>
      </c>
      <c r="BI169" s="14">
        <f>IF(N169="nulová",J169,0)</f>
        <v>0</v>
      </c>
      <c r="BJ169" s="14">
        <v>1</v>
      </c>
    </row>
    <row r="170" s="11" customFormat="1" ht="23.1" customHeight="1">
      <c r="B170" s="207"/>
      <c r="C170" s="208"/>
      <c r="D170" s="197" t="s">
        <v>65</v>
      </c>
      <c r="E170" s="209" t="s">
        <v>150</v>
      </c>
      <c r="F170" s="210" t="s">
        <v>222</v>
      </c>
      <c r="G170" s="211"/>
      <c r="H170" s="212"/>
      <c r="I170" s="213"/>
      <c r="J170" s="213">
        <f>J171 + J175 + J176</f>
        <v>0</v>
      </c>
      <c r="K170" s="210"/>
      <c r="L170" s="207"/>
      <c r="M170" s="214"/>
      <c r="N170" s="203"/>
      <c r="O170" s="204"/>
      <c r="P170" s="204">
        <f>P171 + P175 + P176</f>
        <v>0</v>
      </c>
      <c r="Q170" s="204"/>
      <c r="R170" s="204">
        <f>R171 + R175 + R176</f>
        <v>7.2084000000000001</v>
      </c>
      <c r="S170" s="204"/>
      <c r="T170" s="205">
        <f>T171 + T175 + T176</f>
        <v>0</v>
      </c>
      <c r="U170" s="215"/>
      <c r="AR170" s="11">
        <v>1</v>
      </c>
      <c r="AT170" s="11" t="s">
        <v>65</v>
      </c>
      <c r="AU170" s="11">
        <v>1</v>
      </c>
      <c r="AY170" s="11" t="s">
        <v>87</v>
      </c>
      <c r="BJ170" s="11">
        <v>0</v>
      </c>
    </row>
    <row r="171" s="12" customFormat="1">
      <c r="B171" s="216"/>
      <c r="C171" s="217" t="s">
        <v>223</v>
      </c>
      <c r="D171" s="217" t="s">
        <v>90</v>
      </c>
      <c r="E171" s="218" t="s">
        <v>224</v>
      </c>
      <c r="F171" s="218" t="s">
        <v>225</v>
      </c>
      <c r="G171" s="219" t="s">
        <v>103</v>
      </c>
      <c r="H171" s="220">
        <v>0.78300000000000003</v>
      </c>
      <c r="I171" s="221"/>
      <c r="J171" s="222">
        <f>ROUND(H171*I171,2)</f>
        <v>0</v>
      </c>
      <c r="K171" s="218" t="s">
        <v>94</v>
      </c>
      <c r="L171" s="216"/>
      <c r="M171" s="223"/>
      <c r="N171" s="224" t="s">
        <v>39</v>
      </c>
      <c r="O171" s="225"/>
      <c r="P171" s="225">
        <f>H171*O171</f>
        <v>0</v>
      </c>
      <c r="Q171" s="225">
        <v>0</v>
      </c>
      <c r="R171" s="225">
        <f>H171*Q171</f>
        <v>0</v>
      </c>
      <c r="S171" s="225">
        <v>0</v>
      </c>
      <c r="T171" s="226">
        <f>H171*S171</f>
        <v>0</v>
      </c>
      <c r="U171" s="227"/>
      <c r="AR171" s="12">
        <v>4</v>
      </c>
      <c r="AT171" s="12" t="s">
        <v>90</v>
      </c>
      <c r="AU171" s="12">
        <v>2</v>
      </c>
      <c r="AY171" s="12" t="s">
        <v>87</v>
      </c>
      <c r="BE171" s="12">
        <f>IF(N171="základní",J171,0)</f>
        <v>0</v>
      </c>
      <c r="BF171" s="12">
        <f>IF(N171="snížená",J171,0)</f>
        <v>0</v>
      </c>
      <c r="BG171" s="12">
        <f>IF(N171="zákl. přenesená",J171,0)</f>
        <v>0</v>
      </c>
      <c r="BH171" s="12">
        <f>IF(N171="sníž. přenesená",J171,0)</f>
        <v>0</v>
      </c>
      <c r="BI171" s="12">
        <f>IF(N171="nulová",J171,0)</f>
        <v>0</v>
      </c>
      <c r="BJ171" s="12">
        <v>1</v>
      </c>
    </row>
    <row r="172" s="7" customFormat="1">
      <c r="A172" s="228"/>
      <c r="B172" s="229"/>
      <c r="C172" s="230"/>
      <c r="D172" s="231" t="s">
        <v>95</v>
      </c>
      <c r="E172" s="230"/>
      <c r="F172" s="232" t="s">
        <v>226</v>
      </c>
      <c r="G172" s="230"/>
      <c r="H172" s="230"/>
      <c r="I172" s="230"/>
      <c r="J172" s="230"/>
      <c r="K172" s="230"/>
      <c r="L172" s="233"/>
      <c r="M172" s="234"/>
      <c r="N172" s="235"/>
      <c r="O172" s="236"/>
      <c r="P172" s="236"/>
      <c r="Q172" s="236"/>
      <c r="R172" s="236"/>
      <c r="S172" s="236"/>
      <c r="T172" s="237"/>
      <c r="U172" s="228"/>
      <c r="V172" s="228"/>
      <c r="W172" s="228"/>
      <c r="X172" s="228"/>
      <c r="Y172" s="228"/>
      <c r="Z172" s="228"/>
      <c r="AA172" s="228"/>
      <c r="AB172" s="228"/>
      <c r="AC172" s="228"/>
      <c r="AD172" s="228"/>
      <c r="AE172" s="228"/>
      <c r="AT172" s="238" t="s">
        <v>95</v>
      </c>
      <c r="AU172" s="238">
        <v>0</v>
      </c>
      <c r="AY172" s="7" t="s">
        <v>87</v>
      </c>
      <c r="BJ172" s="7">
        <v>0</v>
      </c>
    </row>
    <row r="173" s="13" customFormat="1" ht="12">
      <c r="B173" s="239"/>
      <c r="C173" s="240"/>
      <c r="D173" s="241" t="s">
        <v>97</v>
      </c>
      <c r="E173" s="242"/>
      <c r="F173" s="243" t="s">
        <v>227</v>
      </c>
      <c r="G173" s="244"/>
      <c r="H173" s="245">
        <v>0.78300000000000003</v>
      </c>
      <c r="I173" s="246"/>
      <c r="J173" s="246"/>
      <c r="K173" s="247"/>
      <c r="L173" s="239"/>
      <c r="M173" s="248"/>
      <c r="N173" s="247"/>
      <c r="O173" s="249"/>
      <c r="P173" s="249"/>
      <c r="Q173" s="249"/>
      <c r="R173" s="249"/>
      <c r="S173" s="249"/>
      <c r="T173" s="250"/>
      <c r="U173" s="251"/>
      <c r="AT173" s="13" t="s">
        <v>97</v>
      </c>
      <c r="AU173" s="13">
        <v>0</v>
      </c>
      <c r="AV173" s="13">
        <v>2</v>
      </c>
      <c r="AW173" s="13" t="b">
        <v>1</v>
      </c>
      <c r="AY173" s="13" t="s">
        <v>87</v>
      </c>
      <c r="BJ173" s="13">
        <v>0</v>
      </c>
    </row>
    <row r="174" s="13" customFormat="1" ht="12">
      <c r="B174" s="239"/>
      <c r="C174" s="240"/>
      <c r="D174" s="241" t="s">
        <v>97</v>
      </c>
      <c r="E174" s="242"/>
      <c r="F174" s="252" t="s">
        <v>99</v>
      </c>
      <c r="G174" s="253"/>
      <c r="H174" s="254">
        <v>0.78300000000000003</v>
      </c>
      <c r="I174" s="246"/>
      <c r="J174" s="246"/>
      <c r="K174" s="247"/>
      <c r="L174" s="239"/>
      <c r="M174" s="248"/>
      <c r="N174" s="247"/>
      <c r="O174" s="249"/>
      <c r="P174" s="249"/>
      <c r="Q174" s="249"/>
      <c r="R174" s="249"/>
      <c r="S174" s="249"/>
      <c r="T174" s="250"/>
      <c r="U174" s="251"/>
      <c r="AT174" s="13" t="s">
        <v>97</v>
      </c>
      <c r="AU174" s="13">
        <v>0</v>
      </c>
      <c r="AV174" s="13">
        <v>4</v>
      </c>
      <c r="AW174" s="13" t="b">
        <v>1</v>
      </c>
      <c r="AX174" s="13" t="b">
        <v>1</v>
      </c>
      <c r="AY174" s="13" t="s">
        <v>87</v>
      </c>
      <c r="BJ174" s="13">
        <v>0</v>
      </c>
    </row>
    <row r="175" s="12" customFormat="1" ht="24">
      <c r="B175" s="216"/>
      <c r="C175" s="217" t="s">
        <v>228</v>
      </c>
      <c r="D175" s="217" t="s">
        <v>90</v>
      </c>
      <c r="E175" s="218" t="s">
        <v>229</v>
      </c>
      <c r="F175" s="218" t="s">
        <v>230</v>
      </c>
      <c r="G175" s="219" t="s">
        <v>103</v>
      </c>
      <c r="H175" s="255">
        <v>12</v>
      </c>
      <c r="I175" s="221"/>
      <c r="J175" s="222">
        <f>ROUND(H175*I175,2)</f>
        <v>0</v>
      </c>
      <c r="K175" s="218" t="s">
        <v>16</v>
      </c>
      <c r="L175" s="216"/>
      <c r="M175" s="223"/>
      <c r="N175" s="224" t="s">
        <v>39</v>
      </c>
      <c r="O175" s="225"/>
      <c r="P175" s="225">
        <f>H175*O175</f>
        <v>0</v>
      </c>
      <c r="Q175" s="225">
        <v>0.25</v>
      </c>
      <c r="R175" s="225">
        <f>H175*Q175</f>
        <v>3</v>
      </c>
      <c r="S175" s="225">
        <v>0</v>
      </c>
      <c r="T175" s="226">
        <f>H175*S175</f>
        <v>0</v>
      </c>
      <c r="U175" s="227"/>
      <c r="AR175" s="12">
        <v>4</v>
      </c>
      <c r="AT175" s="12" t="s">
        <v>90</v>
      </c>
      <c r="AU175" s="12">
        <v>2</v>
      </c>
      <c r="AY175" s="12" t="s">
        <v>87</v>
      </c>
      <c r="BE175" s="12">
        <f>IF(N175="základní",J175,0)</f>
        <v>0</v>
      </c>
      <c r="BF175" s="12">
        <f>IF(N175="snížená",J175,0)</f>
        <v>0</v>
      </c>
      <c r="BG175" s="12">
        <f>IF(N175="zákl. přenesená",J175,0)</f>
        <v>0</v>
      </c>
      <c r="BH175" s="12">
        <f>IF(N175="sníž. přenesená",J175,0)</f>
        <v>0</v>
      </c>
      <c r="BI175" s="12">
        <f>IF(N175="nulová",J175,0)</f>
        <v>0</v>
      </c>
      <c r="BJ175" s="12">
        <v>1</v>
      </c>
    </row>
    <row r="176" s="12" customFormat="1" ht="24">
      <c r="B176" s="216"/>
      <c r="C176" s="217" t="s">
        <v>231</v>
      </c>
      <c r="D176" s="217" t="s">
        <v>90</v>
      </c>
      <c r="E176" s="218" t="s">
        <v>232</v>
      </c>
      <c r="F176" s="218" t="s">
        <v>233</v>
      </c>
      <c r="G176" s="219" t="s">
        <v>103</v>
      </c>
      <c r="H176" s="220">
        <v>2.3999999999999999</v>
      </c>
      <c r="I176" s="221"/>
      <c r="J176" s="222">
        <f>ROUND(H176*I176,2)</f>
        <v>0</v>
      </c>
      <c r="K176" s="218" t="s">
        <v>133</v>
      </c>
      <c r="L176" s="216"/>
      <c r="M176" s="223"/>
      <c r="N176" s="224" t="s">
        <v>39</v>
      </c>
      <c r="O176" s="225"/>
      <c r="P176" s="225">
        <f>H176*O176</f>
        <v>0</v>
      </c>
      <c r="Q176" s="225">
        <v>1.7535000000000001</v>
      </c>
      <c r="R176" s="225">
        <f>H176*Q176</f>
        <v>4.2084000000000001</v>
      </c>
      <c r="S176" s="225">
        <v>0</v>
      </c>
      <c r="T176" s="226">
        <f>H176*S176</f>
        <v>0</v>
      </c>
      <c r="U176" s="227"/>
      <c r="AR176" s="12">
        <v>4</v>
      </c>
      <c r="AT176" s="12" t="s">
        <v>90</v>
      </c>
      <c r="AU176" s="12">
        <v>2</v>
      </c>
      <c r="AY176" s="12" t="s">
        <v>87</v>
      </c>
      <c r="BE176" s="12">
        <f>IF(N176="základní",J176,0)</f>
        <v>0</v>
      </c>
      <c r="BF176" s="12">
        <f>IF(N176="snížená",J176,0)</f>
        <v>0</v>
      </c>
      <c r="BG176" s="12">
        <f>IF(N176="zákl. přenesená",J176,0)</f>
        <v>0</v>
      </c>
      <c r="BH176" s="12">
        <f>IF(N176="sníž. přenesená",J176,0)</f>
        <v>0</v>
      </c>
      <c r="BI176" s="12">
        <f>IF(N176="nulová",J176,0)</f>
        <v>0</v>
      </c>
      <c r="BJ176" s="12">
        <v>1</v>
      </c>
    </row>
    <row r="177" s="7" customFormat="1">
      <c r="A177" s="228"/>
      <c r="B177" s="229"/>
      <c r="C177" s="230"/>
      <c r="D177" s="231" t="s">
        <v>95</v>
      </c>
      <c r="E177" s="230"/>
      <c r="F177" s="232" t="s">
        <v>234</v>
      </c>
      <c r="G177" s="230"/>
      <c r="H177" s="230"/>
      <c r="I177" s="230"/>
      <c r="J177" s="230"/>
      <c r="K177" s="230"/>
      <c r="L177" s="233"/>
      <c r="M177" s="234"/>
      <c r="N177" s="235"/>
      <c r="O177" s="236"/>
      <c r="P177" s="236"/>
      <c r="Q177" s="236"/>
      <c r="R177" s="236"/>
      <c r="S177" s="236"/>
      <c r="T177" s="237"/>
      <c r="U177" s="228"/>
      <c r="V177" s="228"/>
      <c r="W177" s="228"/>
      <c r="X177" s="228"/>
      <c r="Y177" s="228"/>
      <c r="Z177" s="228"/>
      <c r="AA177" s="228"/>
      <c r="AB177" s="228"/>
      <c r="AC177" s="228"/>
      <c r="AD177" s="228"/>
      <c r="AE177" s="228"/>
      <c r="AT177" s="238" t="s">
        <v>95</v>
      </c>
      <c r="AU177" s="238">
        <v>0</v>
      </c>
      <c r="AY177" s="7" t="s">
        <v>87</v>
      </c>
      <c r="BJ177" s="7">
        <v>0</v>
      </c>
    </row>
    <row r="178" s="13" customFormat="1" ht="12">
      <c r="B178" s="239"/>
      <c r="C178" s="240"/>
      <c r="D178" s="241" t="s">
        <v>97</v>
      </c>
      <c r="E178" s="242"/>
      <c r="F178" s="243" t="s">
        <v>235</v>
      </c>
      <c r="G178" s="244"/>
      <c r="H178" s="245">
        <v>2.3999999999999999</v>
      </c>
      <c r="I178" s="246"/>
      <c r="J178" s="246"/>
      <c r="K178" s="247"/>
      <c r="L178" s="239"/>
      <c r="M178" s="248"/>
      <c r="N178" s="247"/>
      <c r="O178" s="249"/>
      <c r="P178" s="249"/>
      <c r="Q178" s="249"/>
      <c r="R178" s="249"/>
      <c r="S178" s="249"/>
      <c r="T178" s="250"/>
      <c r="U178" s="251"/>
      <c r="AT178" s="13" t="s">
        <v>97</v>
      </c>
      <c r="AU178" s="13">
        <v>0</v>
      </c>
      <c r="AV178" s="13">
        <v>2</v>
      </c>
      <c r="AW178" s="13" t="b">
        <v>1</v>
      </c>
      <c r="AY178" s="13" t="s">
        <v>87</v>
      </c>
      <c r="BJ178" s="13">
        <v>0</v>
      </c>
    </row>
    <row r="179" s="13" customFormat="1" ht="12">
      <c r="B179" s="239"/>
      <c r="C179" s="240"/>
      <c r="D179" s="241" t="s">
        <v>97</v>
      </c>
      <c r="E179" s="242"/>
      <c r="F179" s="252" t="s">
        <v>99</v>
      </c>
      <c r="G179" s="253"/>
      <c r="H179" s="254">
        <v>2.3999999999999999</v>
      </c>
      <c r="I179" s="246"/>
      <c r="J179" s="246"/>
      <c r="K179" s="247"/>
      <c r="L179" s="239"/>
      <c r="M179" s="248"/>
      <c r="N179" s="247"/>
      <c r="O179" s="249"/>
      <c r="P179" s="249"/>
      <c r="Q179" s="249"/>
      <c r="R179" s="249"/>
      <c r="S179" s="249"/>
      <c r="T179" s="250"/>
      <c r="U179" s="251"/>
      <c r="AT179" s="13" t="s">
        <v>97</v>
      </c>
      <c r="AU179" s="13">
        <v>0</v>
      </c>
      <c r="AV179" s="13">
        <v>4</v>
      </c>
      <c r="AW179" s="13" t="b">
        <v>1</v>
      </c>
      <c r="AX179" s="13" t="b">
        <v>1</v>
      </c>
      <c r="AY179" s="13" t="s">
        <v>87</v>
      </c>
      <c r="BJ179" s="13">
        <v>0</v>
      </c>
    </row>
    <row r="180" s="11" customFormat="1" ht="23.1" customHeight="1">
      <c r="B180" s="207"/>
      <c r="C180" s="208"/>
      <c r="D180" s="197" t="s">
        <v>65</v>
      </c>
      <c r="E180" s="209" t="s">
        <v>118</v>
      </c>
      <c r="F180" s="210" t="s">
        <v>236</v>
      </c>
      <c r="G180" s="211"/>
      <c r="H180" s="212"/>
      <c r="I180" s="213"/>
      <c r="J180" s="213">
        <f>J181 + J184 + J187 + J188 + J190 + J194 + J196 + J200 + J202 + J204 + J205 + J206 + J208 + J209 + J210 + J212 + J213 + J214 + J216 + J217 + J219 + J221 + J223 + J225 + J227 + J229 + J231 + J233 + J234 + J236 + J237 + J241 + J242 + J243 + J244</f>
        <v>0</v>
      </c>
      <c r="K180" s="210"/>
      <c r="L180" s="207"/>
      <c r="M180" s="214"/>
      <c r="N180" s="203"/>
      <c r="O180" s="204"/>
      <c r="P180" s="204">
        <f>P181 + P184 + P187 + P188 + P190 + P194 + P196 + P200 + P202 + P204 + P205 + P206 + P208 + P209 + P210 + P212 + P213 + P214 + P216 + P217 + P219 + P221 + P223 + P225 + P227 + P229 + P231 + P233 + P234 + P236 + P237 + P241 + P242 + P243 + P244</f>
        <v>0</v>
      </c>
      <c r="Q180" s="204"/>
      <c r="R180" s="204">
        <f>R181 + R184 + R187 + R188 + R190 + R194 + R196 + R200 + R202 + R204 + R205 + R206 + R208 + R209 + R210 + R212 + R213 + R214 + R216 + R217 + R219 + R221 + R223 + R225 + R227 + R229 + R231 + R233 + R234 + R236 + R237 + R241 + R242 + R243 + R244</f>
        <v>0.61352918999999995</v>
      </c>
      <c r="S180" s="204"/>
      <c r="T180" s="205">
        <f>T181 + T184 + T187 + T188 + T190 + T194 + T196 + T200 + T202 + T204 + T205 + T206 + T208 + T209 + T210 + T212 + T213 + T214 + T216 + T217 + T219 + T221 + T223 + T225 + T227 + T229 + T231 + T233 + T234 + T236 + T237 + T241 + T242 + T243 + T244</f>
        <v>0</v>
      </c>
      <c r="U180" s="215"/>
      <c r="AR180" s="11">
        <v>1</v>
      </c>
      <c r="AT180" s="11" t="s">
        <v>65</v>
      </c>
      <c r="AU180" s="11">
        <v>1</v>
      </c>
      <c r="AY180" s="11" t="s">
        <v>87</v>
      </c>
      <c r="BJ180" s="11">
        <v>0</v>
      </c>
    </row>
    <row r="181" s="12" customFormat="1">
      <c r="B181" s="216"/>
      <c r="C181" s="217" t="s">
        <v>237</v>
      </c>
      <c r="D181" s="217" t="s">
        <v>90</v>
      </c>
      <c r="E181" s="218" t="s">
        <v>238</v>
      </c>
      <c r="F181" s="218" t="s">
        <v>239</v>
      </c>
      <c r="G181" s="219" t="s">
        <v>188</v>
      </c>
      <c r="H181" s="220">
        <v>34.640000000000001</v>
      </c>
      <c r="I181" s="221"/>
      <c r="J181" s="222">
        <f>ROUND(H181*I181,2)</f>
        <v>0</v>
      </c>
      <c r="K181" s="218" t="s">
        <v>16</v>
      </c>
      <c r="L181" s="216"/>
      <c r="M181" s="223"/>
      <c r="N181" s="224" t="s">
        <v>39</v>
      </c>
      <c r="O181" s="225"/>
      <c r="P181" s="225">
        <f>H181*O181</f>
        <v>0</v>
      </c>
      <c r="Q181" s="225">
        <v>6.9999999999999994E-05</v>
      </c>
      <c r="R181" s="225">
        <f>H181*Q181</f>
        <v>0.0024248</v>
      </c>
      <c r="S181" s="225">
        <v>0</v>
      </c>
      <c r="T181" s="226">
        <f>H181*S181</f>
        <v>0</v>
      </c>
      <c r="U181" s="227"/>
      <c r="AR181" s="12">
        <v>4</v>
      </c>
      <c r="AT181" s="12" t="s">
        <v>90</v>
      </c>
      <c r="AU181" s="12">
        <v>2</v>
      </c>
      <c r="AY181" s="12" t="s">
        <v>87</v>
      </c>
      <c r="BE181" s="12">
        <f>IF(N181="základní",J181,0)</f>
        <v>0</v>
      </c>
      <c r="BF181" s="12">
        <f>IF(N181="snížená",J181,0)</f>
        <v>0</v>
      </c>
      <c r="BG181" s="12">
        <f>IF(N181="zákl. přenesená",J181,0)</f>
        <v>0</v>
      </c>
      <c r="BH181" s="12">
        <f>IF(N181="sníž. přenesená",J181,0)</f>
        <v>0</v>
      </c>
      <c r="BI181" s="12">
        <f>IF(N181="nulová",J181,0)</f>
        <v>0</v>
      </c>
      <c r="BJ181" s="12">
        <v>1</v>
      </c>
    </row>
    <row r="182" s="13" customFormat="1" ht="12">
      <c r="B182" s="239"/>
      <c r="C182" s="240"/>
      <c r="D182" s="241" t="s">
        <v>97</v>
      </c>
      <c r="E182" s="242"/>
      <c r="F182" s="243" t="s">
        <v>240</v>
      </c>
      <c r="G182" s="244"/>
      <c r="H182" s="245">
        <v>34.640000000000001</v>
      </c>
      <c r="I182" s="246"/>
      <c r="J182" s="246"/>
      <c r="K182" s="247"/>
      <c r="L182" s="239"/>
      <c r="M182" s="248"/>
      <c r="N182" s="247"/>
      <c r="O182" s="249"/>
      <c r="P182" s="249"/>
      <c r="Q182" s="249"/>
      <c r="R182" s="249"/>
      <c r="S182" s="249"/>
      <c r="T182" s="250"/>
      <c r="U182" s="251"/>
      <c r="AT182" s="13" t="s">
        <v>97</v>
      </c>
      <c r="AU182" s="13">
        <v>0</v>
      </c>
      <c r="AV182" s="13">
        <v>2</v>
      </c>
      <c r="AW182" s="13" t="b">
        <v>1</v>
      </c>
      <c r="AY182" s="13" t="s">
        <v>87</v>
      </c>
      <c r="BJ182" s="13">
        <v>0</v>
      </c>
    </row>
    <row r="183" s="13" customFormat="1" ht="12">
      <c r="B183" s="239"/>
      <c r="C183" s="240"/>
      <c r="D183" s="241" t="s">
        <v>97</v>
      </c>
      <c r="E183" s="242"/>
      <c r="F183" s="252" t="s">
        <v>99</v>
      </c>
      <c r="G183" s="253"/>
      <c r="H183" s="254">
        <v>34.640000000000001</v>
      </c>
      <c r="I183" s="246"/>
      <c r="J183" s="246"/>
      <c r="K183" s="247"/>
      <c r="L183" s="239"/>
      <c r="M183" s="248"/>
      <c r="N183" s="247"/>
      <c r="O183" s="249"/>
      <c r="P183" s="249"/>
      <c r="Q183" s="249"/>
      <c r="R183" s="249"/>
      <c r="S183" s="249"/>
      <c r="T183" s="250"/>
      <c r="U183" s="251"/>
      <c r="AT183" s="13" t="s">
        <v>97</v>
      </c>
      <c r="AU183" s="13">
        <v>0</v>
      </c>
      <c r="AV183" s="13">
        <v>4</v>
      </c>
      <c r="AW183" s="13" t="b">
        <v>1</v>
      </c>
      <c r="AX183" s="13" t="b">
        <v>1</v>
      </c>
      <c r="AY183" s="13" t="s">
        <v>87</v>
      </c>
      <c r="BJ183" s="13">
        <v>0</v>
      </c>
    </row>
    <row r="184" s="12" customFormat="1" ht="24">
      <c r="B184" s="216"/>
      <c r="C184" s="217" t="s">
        <v>241</v>
      </c>
      <c r="D184" s="217" t="s">
        <v>90</v>
      </c>
      <c r="E184" s="218" t="s">
        <v>242</v>
      </c>
      <c r="F184" s="218" t="s">
        <v>243</v>
      </c>
      <c r="G184" s="219" t="s">
        <v>188</v>
      </c>
      <c r="H184" s="220">
        <v>32.399999999999999</v>
      </c>
      <c r="I184" s="221"/>
      <c r="J184" s="222">
        <f>ROUND(H184*I184,2)</f>
        <v>0</v>
      </c>
      <c r="K184" s="218" t="s">
        <v>16</v>
      </c>
      <c r="L184" s="216"/>
      <c r="M184" s="223"/>
      <c r="N184" s="224" t="s">
        <v>39</v>
      </c>
      <c r="O184" s="225"/>
      <c r="P184" s="225">
        <f>H184*O184</f>
        <v>0</v>
      </c>
      <c r="Q184" s="225">
        <v>0.00020000000000000001</v>
      </c>
      <c r="R184" s="225">
        <f>H184*Q184</f>
        <v>0.0064799999999999996</v>
      </c>
      <c r="S184" s="225">
        <v>0</v>
      </c>
      <c r="T184" s="226">
        <f>H184*S184</f>
        <v>0</v>
      </c>
      <c r="U184" s="227"/>
      <c r="AR184" s="12">
        <v>4</v>
      </c>
      <c r="AT184" s="12" t="s">
        <v>90</v>
      </c>
      <c r="AU184" s="12">
        <v>2</v>
      </c>
      <c r="AY184" s="12" t="s">
        <v>87</v>
      </c>
      <c r="BE184" s="12">
        <f>IF(N184="základní",J184,0)</f>
        <v>0</v>
      </c>
      <c r="BF184" s="12">
        <f>IF(N184="snížená",J184,0)</f>
        <v>0</v>
      </c>
      <c r="BG184" s="12">
        <f>IF(N184="zákl. přenesená",J184,0)</f>
        <v>0</v>
      </c>
      <c r="BH184" s="12">
        <f>IF(N184="sníž. přenesená",J184,0)</f>
        <v>0</v>
      </c>
      <c r="BI184" s="12">
        <f>IF(N184="nulová",J184,0)</f>
        <v>0</v>
      </c>
      <c r="BJ184" s="12">
        <v>1</v>
      </c>
    </row>
    <row r="185" s="13" customFormat="1" ht="12">
      <c r="B185" s="239"/>
      <c r="C185" s="240"/>
      <c r="D185" s="241" t="s">
        <v>97</v>
      </c>
      <c r="E185" s="242"/>
      <c r="F185" s="243" t="s">
        <v>244</v>
      </c>
      <c r="G185" s="244"/>
      <c r="H185" s="245">
        <v>32.399999999999999</v>
      </c>
      <c r="I185" s="246"/>
      <c r="J185" s="246"/>
      <c r="K185" s="247"/>
      <c r="L185" s="239"/>
      <c r="M185" s="248"/>
      <c r="N185" s="247"/>
      <c r="O185" s="249"/>
      <c r="P185" s="249"/>
      <c r="Q185" s="249"/>
      <c r="R185" s="249"/>
      <c r="S185" s="249"/>
      <c r="T185" s="250"/>
      <c r="U185" s="251"/>
      <c r="AT185" s="13" t="s">
        <v>97</v>
      </c>
      <c r="AU185" s="13">
        <v>0</v>
      </c>
      <c r="AV185" s="13">
        <v>2</v>
      </c>
      <c r="AW185" s="13" t="b">
        <v>1</v>
      </c>
      <c r="AY185" s="13" t="s">
        <v>87</v>
      </c>
      <c r="BJ185" s="13">
        <v>0</v>
      </c>
    </row>
    <row r="186" s="13" customFormat="1" ht="12">
      <c r="B186" s="239"/>
      <c r="C186" s="240"/>
      <c r="D186" s="241" t="s">
        <v>97</v>
      </c>
      <c r="E186" s="242"/>
      <c r="F186" s="252" t="s">
        <v>99</v>
      </c>
      <c r="G186" s="253"/>
      <c r="H186" s="254">
        <v>32.399999999999999</v>
      </c>
      <c r="I186" s="246"/>
      <c r="J186" s="246"/>
      <c r="K186" s="247"/>
      <c r="L186" s="239"/>
      <c r="M186" s="248"/>
      <c r="N186" s="247"/>
      <c r="O186" s="249"/>
      <c r="P186" s="249"/>
      <c r="Q186" s="249"/>
      <c r="R186" s="249"/>
      <c r="S186" s="249"/>
      <c r="T186" s="250"/>
      <c r="U186" s="251"/>
      <c r="AT186" s="13" t="s">
        <v>97</v>
      </c>
      <c r="AU186" s="13">
        <v>0</v>
      </c>
      <c r="AV186" s="13">
        <v>4</v>
      </c>
      <c r="AW186" s="13" t="b">
        <v>1</v>
      </c>
      <c r="AX186" s="13" t="b">
        <v>1</v>
      </c>
      <c r="AY186" s="13" t="s">
        <v>87</v>
      </c>
      <c r="BJ186" s="13">
        <v>0</v>
      </c>
    </row>
    <row r="187" s="12" customFormat="1" ht="24">
      <c r="B187" s="216"/>
      <c r="C187" s="217" t="s">
        <v>245</v>
      </c>
      <c r="D187" s="217" t="s">
        <v>90</v>
      </c>
      <c r="E187" s="218" t="s">
        <v>246</v>
      </c>
      <c r="F187" s="218" t="s">
        <v>247</v>
      </c>
      <c r="G187" s="219" t="s">
        <v>188</v>
      </c>
      <c r="H187" s="255">
        <v>6</v>
      </c>
      <c r="I187" s="221"/>
      <c r="J187" s="222">
        <f>ROUND(H187*I187,2)</f>
        <v>0</v>
      </c>
      <c r="K187" s="218" t="s">
        <v>16</v>
      </c>
      <c r="L187" s="216"/>
      <c r="M187" s="223"/>
      <c r="N187" s="224" t="s">
        <v>39</v>
      </c>
      <c r="O187" s="225"/>
      <c r="P187" s="225">
        <f>H187*O187</f>
        <v>0</v>
      </c>
      <c r="Q187" s="225">
        <v>0</v>
      </c>
      <c r="R187" s="225">
        <f>H187*Q187</f>
        <v>0</v>
      </c>
      <c r="S187" s="225">
        <v>0</v>
      </c>
      <c r="T187" s="226">
        <f>H187*S187</f>
        <v>0</v>
      </c>
      <c r="U187" s="227"/>
      <c r="AR187" s="12">
        <v>4</v>
      </c>
      <c r="AT187" s="12" t="s">
        <v>90</v>
      </c>
      <c r="AU187" s="12">
        <v>2</v>
      </c>
      <c r="AY187" s="12" t="s">
        <v>87</v>
      </c>
      <c r="BE187" s="12">
        <f>IF(N187="základní",J187,0)</f>
        <v>0</v>
      </c>
      <c r="BF187" s="12">
        <f>IF(N187="snížená",J187,0)</f>
        <v>0</v>
      </c>
      <c r="BG187" s="12">
        <f>IF(N187="zákl. přenesená",J187,0)</f>
        <v>0</v>
      </c>
      <c r="BH187" s="12">
        <f>IF(N187="sníž. přenesená",J187,0)</f>
        <v>0</v>
      </c>
      <c r="BI187" s="12">
        <f>IF(N187="nulová",J187,0)</f>
        <v>0</v>
      </c>
      <c r="BJ187" s="12">
        <v>1</v>
      </c>
    </row>
    <row r="188" s="14" customFormat="1">
      <c r="B188" s="256"/>
      <c r="C188" s="257" t="s">
        <v>248</v>
      </c>
      <c r="D188" s="257" t="s">
        <v>137</v>
      </c>
      <c r="E188" s="258" t="s">
        <v>249</v>
      </c>
      <c r="F188" s="258" t="s">
        <v>250</v>
      </c>
      <c r="G188" s="259" t="s">
        <v>188</v>
      </c>
      <c r="H188" s="260">
        <v>6</v>
      </c>
      <c r="I188" s="261"/>
      <c r="J188" s="262">
        <f>ROUND(H188*I188,2)</f>
        <v>0</v>
      </c>
      <c r="K188" s="218" t="s">
        <v>133</v>
      </c>
      <c r="L188" s="256"/>
      <c r="M188" s="263"/>
      <c r="N188" s="264" t="s">
        <v>39</v>
      </c>
      <c r="O188" s="265"/>
      <c r="P188" s="265">
        <f>H188*O188</f>
        <v>0</v>
      </c>
      <c r="Q188" s="265">
        <v>0.0010499999999999999</v>
      </c>
      <c r="R188" s="265">
        <f>H188*Q188</f>
        <v>0.0063</v>
      </c>
      <c r="S188" s="265">
        <v>0</v>
      </c>
      <c r="T188" s="266">
        <f>H188*S188</f>
        <v>0</v>
      </c>
      <c r="U188" s="267"/>
      <c r="AR188" s="14">
        <v>8</v>
      </c>
      <c r="AT188" s="14" t="s">
        <v>137</v>
      </c>
      <c r="AU188" s="14">
        <v>2</v>
      </c>
      <c r="AY188" s="14" t="s">
        <v>87</v>
      </c>
      <c r="BE188" s="14">
        <f>IF(N188="základní",J188,0)</f>
        <v>0</v>
      </c>
      <c r="BF188" s="14">
        <f>IF(N188="snížená",J188,0)</f>
        <v>0</v>
      </c>
      <c r="BG188" s="14">
        <f>IF(N188="zákl. přenesená",J188,0)</f>
        <v>0</v>
      </c>
      <c r="BH188" s="14">
        <f>IF(N188="sníž. přenesená",J188,0)</f>
        <v>0</v>
      </c>
      <c r="BI188" s="14">
        <f>IF(N188="nulová",J188,0)</f>
        <v>0</v>
      </c>
      <c r="BJ188" s="14">
        <v>1</v>
      </c>
    </row>
    <row r="189" s="13" customFormat="1" ht="12">
      <c r="B189" s="239"/>
      <c r="C189" s="240"/>
      <c r="D189" s="241" t="s">
        <v>97</v>
      </c>
      <c r="E189" s="242"/>
      <c r="F189" s="243" t="s">
        <v>251</v>
      </c>
      <c r="G189" s="244"/>
      <c r="H189" s="245">
        <v>6</v>
      </c>
      <c r="I189" s="246"/>
      <c r="J189" s="246"/>
      <c r="K189" s="247"/>
      <c r="L189" s="239"/>
      <c r="M189" s="248"/>
      <c r="N189" s="247"/>
      <c r="O189" s="249"/>
      <c r="P189" s="249"/>
      <c r="Q189" s="249"/>
      <c r="R189" s="249"/>
      <c r="S189" s="249"/>
      <c r="T189" s="250"/>
      <c r="U189" s="251"/>
      <c r="AT189" s="13" t="s">
        <v>97</v>
      </c>
      <c r="AU189" s="13">
        <v>0</v>
      </c>
      <c r="AV189" s="13">
        <v>2</v>
      </c>
      <c r="AW189" s="13" t="b">
        <v>1</v>
      </c>
      <c r="AX189" s="13" t="b">
        <v>1</v>
      </c>
      <c r="AY189" s="13" t="s">
        <v>87</v>
      </c>
      <c r="BJ189" s="13">
        <v>0</v>
      </c>
    </row>
    <row r="190" s="12" customFormat="1" ht="24">
      <c r="B190" s="216"/>
      <c r="C190" s="217" t="s">
        <v>252</v>
      </c>
      <c r="D190" s="217" t="s">
        <v>90</v>
      </c>
      <c r="E190" s="218" t="s">
        <v>253</v>
      </c>
      <c r="F190" s="218" t="s">
        <v>254</v>
      </c>
      <c r="G190" s="219" t="s">
        <v>188</v>
      </c>
      <c r="H190" s="220">
        <v>27.571000000000002</v>
      </c>
      <c r="I190" s="221"/>
      <c r="J190" s="222">
        <f>ROUND(H190*I190,2)</f>
        <v>0</v>
      </c>
      <c r="K190" s="218" t="s">
        <v>133</v>
      </c>
      <c r="L190" s="216"/>
      <c r="M190" s="223"/>
      <c r="N190" s="224" t="s">
        <v>39</v>
      </c>
      <c r="O190" s="225"/>
      <c r="P190" s="225">
        <f>H190*O190</f>
        <v>0</v>
      </c>
      <c r="Q190" s="225">
        <v>1.0000000000000001E-05</v>
      </c>
      <c r="R190" s="225">
        <f>H190*Q190</f>
        <v>0.00027571000000000003</v>
      </c>
      <c r="S190" s="225">
        <v>0</v>
      </c>
      <c r="T190" s="226">
        <f>H190*S190</f>
        <v>0</v>
      </c>
      <c r="U190" s="227"/>
      <c r="AR190" s="12">
        <v>4</v>
      </c>
      <c r="AT190" s="12" t="s">
        <v>90</v>
      </c>
      <c r="AU190" s="12">
        <v>2</v>
      </c>
      <c r="AY190" s="12" t="s">
        <v>87</v>
      </c>
      <c r="BE190" s="12">
        <f>IF(N190="základní",J190,0)</f>
        <v>0</v>
      </c>
      <c r="BF190" s="12">
        <f>IF(N190="snížená",J190,0)</f>
        <v>0</v>
      </c>
      <c r="BG190" s="12">
        <f>IF(N190="zákl. přenesená",J190,0)</f>
        <v>0</v>
      </c>
      <c r="BH190" s="12">
        <f>IF(N190="sníž. přenesená",J190,0)</f>
        <v>0</v>
      </c>
      <c r="BI190" s="12">
        <f>IF(N190="nulová",J190,0)</f>
        <v>0</v>
      </c>
      <c r="BJ190" s="12">
        <v>1</v>
      </c>
    </row>
    <row r="191" s="7" customFormat="1">
      <c r="A191" s="228"/>
      <c r="B191" s="229"/>
      <c r="C191" s="230"/>
      <c r="D191" s="231" t="s">
        <v>95</v>
      </c>
      <c r="E191" s="230"/>
      <c r="F191" s="232" t="s">
        <v>255</v>
      </c>
      <c r="G191" s="230"/>
      <c r="H191" s="230"/>
      <c r="I191" s="230"/>
      <c r="J191" s="230"/>
      <c r="K191" s="230"/>
      <c r="L191" s="233"/>
      <c r="M191" s="234"/>
      <c r="N191" s="235"/>
      <c r="O191" s="236"/>
      <c r="P191" s="236"/>
      <c r="Q191" s="236"/>
      <c r="R191" s="236"/>
      <c r="S191" s="236"/>
      <c r="T191" s="237"/>
      <c r="U191" s="228"/>
      <c r="V191" s="228"/>
      <c r="W191" s="228"/>
      <c r="X191" s="228"/>
      <c r="Y191" s="228"/>
      <c r="Z191" s="228"/>
      <c r="AA191" s="228"/>
      <c r="AB191" s="228"/>
      <c r="AC191" s="228"/>
      <c r="AD191" s="228"/>
      <c r="AE191" s="228"/>
      <c r="AT191" s="238" t="s">
        <v>95</v>
      </c>
      <c r="AU191" s="238">
        <v>0</v>
      </c>
      <c r="AY191" s="7" t="s">
        <v>87</v>
      </c>
      <c r="BJ191" s="7">
        <v>0</v>
      </c>
    </row>
    <row r="192" s="13" customFormat="1" ht="12">
      <c r="B192" s="239"/>
      <c r="C192" s="240"/>
      <c r="D192" s="241" t="s">
        <v>97</v>
      </c>
      <c r="E192" s="242"/>
      <c r="F192" s="243" t="s">
        <v>256</v>
      </c>
      <c r="G192" s="244"/>
      <c r="H192" s="245">
        <v>27.571000000000002</v>
      </c>
      <c r="I192" s="246"/>
      <c r="J192" s="246"/>
      <c r="K192" s="247"/>
      <c r="L192" s="239"/>
      <c r="M192" s="248"/>
      <c r="N192" s="247"/>
      <c r="O192" s="249"/>
      <c r="P192" s="249"/>
      <c r="Q192" s="249"/>
      <c r="R192" s="249"/>
      <c r="S192" s="249"/>
      <c r="T192" s="250"/>
      <c r="U192" s="251"/>
      <c r="AT192" s="13" t="s">
        <v>97</v>
      </c>
      <c r="AU192" s="13">
        <v>0</v>
      </c>
      <c r="AV192" s="13">
        <v>2</v>
      </c>
      <c r="AW192" s="13" t="b">
        <v>1</v>
      </c>
      <c r="AY192" s="13" t="s">
        <v>87</v>
      </c>
      <c r="BJ192" s="13">
        <v>0</v>
      </c>
    </row>
    <row r="193" s="13" customFormat="1" ht="12">
      <c r="B193" s="239"/>
      <c r="C193" s="240"/>
      <c r="D193" s="241" t="s">
        <v>97</v>
      </c>
      <c r="E193" s="242"/>
      <c r="F193" s="252" t="s">
        <v>99</v>
      </c>
      <c r="G193" s="253"/>
      <c r="H193" s="254">
        <v>27.571000000000002</v>
      </c>
      <c r="I193" s="246"/>
      <c r="J193" s="246"/>
      <c r="K193" s="247"/>
      <c r="L193" s="239"/>
      <c r="M193" s="248"/>
      <c r="N193" s="247"/>
      <c r="O193" s="249"/>
      <c r="P193" s="249"/>
      <c r="Q193" s="249"/>
      <c r="R193" s="249"/>
      <c r="S193" s="249"/>
      <c r="T193" s="250"/>
      <c r="U193" s="251"/>
      <c r="AT193" s="13" t="s">
        <v>97</v>
      </c>
      <c r="AU193" s="13">
        <v>0</v>
      </c>
      <c r="AV193" s="13">
        <v>4</v>
      </c>
      <c r="AW193" s="13" t="b">
        <v>1</v>
      </c>
      <c r="AX193" s="13" t="b">
        <v>1</v>
      </c>
      <c r="AY193" s="13" t="s">
        <v>87</v>
      </c>
      <c r="BJ193" s="13">
        <v>0</v>
      </c>
    </row>
    <row r="194" s="14" customFormat="1">
      <c r="B194" s="256"/>
      <c r="C194" s="257" t="s">
        <v>257</v>
      </c>
      <c r="D194" s="257" t="s">
        <v>137</v>
      </c>
      <c r="E194" s="258" t="s">
        <v>258</v>
      </c>
      <c r="F194" s="258" t="s">
        <v>259</v>
      </c>
      <c r="G194" s="259" t="s">
        <v>188</v>
      </c>
      <c r="H194" s="260">
        <v>27.571000000000002</v>
      </c>
      <c r="I194" s="261"/>
      <c r="J194" s="262">
        <f>ROUND(H194*I194,2)</f>
        <v>0</v>
      </c>
      <c r="K194" s="218" t="s">
        <v>133</v>
      </c>
      <c r="L194" s="256"/>
      <c r="M194" s="263"/>
      <c r="N194" s="264" t="s">
        <v>39</v>
      </c>
      <c r="O194" s="265"/>
      <c r="P194" s="265">
        <f>H194*O194</f>
        <v>0</v>
      </c>
      <c r="Q194" s="265">
        <v>0.0014499999999999999</v>
      </c>
      <c r="R194" s="265">
        <f>H194*Q194</f>
        <v>0.039977949999999998</v>
      </c>
      <c r="S194" s="265">
        <v>0</v>
      </c>
      <c r="T194" s="266">
        <f>H194*S194</f>
        <v>0</v>
      </c>
      <c r="U194" s="267"/>
      <c r="AR194" s="14">
        <v>8</v>
      </c>
      <c r="AT194" s="14" t="s">
        <v>137</v>
      </c>
      <c r="AU194" s="14">
        <v>2</v>
      </c>
      <c r="AY194" s="14" t="s">
        <v>87</v>
      </c>
      <c r="BE194" s="14">
        <f>IF(N194="základní",J194,0)</f>
        <v>0</v>
      </c>
      <c r="BF194" s="14">
        <f>IF(N194="snížená",J194,0)</f>
        <v>0</v>
      </c>
      <c r="BG194" s="14">
        <f>IF(N194="zákl. přenesená",J194,0)</f>
        <v>0</v>
      </c>
      <c r="BH194" s="14">
        <f>IF(N194="sníž. přenesená",J194,0)</f>
        <v>0</v>
      </c>
      <c r="BI194" s="14">
        <f>IF(N194="nulová",J194,0)</f>
        <v>0</v>
      </c>
      <c r="BJ194" s="14">
        <v>1</v>
      </c>
    </row>
    <row r="195" s="13" customFormat="1" ht="12">
      <c r="B195" s="239"/>
      <c r="C195" s="240"/>
      <c r="D195" s="241" t="s">
        <v>97</v>
      </c>
      <c r="E195" s="242"/>
      <c r="F195" s="243" t="s">
        <v>260</v>
      </c>
      <c r="G195" s="244"/>
      <c r="H195" s="245">
        <v>27.571000000000002</v>
      </c>
      <c r="I195" s="246"/>
      <c r="J195" s="246"/>
      <c r="K195" s="247"/>
      <c r="L195" s="239"/>
      <c r="M195" s="248"/>
      <c r="N195" s="247"/>
      <c r="O195" s="249"/>
      <c r="P195" s="249"/>
      <c r="Q195" s="249"/>
      <c r="R195" s="249"/>
      <c r="S195" s="249"/>
      <c r="T195" s="250"/>
      <c r="U195" s="251"/>
      <c r="AT195" s="13" t="s">
        <v>97</v>
      </c>
      <c r="AU195" s="13">
        <v>0</v>
      </c>
      <c r="AV195" s="13">
        <v>2</v>
      </c>
      <c r="AW195" s="13" t="b">
        <v>1</v>
      </c>
      <c r="AX195" s="13" t="b">
        <v>1</v>
      </c>
      <c r="AY195" s="13" t="s">
        <v>87</v>
      </c>
      <c r="BJ195" s="13">
        <v>0</v>
      </c>
    </row>
    <row r="196" s="12" customFormat="1" ht="24">
      <c r="B196" s="216"/>
      <c r="C196" s="217" t="s">
        <v>261</v>
      </c>
      <c r="D196" s="217" t="s">
        <v>90</v>
      </c>
      <c r="E196" s="218" t="s">
        <v>262</v>
      </c>
      <c r="F196" s="218" t="s">
        <v>263</v>
      </c>
      <c r="G196" s="219" t="s">
        <v>188</v>
      </c>
      <c r="H196" s="220">
        <v>2.133</v>
      </c>
      <c r="I196" s="221"/>
      <c r="J196" s="222">
        <f>ROUND(H196*I196,2)</f>
        <v>0</v>
      </c>
      <c r="K196" s="218" t="s">
        <v>133</v>
      </c>
      <c r="L196" s="216"/>
      <c r="M196" s="223"/>
      <c r="N196" s="224" t="s">
        <v>39</v>
      </c>
      <c r="O196" s="225"/>
      <c r="P196" s="225">
        <f>H196*O196</f>
        <v>0</v>
      </c>
      <c r="Q196" s="225">
        <v>1.0000000000000001E-05</v>
      </c>
      <c r="R196" s="225">
        <f>H196*Q196</f>
        <v>2.1330000000000001E-05</v>
      </c>
      <c r="S196" s="225">
        <v>0</v>
      </c>
      <c r="T196" s="226">
        <f>H196*S196</f>
        <v>0</v>
      </c>
      <c r="U196" s="227"/>
      <c r="AR196" s="12">
        <v>4</v>
      </c>
      <c r="AT196" s="12" t="s">
        <v>90</v>
      </c>
      <c r="AU196" s="12">
        <v>2</v>
      </c>
      <c r="AY196" s="12" t="s">
        <v>87</v>
      </c>
      <c r="BE196" s="12">
        <f>IF(N196="základní",J196,0)</f>
        <v>0</v>
      </c>
      <c r="BF196" s="12">
        <f>IF(N196="snížená",J196,0)</f>
        <v>0</v>
      </c>
      <c r="BG196" s="12">
        <f>IF(N196="zákl. přenesená",J196,0)</f>
        <v>0</v>
      </c>
      <c r="BH196" s="12">
        <f>IF(N196="sníž. přenesená",J196,0)</f>
        <v>0</v>
      </c>
      <c r="BI196" s="12">
        <f>IF(N196="nulová",J196,0)</f>
        <v>0</v>
      </c>
      <c r="BJ196" s="12">
        <v>1</v>
      </c>
    </row>
    <row r="197" s="7" customFormat="1">
      <c r="A197" s="228"/>
      <c r="B197" s="229"/>
      <c r="C197" s="230"/>
      <c r="D197" s="231" t="s">
        <v>95</v>
      </c>
      <c r="E197" s="230"/>
      <c r="F197" s="232" t="s">
        <v>264</v>
      </c>
      <c r="G197" s="230"/>
      <c r="H197" s="230"/>
      <c r="I197" s="230"/>
      <c r="J197" s="230"/>
      <c r="K197" s="230"/>
      <c r="L197" s="233"/>
      <c r="M197" s="234"/>
      <c r="N197" s="235"/>
      <c r="O197" s="236"/>
      <c r="P197" s="236"/>
      <c r="Q197" s="236"/>
      <c r="R197" s="236"/>
      <c r="S197" s="236"/>
      <c r="T197" s="237"/>
      <c r="U197" s="228"/>
      <c r="V197" s="228"/>
      <c r="W197" s="228"/>
      <c r="X197" s="228"/>
      <c r="Y197" s="228"/>
      <c r="Z197" s="228"/>
      <c r="AA197" s="228"/>
      <c r="AB197" s="228"/>
      <c r="AC197" s="228"/>
      <c r="AD197" s="228"/>
      <c r="AE197" s="228"/>
      <c r="AT197" s="238" t="s">
        <v>95</v>
      </c>
      <c r="AU197" s="238">
        <v>0</v>
      </c>
      <c r="AY197" s="7" t="s">
        <v>87</v>
      </c>
      <c r="BJ197" s="7">
        <v>0</v>
      </c>
    </row>
    <row r="198" s="13" customFormat="1" ht="12">
      <c r="B198" s="239"/>
      <c r="C198" s="240"/>
      <c r="D198" s="241" t="s">
        <v>97</v>
      </c>
      <c r="E198" s="242"/>
      <c r="F198" s="243" t="s">
        <v>265</v>
      </c>
      <c r="G198" s="244"/>
      <c r="H198" s="245">
        <v>2.133</v>
      </c>
      <c r="I198" s="246"/>
      <c r="J198" s="246"/>
      <c r="K198" s="247"/>
      <c r="L198" s="239"/>
      <c r="M198" s="248"/>
      <c r="N198" s="247"/>
      <c r="O198" s="249"/>
      <c r="P198" s="249"/>
      <c r="Q198" s="249"/>
      <c r="R198" s="249"/>
      <c r="S198" s="249"/>
      <c r="T198" s="250"/>
      <c r="U198" s="251"/>
      <c r="AT198" s="13" t="s">
        <v>97</v>
      </c>
      <c r="AU198" s="13">
        <v>0</v>
      </c>
      <c r="AV198" s="13">
        <v>2</v>
      </c>
      <c r="AW198" s="13" t="b">
        <v>1</v>
      </c>
      <c r="AY198" s="13" t="s">
        <v>87</v>
      </c>
      <c r="BJ198" s="13">
        <v>0</v>
      </c>
    </row>
    <row r="199" s="13" customFormat="1" ht="12">
      <c r="B199" s="239"/>
      <c r="C199" s="240"/>
      <c r="D199" s="241" t="s">
        <v>97</v>
      </c>
      <c r="E199" s="242"/>
      <c r="F199" s="252" t="s">
        <v>99</v>
      </c>
      <c r="G199" s="253"/>
      <c r="H199" s="254">
        <v>2.133</v>
      </c>
      <c r="I199" s="246"/>
      <c r="J199" s="246"/>
      <c r="K199" s="247"/>
      <c r="L199" s="239"/>
      <c r="M199" s="248"/>
      <c r="N199" s="247"/>
      <c r="O199" s="249"/>
      <c r="P199" s="249"/>
      <c r="Q199" s="249"/>
      <c r="R199" s="249"/>
      <c r="S199" s="249"/>
      <c r="T199" s="250"/>
      <c r="U199" s="251"/>
      <c r="AT199" s="13" t="s">
        <v>97</v>
      </c>
      <c r="AU199" s="13">
        <v>0</v>
      </c>
      <c r="AV199" s="13">
        <v>4</v>
      </c>
      <c r="AW199" s="13" t="b">
        <v>1</v>
      </c>
      <c r="AX199" s="13" t="b">
        <v>1</v>
      </c>
      <c r="AY199" s="13" t="s">
        <v>87</v>
      </c>
      <c r="BJ199" s="13">
        <v>0</v>
      </c>
    </row>
    <row r="200" s="14" customFormat="1">
      <c r="B200" s="256"/>
      <c r="C200" s="257" t="s">
        <v>266</v>
      </c>
      <c r="D200" s="257" t="s">
        <v>137</v>
      </c>
      <c r="E200" s="258" t="s">
        <v>267</v>
      </c>
      <c r="F200" s="258" t="s">
        <v>268</v>
      </c>
      <c r="G200" s="259" t="s">
        <v>188</v>
      </c>
      <c r="H200" s="260">
        <v>2.1000000000000001</v>
      </c>
      <c r="I200" s="261"/>
      <c r="J200" s="262">
        <f>ROUND(H200*I200,2)</f>
        <v>0</v>
      </c>
      <c r="K200" s="218" t="s">
        <v>133</v>
      </c>
      <c r="L200" s="256"/>
      <c r="M200" s="263"/>
      <c r="N200" s="264" t="s">
        <v>39</v>
      </c>
      <c r="O200" s="265"/>
      <c r="P200" s="265">
        <f>H200*O200</f>
        <v>0</v>
      </c>
      <c r="Q200" s="265">
        <v>0.0026700000000000001</v>
      </c>
      <c r="R200" s="265">
        <f>H200*Q200</f>
        <v>0.005607</v>
      </c>
      <c r="S200" s="265">
        <v>0</v>
      </c>
      <c r="T200" s="266">
        <f>H200*S200</f>
        <v>0</v>
      </c>
      <c r="U200" s="267"/>
      <c r="AR200" s="14">
        <v>8</v>
      </c>
      <c r="AT200" s="14" t="s">
        <v>137</v>
      </c>
      <c r="AU200" s="14">
        <v>2</v>
      </c>
      <c r="AY200" s="14" t="s">
        <v>87</v>
      </c>
      <c r="BE200" s="14">
        <f>IF(N200="základní",J200,0)</f>
        <v>0</v>
      </c>
      <c r="BF200" s="14">
        <f>IF(N200="snížená",J200,0)</f>
        <v>0</v>
      </c>
      <c r="BG200" s="14">
        <f>IF(N200="zákl. přenesená",J200,0)</f>
        <v>0</v>
      </c>
      <c r="BH200" s="14">
        <f>IF(N200="sníž. přenesená",J200,0)</f>
        <v>0</v>
      </c>
      <c r="BI200" s="14">
        <f>IF(N200="nulová",J200,0)</f>
        <v>0</v>
      </c>
      <c r="BJ200" s="14">
        <v>1</v>
      </c>
    </row>
    <row r="201" s="13" customFormat="1" ht="12">
      <c r="B201" s="239"/>
      <c r="C201" s="240"/>
      <c r="D201" s="241" t="s">
        <v>97</v>
      </c>
      <c r="E201" s="242"/>
      <c r="F201" s="243" t="s">
        <v>269</v>
      </c>
      <c r="G201" s="244"/>
      <c r="H201" s="245">
        <v>2.1000000000000001</v>
      </c>
      <c r="I201" s="246"/>
      <c r="J201" s="246"/>
      <c r="K201" s="247"/>
      <c r="L201" s="239"/>
      <c r="M201" s="248"/>
      <c r="N201" s="247"/>
      <c r="O201" s="249"/>
      <c r="P201" s="249"/>
      <c r="Q201" s="249"/>
      <c r="R201" s="249"/>
      <c r="S201" s="249"/>
      <c r="T201" s="250"/>
      <c r="U201" s="251"/>
      <c r="AT201" s="13" t="s">
        <v>97</v>
      </c>
      <c r="AU201" s="13">
        <v>0</v>
      </c>
      <c r="AV201" s="13">
        <v>2</v>
      </c>
      <c r="AW201" s="13" t="b">
        <v>1</v>
      </c>
      <c r="AX201" s="13" t="b">
        <v>1</v>
      </c>
      <c r="AY201" s="13" t="s">
        <v>87</v>
      </c>
      <c r="BJ201" s="13">
        <v>0</v>
      </c>
    </row>
    <row r="202" s="12" customFormat="1">
      <c r="B202" s="216"/>
      <c r="C202" s="217" t="s">
        <v>270</v>
      </c>
      <c r="D202" s="217" t="s">
        <v>90</v>
      </c>
      <c r="E202" s="218" t="s">
        <v>271</v>
      </c>
      <c r="F202" s="218" t="s">
        <v>272</v>
      </c>
      <c r="G202" s="219" t="s">
        <v>167</v>
      </c>
      <c r="H202" s="255">
        <v>8</v>
      </c>
      <c r="I202" s="221"/>
      <c r="J202" s="222">
        <f>ROUND(H202*I202,2)</f>
        <v>0</v>
      </c>
      <c r="K202" s="218" t="s">
        <v>133</v>
      </c>
      <c r="L202" s="216"/>
      <c r="M202" s="223"/>
      <c r="N202" s="224" t="s">
        <v>39</v>
      </c>
      <c r="O202" s="225"/>
      <c r="P202" s="225">
        <f>H202*O202</f>
        <v>0</v>
      </c>
      <c r="Q202" s="225">
        <v>0</v>
      </c>
      <c r="R202" s="225">
        <f>H202*Q202</f>
        <v>0</v>
      </c>
      <c r="S202" s="225">
        <v>0</v>
      </c>
      <c r="T202" s="226">
        <f>H202*S202</f>
        <v>0</v>
      </c>
      <c r="U202" s="227"/>
      <c r="AR202" s="12">
        <v>4</v>
      </c>
      <c r="AT202" s="12" t="s">
        <v>90</v>
      </c>
      <c r="AU202" s="12">
        <v>2</v>
      </c>
      <c r="AY202" s="12" t="s">
        <v>87</v>
      </c>
      <c r="BE202" s="12">
        <f>IF(N202="základní",J202,0)</f>
        <v>0</v>
      </c>
      <c r="BF202" s="12">
        <f>IF(N202="snížená",J202,0)</f>
        <v>0</v>
      </c>
      <c r="BG202" s="12">
        <f>IF(N202="zákl. přenesená",J202,0)</f>
        <v>0</v>
      </c>
      <c r="BH202" s="12">
        <f>IF(N202="sníž. přenesená",J202,0)</f>
        <v>0</v>
      </c>
      <c r="BI202" s="12">
        <f>IF(N202="nulová",J202,0)</f>
        <v>0</v>
      </c>
      <c r="BJ202" s="12">
        <v>1</v>
      </c>
    </row>
    <row r="203" s="7" customFormat="1">
      <c r="A203" s="228"/>
      <c r="B203" s="229"/>
      <c r="C203" s="230"/>
      <c r="D203" s="231" t="s">
        <v>95</v>
      </c>
      <c r="E203" s="230"/>
      <c r="F203" s="232" t="s">
        <v>273</v>
      </c>
      <c r="G203" s="230"/>
      <c r="H203" s="230"/>
      <c r="I203" s="230"/>
      <c r="J203" s="230"/>
      <c r="K203" s="230"/>
      <c r="L203" s="233"/>
      <c r="M203" s="234"/>
      <c r="N203" s="235"/>
      <c r="O203" s="236"/>
      <c r="P203" s="236"/>
      <c r="Q203" s="236"/>
      <c r="R203" s="236"/>
      <c r="S203" s="236"/>
      <c r="T203" s="237"/>
      <c r="U203" s="228"/>
      <c r="V203" s="228"/>
      <c r="W203" s="228"/>
      <c r="X203" s="228"/>
      <c r="Y203" s="228"/>
      <c r="Z203" s="228"/>
      <c r="AA203" s="228"/>
      <c r="AB203" s="228"/>
      <c r="AC203" s="228"/>
      <c r="AD203" s="228"/>
      <c r="AE203" s="228"/>
      <c r="AT203" s="238" t="s">
        <v>95</v>
      </c>
      <c r="AU203" s="238">
        <v>0</v>
      </c>
      <c r="AY203" s="7" t="s">
        <v>87</v>
      </c>
      <c r="BJ203" s="7">
        <v>0</v>
      </c>
    </row>
    <row r="204" s="14" customFormat="1">
      <c r="B204" s="256"/>
      <c r="C204" s="257" t="s">
        <v>274</v>
      </c>
      <c r="D204" s="257" t="s">
        <v>137</v>
      </c>
      <c r="E204" s="258" t="s">
        <v>275</v>
      </c>
      <c r="F204" s="258" t="s">
        <v>276</v>
      </c>
      <c r="G204" s="259" t="s">
        <v>167</v>
      </c>
      <c r="H204" s="260">
        <v>1</v>
      </c>
      <c r="I204" s="261"/>
      <c r="J204" s="262">
        <f>ROUND(H204*I204,2)</f>
        <v>0</v>
      </c>
      <c r="K204" s="218" t="s">
        <v>16</v>
      </c>
      <c r="L204" s="256"/>
      <c r="M204" s="263"/>
      <c r="N204" s="264" t="s">
        <v>39</v>
      </c>
      <c r="O204" s="265"/>
      <c r="P204" s="265">
        <f>H204*O204</f>
        <v>0</v>
      </c>
      <c r="Q204" s="265">
        <v>0</v>
      </c>
      <c r="R204" s="265">
        <f>H204*Q204</f>
        <v>0</v>
      </c>
      <c r="S204" s="265">
        <v>0</v>
      </c>
      <c r="T204" s="266">
        <f>H204*S204</f>
        <v>0</v>
      </c>
      <c r="U204" s="267"/>
      <c r="AR204" s="14">
        <v>8</v>
      </c>
      <c r="AT204" s="14" t="s">
        <v>137</v>
      </c>
      <c r="AU204" s="14">
        <v>2</v>
      </c>
      <c r="AY204" s="14" t="s">
        <v>87</v>
      </c>
      <c r="BE204" s="14">
        <f>IF(N204="základní",J204,0)</f>
        <v>0</v>
      </c>
      <c r="BF204" s="14">
        <f>IF(N204="snížená",J204,0)</f>
        <v>0</v>
      </c>
      <c r="BG204" s="14">
        <f>IF(N204="zákl. přenesená",J204,0)</f>
        <v>0</v>
      </c>
      <c r="BH204" s="14">
        <f>IF(N204="sníž. přenesená",J204,0)</f>
        <v>0</v>
      </c>
      <c r="BI204" s="14">
        <f>IF(N204="nulová",J204,0)</f>
        <v>0</v>
      </c>
      <c r="BJ204" s="14">
        <v>1</v>
      </c>
    </row>
    <row r="205" s="14" customFormat="1">
      <c r="B205" s="256"/>
      <c r="C205" s="257" t="s">
        <v>277</v>
      </c>
      <c r="D205" s="257" t="s">
        <v>137</v>
      </c>
      <c r="E205" s="258" t="s">
        <v>278</v>
      </c>
      <c r="F205" s="258" t="s">
        <v>279</v>
      </c>
      <c r="G205" s="259" t="s">
        <v>167</v>
      </c>
      <c r="H205" s="260">
        <v>7</v>
      </c>
      <c r="I205" s="261"/>
      <c r="J205" s="262">
        <f>ROUND(H205*I205,2)</f>
        <v>0</v>
      </c>
      <c r="K205" s="218" t="s">
        <v>133</v>
      </c>
      <c r="L205" s="256"/>
      <c r="M205" s="263"/>
      <c r="N205" s="264" t="s">
        <v>39</v>
      </c>
      <c r="O205" s="265"/>
      <c r="P205" s="265">
        <f>H205*O205</f>
        <v>0</v>
      </c>
      <c r="Q205" s="265">
        <v>0.00080999999999999996</v>
      </c>
      <c r="R205" s="265">
        <f>H205*Q205</f>
        <v>0.0056699999999999997</v>
      </c>
      <c r="S205" s="265">
        <v>0</v>
      </c>
      <c r="T205" s="266">
        <f>H205*S205</f>
        <v>0</v>
      </c>
      <c r="U205" s="267"/>
      <c r="AR205" s="14">
        <v>8</v>
      </c>
      <c r="AT205" s="14" t="s">
        <v>137</v>
      </c>
      <c r="AU205" s="14">
        <v>2</v>
      </c>
      <c r="AY205" s="14" t="s">
        <v>87</v>
      </c>
      <c r="BE205" s="14">
        <f>IF(N205="základní",J205,0)</f>
        <v>0</v>
      </c>
      <c r="BF205" s="14">
        <f>IF(N205="snížená",J205,0)</f>
        <v>0</v>
      </c>
      <c r="BG205" s="14">
        <f>IF(N205="zákl. přenesená",J205,0)</f>
        <v>0</v>
      </c>
      <c r="BH205" s="14">
        <f>IF(N205="sníž. přenesená",J205,0)</f>
        <v>0</v>
      </c>
      <c r="BI205" s="14">
        <f>IF(N205="nulová",J205,0)</f>
        <v>0</v>
      </c>
      <c r="BJ205" s="14">
        <v>1</v>
      </c>
    </row>
    <row r="206" s="12" customFormat="1" ht="24">
      <c r="B206" s="216"/>
      <c r="C206" s="217" t="s">
        <v>280</v>
      </c>
      <c r="D206" s="217" t="s">
        <v>90</v>
      </c>
      <c r="E206" s="218" t="s">
        <v>281</v>
      </c>
      <c r="F206" s="218" t="s">
        <v>282</v>
      </c>
      <c r="G206" s="219" t="s">
        <v>167</v>
      </c>
      <c r="H206" s="255">
        <v>29</v>
      </c>
      <c r="I206" s="221"/>
      <c r="J206" s="222">
        <f>ROUND(H206*I206,2)</f>
        <v>0</v>
      </c>
      <c r="K206" s="218" t="s">
        <v>133</v>
      </c>
      <c r="L206" s="216"/>
      <c r="M206" s="223"/>
      <c r="N206" s="224" t="s">
        <v>39</v>
      </c>
      <c r="O206" s="225"/>
      <c r="P206" s="225">
        <f>H206*O206</f>
        <v>0</v>
      </c>
      <c r="Q206" s="225">
        <v>0</v>
      </c>
      <c r="R206" s="225">
        <f>H206*Q206</f>
        <v>0</v>
      </c>
      <c r="S206" s="225">
        <v>0</v>
      </c>
      <c r="T206" s="226">
        <f>H206*S206</f>
        <v>0</v>
      </c>
      <c r="U206" s="227"/>
      <c r="AR206" s="12">
        <v>4</v>
      </c>
      <c r="AT206" s="12" t="s">
        <v>90</v>
      </c>
      <c r="AU206" s="12">
        <v>2</v>
      </c>
      <c r="AY206" s="12" t="s">
        <v>87</v>
      </c>
      <c r="BE206" s="12">
        <f>IF(N206="základní",J206,0)</f>
        <v>0</v>
      </c>
      <c r="BF206" s="12">
        <f>IF(N206="snížená",J206,0)</f>
        <v>0</v>
      </c>
      <c r="BG206" s="12">
        <f>IF(N206="zákl. přenesená",J206,0)</f>
        <v>0</v>
      </c>
      <c r="BH206" s="12">
        <f>IF(N206="sníž. přenesená",J206,0)</f>
        <v>0</v>
      </c>
      <c r="BI206" s="12">
        <f>IF(N206="nulová",J206,0)</f>
        <v>0</v>
      </c>
      <c r="BJ206" s="12">
        <v>1</v>
      </c>
    </row>
    <row r="207" s="7" customFormat="1">
      <c r="A207" s="228"/>
      <c r="B207" s="229"/>
      <c r="C207" s="230"/>
      <c r="D207" s="231" t="s">
        <v>95</v>
      </c>
      <c r="E207" s="230"/>
      <c r="F207" s="232" t="s">
        <v>283</v>
      </c>
      <c r="G207" s="230"/>
      <c r="H207" s="230"/>
      <c r="I207" s="230"/>
      <c r="J207" s="230"/>
      <c r="K207" s="230"/>
      <c r="L207" s="233"/>
      <c r="M207" s="234"/>
      <c r="N207" s="235"/>
      <c r="O207" s="236"/>
      <c r="P207" s="236"/>
      <c r="Q207" s="236"/>
      <c r="R207" s="236"/>
      <c r="S207" s="236"/>
      <c r="T207" s="237"/>
      <c r="U207" s="228"/>
      <c r="V207" s="228"/>
      <c r="W207" s="228"/>
      <c r="X207" s="228"/>
      <c r="Y207" s="228"/>
      <c r="Z207" s="228"/>
      <c r="AA207" s="228"/>
      <c r="AB207" s="228"/>
      <c r="AC207" s="228"/>
      <c r="AD207" s="228"/>
      <c r="AE207" s="228"/>
      <c r="AT207" s="238" t="s">
        <v>95</v>
      </c>
      <c r="AU207" s="238">
        <v>0</v>
      </c>
      <c r="AY207" s="7" t="s">
        <v>87</v>
      </c>
      <c r="BJ207" s="7">
        <v>0</v>
      </c>
    </row>
    <row r="208" s="14" customFormat="1">
      <c r="B208" s="256"/>
      <c r="C208" s="257" t="s">
        <v>284</v>
      </c>
      <c r="D208" s="257" t="s">
        <v>137</v>
      </c>
      <c r="E208" s="258" t="s">
        <v>285</v>
      </c>
      <c r="F208" s="258" t="s">
        <v>286</v>
      </c>
      <c r="G208" s="259" t="s">
        <v>167</v>
      </c>
      <c r="H208" s="260">
        <v>20</v>
      </c>
      <c r="I208" s="261"/>
      <c r="J208" s="262">
        <f>ROUND(H208*I208,2)</f>
        <v>0</v>
      </c>
      <c r="K208" s="218" t="s">
        <v>16</v>
      </c>
      <c r="L208" s="256"/>
      <c r="M208" s="263"/>
      <c r="N208" s="264" t="s">
        <v>39</v>
      </c>
      <c r="O208" s="265"/>
      <c r="P208" s="265">
        <f>H208*O208</f>
        <v>0</v>
      </c>
      <c r="Q208" s="265">
        <v>0.00012</v>
      </c>
      <c r="R208" s="265">
        <f>H208*Q208</f>
        <v>0.0024000000000000002</v>
      </c>
      <c r="S208" s="265">
        <v>0</v>
      </c>
      <c r="T208" s="266">
        <f>H208*S208</f>
        <v>0</v>
      </c>
      <c r="U208" s="267"/>
      <c r="AR208" s="14">
        <v>8</v>
      </c>
      <c r="AT208" s="14" t="s">
        <v>137</v>
      </c>
      <c r="AU208" s="14">
        <v>2</v>
      </c>
      <c r="AY208" s="14" t="s">
        <v>87</v>
      </c>
      <c r="BE208" s="14">
        <f>IF(N208="základní",J208,0)</f>
        <v>0</v>
      </c>
      <c r="BF208" s="14">
        <f>IF(N208="snížená",J208,0)</f>
        <v>0</v>
      </c>
      <c r="BG208" s="14">
        <f>IF(N208="zákl. přenesená",J208,0)</f>
        <v>0</v>
      </c>
      <c r="BH208" s="14">
        <f>IF(N208="sníž. přenesená",J208,0)</f>
        <v>0</v>
      </c>
      <c r="BI208" s="14">
        <f>IF(N208="nulová",J208,0)</f>
        <v>0</v>
      </c>
      <c r="BJ208" s="14">
        <v>1</v>
      </c>
    </row>
    <row r="209" s="14" customFormat="1">
      <c r="B209" s="256"/>
      <c r="C209" s="257" t="s">
        <v>287</v>
      </c>
      <c r="D209" s="257" t="s">
        <v>137</v>
      </c>
      <c r="E209" s="258" t="s">
        <v>288</v>
      </c>
      <c r="F209" s="258" t="s">
        <v>289</v>
      </c>
      <c r="G209" s="259" t="s">
        <v>167</v>
      </c>
      <c r="H209" s="260">
        <v>9</v>
      </c>
      <c r="I209" s="261"/>
      <c r="J209" s="262">
        <f>ROUND(H209*I209,2)</f>
        <v>0</v>
      </c>
      <c r="K209" s="218" t="s">
        <v>133</v>
      </c>
      <c r="L209" s="256"/>
      <c r="M209" s="263"/>
      <c r="N209" s="264" t="s">
        <v>39</v>
      </c>
      <c r="O209" s="265"/>
      <c r="P209" s="265">
        <f>H209*O209</f>
        <v>0</v>
      </c>
      <c r="Q209" s="265">
        <v>0.00027999999999999998</v>
      </c>
      <c r="R209" s="265">
        <f>H209*Q209</f>
        <v>0.0025199999999999997</v>
      </c>
      <c r="S209" s="265">
        <v>0</v>
      </c>
      <c r="T209" s="266">
        <f>H209*S209</f>
        <v>0</v>
      </c>
      <c r="U209" s="267"/>
      <c r="AR209" s="14">
        <v>8</v>
      </c>
      <c r="AT209" s="14" t="s">
        <v>137</v>
      </c>
      <c r="AU209" s="14">
        <v>2</v>
      </c>
      <c r="AY209" s="14" t="s">
        <v>87</v>
      </c>
      <c r="BE209" s="14">
        <f>IF(N209="základní",J209,0)</f>
        <v>0</v>
      </c>
      <c r="BF209" s="14">
        <f>IF(N209="snížená",J209,0)</f>
        <v>0</v>
      </c>
      <c r="BG209" s="14">
        <f>IF(N209="zákl. přenesená",J209,0)</f>
        <v>0</v>
      </c>
      <c r="BH209" s="14">
        <f>IF(N209="sníž. přenesená",J209,0)</f>
        <v>0</v>
      </c>
      <c r="BI209" s="14">
        <f>IF(N209="nulová",J209,0)</f>
        <v>0</v>
      </c>
      <c r="BJ209" s="14">
        <v>1</v>
      </c>
    </row>
    <row r="210" s="12" customFormat="1" ht="24">
      <c r="B210" s="216"/>
      <c r="C210" s="217" t="s">
        <v>290</v>
      </c>
      <c r="D210" s="217" t="s">
        <v>90</v>
      </c>
      <c r="E210" s="218" t="s">
        <v>291</v>
      </c>
      <c r="F210" s="218" t="s">
        <v>292</v>
      </c>
      <c r="G210" s="219" t="s">
        <v>167</v>
      </c>
      <c r="H210" s="255">
        <v>12</v>
      </c>
      <c r="I210" s="221"/>
      <c r="J210" s="222">
        <f>ROUND(H210*I210,2)</f>
        <v>0</v>
      </c>
      <c r="K210" s="218" t="s">
        <v>133</v>
      </c>
      <c r="L210" s="216"/>
      <c r="M210" s="223"/>
      <c r="N210" s="224" t="s">
        <v>39</v>
      </c>
      <c r="O210" s="225"/>
      <c r="P210" s="225">
        <f>H210*O210</f>
        <v>0</v>
      </c>
      <c r="Q210" s="225">
        <v>0</v>
      </c>
      <c r="R210" s="225">
        <f>H210*Q210</f>
        <v>0</v>
      </c>
      <c r="S210" s="225">
        <v>0</v>
      </c>
      <c r="T210" s="226">
        <f>H210*S210</f>
        <v>0</v>
      </c>
      <c r="U210" s="227"/>
      <c r="AR210" s="12">
        <v>4</v>
      </c>
      <c r="AT210" s="12" t="s">
        <v>90</v>
      </c>
      <c r="AU210" s="12">
        <v>2</v>
      </c>
      <c r="AY210" s="12" t="s">
        <v>87</v>
      </c>
      <c r="BE210" s="12">
        <f>IF(N210="základní",J210,0)</f>
        <v>0</v>
      </c>
      <c r="BF210" s="12">
        <f>IF(N210="snížená",J210,0)</f>
        <v>0</v>
      </c>
      <c r="BG210" s="12">
        <f>IF(N210="zákl. přenesená",J210,0)</f>
        <v>0</v>
      </c>
      <c r="BH210" s="12">
        <f>IF(N210="sníž. přenesená",J210,0)</f>
        <v>0</v>
      </c>
      <c r="BI210" s="12">
        <f>IF(N210="nulová",J210,0)</f>
        <v>0</v>
      </c>
      <c r="BJ210" s="12">
        <v>1</v>
      </c>
    </row>
    <row r="211" s="7" customFormat="1">
      <c r="A211" s="228"/>
      <c r="B211" s="229"/>
      <c r="C211" s="230"/>
      <c r="D211" s="231" t="s">
        <v>95</v>
      </c>
      <c r="E211" s="230"/>
      <c r="F211" s="232" t="s">
        <v>293</v>
      </c>
      <c r="G211" s="230"/>
      <c r="H211" s="230"/>
      <c r="I211" s="230"/>
      <c r="J211" s="230"/>
      <c r="K211" s="230"/>
      <c r="L211" s="233"/>
      <c r="M211" s="234"/>
      <c r="N211" s="235"/>
      <c r="O211" s="236"/>
      <c r="P211" s="236"/>
      <c r="Q211" s="236"/>
      <c r="R211" s="236"/>
      <c r="S211" s="236"/>
      <c r="T211" s="237"/>
      <c r="U211" s="228"/>
      <c r="V211" s="228"/>
      <c r="W211" s="228"/>
      <c r="X211" s="228"/>
      <c r="Y211" s="228"/>
      <c r="Z211" s="228"/>
      <c r="AA211" s="228"/>
      <c r="AB211" s="228"/>
      <c r="AC211" s="228"/>
      <c r="AD211" s="228"/>
      <c r="AE211" s="228"/>
      <c r="AT211" s="238" t="s">
        <v>95</v>
      </c>
      <c r="AU211" s="238">
        <v>0</v>
      </c>
      <c r="AY211" s="7" t="s">
        <v>87</v>
      </c>
      <c r="BJ211" s="7">
        <v>0</v>
      </c>
    </row>
    <row r="212" s="14" customFormat="1">
      <c r="B212" s="256"/>
      <c r="C212" s="257" t="s">
        <v>294</v>
      </c>
      <c r="D212" s="257" t="s">
        <v>137</v>
      </c>
      <c r="E212" s="258" t="s">
        <v>295</v>
      </c>
      <c r="F212" s="258" t="s">
        <v>296</v>
      </c>
      <c r="G212" s="259" t="s">
        <v>167</v>
      </c>
      <c r="H212" s="260">
        <v>5</v>
      </c>
      <c r="I212" s="261"/>
      <c r="J212" s="262">
        <f>ROUND(H212*I212,2)</f>
        <v>0</v>
      </c>
      <c r="K212" s="218" t="s">
        <v>16</v>
      </c>
      <c r="L212" s="256"/>
      <c r="M212" s="263"/>
      <c r="N212" s="264" t="s">
        <v>39</v>
      </c>
      <c r="O212" s="265"/>
      <c r="P212" s="265">
        <f>H212*O212</f>
        <v>0</v>
      </c>
      <c r="Q212" s="265">
        <v>0.00050000000000000001</v>
      </c>
      <c r="R212" s="265">
        <f>H212*Q212</f>
        <v>0.0025000000000000001</v>
      </c>
      <c r="S212" s="265">
        <v>0</v>
      </c>
      <c r="T212" s="266">
        <f>H212*S212</f>
        <v>0</v>
      </c>
      <c r="U212" s="267"/>
      <c r="AR212" s="14">
        <v>8</v>
      </c>
      <c r="AT212" s="14" t="s">
        <v>137</v>
      </c>
      <c r="AU212" s="14">
        <v>2</v>
      </c>
      <c r="AY212" s="14" t="s">
        <v>87</v>
      </c>
      <c r="BE212" s="14">
        <f>IF(N212="základní",J212,0)</f>
        <v>0</v>
      </c>
      <c r="BF212" s="14">
        <f>IF(N212="snížená",J212,0)</f>
        <v>0</v>
      </c>
      <c r="BG212" s="14">
        <f>IF(N212="zákl. přenesená",J212,0)</f>
        <v>0</v>
      </c>
      <c r="BH212" s="14">
        <f>IF(N212="sníž. přenesená",J212,0)</f>
        <v>0</v>
      </c>
      <c r="BI212" s="14">
        <f>IF(N212="nulová",J212,0)</f>
        <v>0</v>
      </c>
      <c r="BJ212" s="14">
        <v>1</v>
      </c>
    </row>
    <row r="213" s="14" customFormat="1">
      <c r="B213" s="256"/>
      <c r="C213" s="257" t="s">
        <v>297</v>
      </c>
      <c r="D213" s="257" t="s">
        <v>137</v>
      </c>
      <c r="E213" s="258" t="s">
        <v>298</v>
      </c>
      <c r="F213" s="258" t="s">
        <v>299</v>
      </c>
      <c r="G213" s="259" t="s">
        <v>167</v>
      </c>
      <c r="H213" s="260">
        <v>7</v>
      </c>
      <c r="I213" s="261"/>
      <c r="J213" s="262">
        <f>ROUND(H213*I213,2)</f>
        <v>0</v>
      </c>
      <c r="K213" s="218" t="s">
        <v>16</v>
      </c>
      <c r="L213" s="256"/>
      <c r="M213" s="263"/>
      <c r="N213" s="264" t="s">
        <v>39</v>
      </c>
      <c r="O213" s="265"/>
      <c r="P213" s="265">
        <f>H213*O213</f>
        <v>0</v>
      </c>
      <c r="Q213" s="265">
        <v>0.00062</v>
      </c>
      <c r="R213" s="265">
        <f>H213*Q213</f>
        <v>0.0043400000000000001</v>
      </c>
      <c r="S213" s="265">
        <v>0</v>
      </c>
      <c r="T213" s="266">
        <f>H213*S213</f>
        <v>0</v>
      </c>
      <c r="U213" s="267"/>
      <c r="AR213" s="14">
        <v>8</v>
      </c>
      <c r="AT213" s="14" t="s">
        <v>137</v>
      </c>
      <c r="AU213" s="14">
        <v>2</v>
      </c>
      <c r="AY213" s="14" t="s">
        <v>87</v>
      </c>
      <c r="BE213" s="14">
        <f>IF(N213="základní",J213,0)</f>
        <v>0</v>
      </c>
      <c r="BF213" s="14">
        <f>IF(N213="snížená",J213,0)</f>
        <v>0</v>
      </c>
      <c r="BG213" s="14">
        <f>IF(N213="zákl. přenesená",J213,0)</f>
        <v>0</v>
      </c>
      <c r="BH213" s="14">
        <f>IF(N213="sníž. přenesená",J213,0)</f>
        <v>0</v>
      </c>
      <c r="BI213" s="14">
        <f>IF(N213="nulová",J213,0)</f>
        <v>0</v>
      </c>
      <c r="BJ213" s="14">
        <v>1</v>
      </c>
    </row>
    <row r="214" s="12" customFormat="1" ht="24">
      <c r="B214" s="216"/>
      <c r="C214" s="217" t="s">
        <v>300</v>
      </c>
      <c r="D214" s="217" t="s">
        <v>90</v>
      </c>
      <c r="E214" s="218" t="s">
        <v>301</v>
      </c>
      <c r="F214" s="218" t="s">
        <v>302</v>
      </c>
      <c r="G214" s="219" t="s">
        <v>167</v>
      </c>
      <c r="H214" s="255">
        <v>5</v>
      </c>
      <c r="I214" s="221"/>
      <c r="J214" s="222">
        <f>ROUND(H214*I214,2)</f>
        <v>0</v>
      </c>
      <c r="K214" s="218" t="s">
        <v>133</v>
      </c>
      <c r="L214" s="216"/>
      <c r="M214" s="223"/>
      <c r="N214" s="224" t="s">
        <v>39</v>
      </c>
      <c r="O214" s="225"/>
      <c r="P214" s="225">
        <f>H214*O214</f>
        <v>0</v>
      </c>
      <c r="Q214" s="225">
        <v>0</v>
      </c>
      <c r="R214" s="225">
        <f>H214*Q214</f>
        <v>0</v>
      </c>
      <c r="S214" s="225">
        <v>0</v>
      </c>
      <c r="T214" s="226">
        <f>H214*S214</f>
        <v>0</v>
      </c>
      <c r="U214" s="227"/>
      <c r="AR214" s="12">
        <v>4</v>
      </c>
      <c r="AT214" s="12" t="s">
        <v>90</v>
      </c>
      <c r="AU214" s="12">
        <v>2</v>
      </c>
      <c r="AY214" s="12" t="s">
        <v>87</v>
      </c>
      <c r="BE214" s="12">
        <f>IF(N214="základní",J214,0)</f>
        <v>0</v>
      </c>
      <c r="BF214" s="12">
        <f>IF(N214="snížená",J214,0)</f>
        <v>0</v>
      </c>
      <c r="BG214" s="12">
        <f>IF(N214="zákl. přenesená",J214,0)</f>
        <v>0</v>
      </c>
      <c r="BH214" s="12">
        <f>IF(N214="sníž. přenesená",J214,0)</f>
        <v>0</v>
      </c>
      <c r="BI214" s="12">
        <f>IF(N214="nulová",J214,0)</f>
        <v>0</v>
      </c>
      <c r="BJ214" s="12">
        <v>1</v>
      </c>
    </row>
    <row r="215" s="7" customFormat="1">
      <c r="A215" s="228"/>
      <c r="B215" s="229"/>
      <c r="C215" s="230"/>
      <c r="D215" s="231" t="s">
        <v>95</v>
      </c>
      <c r="E215" s="230"/>
      <c r="F215" s="232" t="s">
        <v>303</v>
      </c>
      <c r="G215" s="230"/>
      <c r="H215" s="230"/>
      <c r="I215" s="230"/>
      <c r="J215" s="230"/>
      <c r="K215" s="230"/>
      <c r="L215" s="233"/>
      <c r="M215" s="234"/>
      <c r="N215" s="235"/>
      <c r="O215" s="236"/>
      <c r="P215" s="236"/>
      <c r="Q215" s="236"/>
      <c r="R215" s="236"/>
      <c r="S215" s="236"/>
      <c r="T215" s="237"/>
      <c r="U215" s="228"/>
      <c r="V215" s="228"/>
      <c r="W215" s="228"/>
      <c r="X215" s="228"/>
      <c r="Y215" s="228"/>
      <c r="Z215" s="228"/>
      <c r="AA215" s="228"/>
      <c r="AB215" s="228"/>
      <c r="AC215" s="228"/>
      <c r="AD215" s="228"/>
      <c r="AE215" s="228"/>
      <c r="AT215" s="238" t="s">
        <v>95</v>
      </c>
      <c r="AU215" s="238">
        <v>0</v>
      </c>
      <c r="AY215" s="7" t="s">
        <v>87</v>
      </c>
      <c r="BJ215" s="7">
        <v>0</v>
      </c>
    </row>
    <row r="216" s="14" customFormat="1">
      <c r="B216" s="256"/>
      <c r="C216" s="257" t="s">
        <v>304</v>
      </c>
      <c r="D216" s="257" t="s">
        <v>137</v>
      </c>
      <c r="E216" s="258" t="s">
        <v>305</v>
      </c>
      <c r="F216" s="258" t="s">
        <v>306</v>
      </c>
      <c r="G216" s="259" t="s">
        <v>167</v>
      </c>
      <c r="H216" s="260">
        <v>5</v>
      </c>
      <c r="I216" s="261"/>
      <c r="J216" s="262">
        <f>ROUND(H216*I216,2)</f>
        <v>0</v>
      </c>
      <c r="K216" s="218" t="s">
        <v>16</v>
      </c>
      <c r="L216" s="256"/>
      <c r="M216" s="263"/>
      <c r="N216" s="264" t="s">
        <v>39</v>
      </c>
      <c r="O216" s="265"/>
      <c r="P216" s="265">
        <f>H216*O216</f>
        <v>0</v>
      </c>
      <c r="Q216" s="265">
        <v>0.00022000000000000001</v>
      </c>
      <c r="R216" s="265">
        <f>H216*Q216</f>
        <v>0.0011000000000000001</v>
      </c>
      <c r="S216" s="265">
        <v>0</v>
      </c>
      <c r="T216" s="266">
        <f>H216*S216</f>
        <v>0</v>
      </c>
      <c r="U216" s="267"/>
      <c r="AR216" s="14">
        <v>8</v>
      </c>
      <c r="AT216" s="14" t="s">
        <v>137</v>
      </c>
      <c r="AU216" s="14">
        <v>2</v>
      </c>
      <c r="AY216" s="14" t="s">
        <v>87</v>
      </c>
      <c r="BE216" s="14">
        <f>IF(N216="základní",J216,0)</f>
        <v>0</v>
      </c>
      <c r="BF216" s="14">
        <f>IF(N216="snížená",J216,0)</f>
        <v>0</v>
      </c>
      <c r="BG216" s="14">
        <f>IF(N216="zákl. přenesená",J216,0)</f>
        <v>0</v>
      </c>
      <c r="BH216" s="14">
        <f>IF(N216="sníž. přenesená",J216,0)</f>
        <v>0</v>
      </c>
      <c r="BI216" s="14">
        <f>IF(N216="nulová",J216,0)</f>
        <v>0</v>
      </c>
      <c r="BJ216" s="14">
        <v>1</v>
      </c>
    </row>
    <row r="217" s="12" customFormat="1">
      <c r="B217" s="216"/>
      <c r="C217" s="217" t="s">
        <v>307</v>
      </c>
      <c r="D217" s="217" t="s">
        <v>90</v>
      </c>
      <c r="E217" s="218" t="s">
        <v>308</v>
      </c>
      <c r="F217" s="218" t="s">
        <v>309</v>
      </c>
      <c r="G217" s="219" t="s">
        <v>188</v>
      </c>
      <c r="H217" s="255">
        <v>10</v>
      </c>
      <c r="I217" s="221"/>
      <c r="J217" s="222">
        <f>ROUND(H217*I217,2)</f>
        <v>0</v>
      </c>
      <c r="K217" s="218" t="s">
        <v>133</v>
      </c>
      <c r="L217" s="216"/>
      <c r="M217" s="223"/>
      <c r="N217" s="224" t="s">
        <v>39</v>
      </c>
      <c r="O217" s="225"/>
      <c r="P217" s="225">
        <f>H217*O217</f>
        <v>0</v>
      </c>
      <c r="Q217" s="225">
        <v>0</v>
      </c>
      <c r="R217" s="225">
        <f>H217*Q217</f>
        <v>0</v>
      </c>
      <c r="S217" s="225">
        <v>0</v>
      </c>
      <c r="T217" s="226">
        <f>H217*S217</f>
        <v>0</v>
      </c>
      <c r="U217" s="227"/>
      <c r="AR217" s="12">
        <v>4</v>
      </c>
      <c r="AT217" s="12" t="s">
        <v>90</v>
      </c>
      <c r="AU217" s="12">
        <v>2</v>
      </c>
      <c r="AY217" s="12" t="s">
        <v>87</v>
      </c>
      <c r="BE217" s="12">
        <f>IF(N217="základní",J217,0)</f>
        <v>0</v>
      </c>
      <c r="BF217" s="12">
        <f>IF(N217="snížená",J217,0)</f>
        <v>0</v>
      </c>
      <c r="BG217" s="12">
        <f>IF(N217="zákl. přenesená",J217,0)</f>
        <v>0</v>
      </c>
      <c r="BH217" s="12">
        <f>IF(N217="sníž. přenesená",J217,0)</f>
        <v>0</v>
      </c>
      <c r="BI217" s="12">
        <f>IF(N217="nulová",J217,0)</f>
        <v>0</v>
      </c>
      <c r="BJ217" s="12">
        <v>1</v>
      </c>
    </row>
    <row r="218" s="7" customFormat="1">
      <c r="A218" s="228"/>
      <c r="B218" s="229"/>
      <c r="C218" s="230"/>
      <c r="D218" s="231" t="s">
        <v>95</v>
      </c>
      <c r="E218" s="230"/>
      <c r="F218" s="232" t="s">
        <v>310</v>
      </c>
      <c r="G218" s="230"/>
      <c r="H218" s="230"/>
      <c r="I218" s="230"/>
      <c r="J218" s="230"/>
      <c r="K218" s="230"/>
      <c r="L218" s="233"/>
      <c r="M218" s="234"/>
      <c r="N218" s="235"/>
      <c r="O218" s="236"/>
      <c r="P218" s="236"/>
      <c r="Q218" s="236"/>
      <c r="R218" s="236"/>
      <c r="S218" s="236"/>
      <c r="T218" s="237"/>
      <c r="U218" s="228"/>
      <c r="V218" s="228"/>
      <c r="W218" s="228"/>
      <c r="X218" s="228"/>
      <c r="Y218" s="228"/>
      <c r="Z218" s="228"/>
      <c r="AA218" s="228"/>
      <c r="AB218" s="228"/>
      <c r="AC218" s="228"/>
      <c r="AD218" s="228"/>
      <c r="AE218" s="228"/>
      <c r="AT218" s="238" t="s">
        <v>95</v>
      </c>
      <c r="AU218" s="238">
        <v>0</v>
      </c>
      <c r="AY218" s="7" t="s">
        <v>87</v>
      </c>
      <c r="BJ218" s="7">
        <v>0</v>
      </c>
    </row>
    <row r="219" s="12" customFormat="1">
      <c r="B219" s="216"/>
      <c r="C219" s="217" t="s">
        <v>311</v>
      </c>
      <c r="D219" s="217" t="s">
        <v>90</v>
      </c>
      <c r="E219" s="218" t="s">
        <v>312</v>
      </c>
      <c r="F219" s="218" t="s">
        <v>313</v>
      </c>
      <c r="G219" s="219" t="s">
        <v>188</v>
      </c>
      <c r="H219" s="255">
        <v>3</v>
      </c>
      <c r="I219" s="221"/>
      <c r="J219" s="222">
        <f>ROUND(H219*I219,2)</f>
        <v>0</v>
      </c>
      <c r="K219" s="218" t="s">
        <v>133</v>
      </c>
      <c r="L219" s="216"/>
      <c r="M219" s="223"/>
      <c r="N219" s="224" t="s">
        <v>39</v>
      </c>
      <c r="O219" s="225"/>
      <c r="P219" s="225">
        <f>H219*O219</f>
        <v>0</v>
      </c>
      <c r="Q219" s="225">
        <v>0</v>
      </c>
      <c r="R219" s="225">
        <f>H219*Q219</f>
        <v>0</v>
      </c>
      <c r="S219" s="225">
        <v>0</v>
      </c>
      <c r="T219" s="226">
        <f>H219*S219</f>
        <v>0</v>
      </c>
      <c r="U219" s="227"/>
      <c r="AR219" s="12">
        <v>4</v>
      </c>
      <c r="AT219" s="12" t="s">
        <v>90</v>
      </c>
      <c r="AU219" s="12">
        <v>2</v>
      </c>
      <c r="AY219" s="12" t="s">
        <v>87</v>
      </c>
      <c r="BE219" s="12">
        <f>IF(N219="základní",J219,0)</f>
        <v>0</v>
      </c>
      <c r="BF219" s="12">
        <f>IF(N219="snížená",J219,0)</f>
        <v>0</v>
      </c>
      <c r="BG219" s="12">
        <f>IF(N219="zákl. přenesená",J219,0)</f>
        <v>0</v>
      </c>
      <c r="BH219" s="12">
        <f>IF(N219="sníž. přenesená",J219,0)</f>
        <v>0</v>
      </c>
      <c r="BI219" s="12">
        <f>IF(N219="nulová",J219,0)</f>
        <v>0</v>
      </c>
      <c r="BJ219" s="12">
        <v>1</v>
      </c>
    </row>
    <row r="220" s="7" customFormat="1">
      <c r="A220" s="228"/>
      <c r="B220" s="229"/>
      <c r="C220" s="230"/>
      <c r="D220" s="231" t="s">
        <v>95</v>
      </c>
      <c r="E220" s="230"/>
      <c r="F220" s="232" t="s">
        <v>314</v>
      </c>
      <c r="G220" s="230"/>
      <c r="H220" s="230"/>
      <c r="I220" s="230"/>
      <c r="J220" s="230"/>
      <c r="K220" s="230"/>
      <c r="L220" s="233"/>
      <c r="M220" s="234"/>
      <c r="N220" s="235"/>
      <c r="O220" s="236"/>
      <c r="P220" s="236"/>
      <c r="Q220" s="236"/>
      <c r="R220" s="236"/>
      <c r="S220" s="236"/>
      <c r="T220" s="237"/>
      <c r="U220" s="228"/>
      <c r="V220" s="228"/>
      <c r="W220" s="228"/>
      <c r="X220" s="228"/>
      <c r="Y220" s="228"/>
      <c r="Z220" s="228"/>
      <c r="AA220" s="228"/>
      <c r="AB220" s="228"/>
      <c r="AC220" s="228"/>
      <c r="AD220" s="228"/>
      <c r="AE220" s="228"/>
      <c r="AT220" s="238" t="s">
        <v>95</v>
      </c>
      <c r="AU220" s="238">
        <v>0</v>
      </c>
      <c r="AY220" s="7" t="s">
        <v>87</v>
      </c>
      <c r="BJ220" s="7">
        <v>0</v>
      </c>
    </row>
    <row r="221" s="12" customFormat="1" ht="24">
      <c r="B221" s="216"/>
      <c r="C221" s="217" t="s">
        <v>315</v>
      </c>
      <c r="D221" s="217" t="s">
        <v>90</v>
      </c>
      <c r="E221" s="218" t="s">
        <v>316</v>
      </c>
      <c r="F221" s="218" t="s">
        <v>317</v>
      </c>
      <c r="G221" s="219" t="s">
        <v>167</v>
      </c>
      <c r="H221" s="255">
        <v>1</v>
      </c>
      <c r="I221" s="221"/>
      <c r="J221" s="222">
        <f>ROUND(H221*I221,2)</f>
        <v>0</v>
      </c>
      <c r="K221" s="218" t="s">
        <v>133</v>
      </c>
      <c r="L221" s="216"/>
      <c r="M221" s="223"/>
      <c r="N221" s="224" t="s">
        <v>39</v>
      </c>
      <c r="O221" s="225"/>
      <c r="P221" s="225">
        <f>H221*O221</f>
        <v>0</v>
      </c>
      <c r="Q221" s="225">
        <v>0.0019400000000000001</v>
      </c>
      <c r="R221" s="225">
        <f>H221*Q221</f>
        <v>0.0019400000000000001</v>
      </c>
      <c r="S221" s="225">
        <v>0</v>
      </c>
      <c r="T221" s="226">
        <f>H221*S221</f>
        <v>0</v>
      </c>
      <c r="U221" s="227"/>
      <c r="AR221" s="12">
        <v>4</v>
      </c>
      <c r="AT221" s="12" t="s">
        <v>90</v>
      </c>
      <c r="AU221" s="12">
        <v>2</v>
      </c>
      <c r="AY221" s="12" t="s">
        <v>87</v>
      </c>
      <c r="BE221" s="12">
        <f>IF(N221="základní",J221,0)</f>
        <v>0</v>
      </c>
      <c r="BF221" s="12">
        <f>IF(N221="snížená",J221,0)</f>
        <v>0</v>
      </c>
      <c r="BG221" s="12">
        <f>IF(N221="zákl. přenesená",J221,0)</f>
        <v>0</v>
      </c>
      <c r="BH221" s="12">
        <f>IF(N221="sníž. přenesená",J221,0)</f>
        <v>0</v>
      </c>
      <c r="BI221" s="12">
        <f>IF(N221="nulová",J221,0)</f>
        <v>0</v>
      </c>
      <c r="BJ221" s="12">
        <v>1</v>
      </c>
    </row>
    <row r="222" s="7" customFormat="1">
      <c r="A222" s="228"/>
      <c r="B222" s="229"/>
      <c r="C222" s="230"/>
      <c r="D222" s="231" t="s">
        <v>95</v>
      </c>
      <c r="E222" s="230"/>
      <c r="F222" s="232" t="s">
        <v>318</v>
      </c>
      <c r="G222" s="230"/>
      <c r="H222" s="230"/>
      <c r="I222" s="230"/>
      <c r="J222" s="230"/>
      <c r="K222" s="230"/>
      <c r="L222" s="233"/>
      <c r="M222" s="234"/>
      <c r="N222" s="235"/>
      <c r="O222" s="236"/>
      <c r="P222" s="236"/>
      <c r="Q222" s="236"/>
      <c r="R222" s="236"/>
      <c r="S222" s="236"/>
      <c r="T222" s="237"/>
      <c r="U222" s="228"/>
      <c r="V222" s="228"/>
      <c r="W222" s="228"/>
      <c r="X222" s="228"/>
      <c r="Y222" s="228"/>
      <c r="Z222" s="228"/>
      <c r="AA222" s="228"/>
      <c r="AB222" s="228"/>
      <c r="AC222" s="228"/>
      <c r="AD222" s="228"/>
      <c r="AE222" s="228"/>
      <c r="AT222" s="238" t="s">
        <v>95</v>
      </c>
      <c r="AU222" s="238">
        <v>0</v>
      </c>
      <c r="AY222" s="7" t="s">
        <v>87</v>
      </c>
      <c r="BJ222" s="7">
        <v>0</v>
      </c>
    </row>
    <row r="223" s="12" customFormat="1" ht="24">
      <c r="B223" s="216"/>
      <c r="C223" s="217" t="s">
        <v>319</v>
      </c>
      <c r="D223" s="217" t="s">
        <v>90</v>
      </c>
      <c r="E223" s="218" t="s">
        <v>320</v>
      </c>
      <c r="F223" s="218" t="s">
        <v>321</v>
      </c>
      <c r="G223" s="219" t="s">
        <v>167</v>
      </c>
      <c r="H223" s="255">
        <v>1</v>
      </c>
      <c r="I223" s="221"/>
      <c r="J223" s="222">
        <f>ROUND(H223*I223,2)</f>
        <v>0</v>
      </c>
      <c r="K223" s="218" t="s">
        <v>133</v>
      </c>
      <c r="L223" s="216"/>
      <c r="M223" s="223"/>
      <c r="N223" s="224" t="s">
        <v>39</v>
      </c>
      <c r="O223" s="225"/>
      <c r="P223" s="225">
        <f>H223*O223</f>
        <v>0</v>
      </c>
      <c r="Q223" s="225">
        <v>0.0065500000000000003</v>
      </c>
      <c r="R223" s="225">
        <f>H223*Q223</f>
        <v>0.0065500000000000003</v>
      </c>
      <c r="S223" s="225">
        <v>0</v>
      </c>
      <c r="T223" s="226">
        <f>H223*S223</f>
        <v>0</v>
      </c>
      <c r="U223" s="227"/>
      <c r="AR223" s="12">
        <v>4</v>
      </c>
      <c r="AT223" s="12" t="s">
        <v>90</v>
      </c>
      <c r="AU223" s="12">
        <v>2</v>
      </c>
      <c r="AY223" s="12" t="s">
        <v>87</v>
      </c>
      <c r="BE223" s="12">
        <f>IF(N223="základní",J223,0)</f>
        <v>0</v>
      </c>
      <c r="BF223" s="12">
        <f>IF(N223="snížená",J223,0)</f>
        <v>0</v>
      </c>
      <c r="BG223" s="12">
        <f>IF(N223="zákl. přenesená",J223,0)</f>
        <v>0</v>
      </c>
      <c r="BH223" s="12">
        <f>IF(N223="sníž. přenesená",J223,0)</f>
        <v>0</v>
      </c>
      <c r="BI223" s="12">
        <f>IF(N223="nulová",J223,0)</f>
        <v>0</v>
      </c>
      <c r="BJ223" s="12">
        <v>1</v>
      </c>
    </row>
    <row r="224" s="7" customFormat="1">
      <c r="A224" s="228"/>
      <c r="B224" s="229"/>
      <c r="C224" s="230"/>
      <c r="D224" s="231" t="s">
        <v>95</v>
      </c>
      <c r="E224" s="230"/>
      <c r="F224" s="232" t="s">
        <v>322</v>
      </c>
      <c r="G224" s="230"/>
      <c r="H224" s="230"/>
      <c r="I224" s="230"/>
      <c r="J224" s="230"/>
      <c r="K224" s="230"/>
      <c r="L224" s="233"/>
      <c r="M224" s="234"/>
      <c r="N224" s="235"/>
      <c r="O224" s="236"/>
      <c r="P224" s="236"/>
      <c r="Q224" s="236"/>
      <c r="R224" s="236"/>
      <c r="S224" s="236"/>
      <c r="T224" s="237"/>
      <c r="U224" s="228"/>
      <c r="V224" s="228"/>
      <c r="W224" s="228"/>
      <c r="X224" s="228"/>
      <c r="Y224" s="228"/>
      <c r="Z224" s="228"/>
      <c r="AA224" s="228"/>
      <c r="AB224" s="228"/>
      <c r="AC224" s="228"/>
      <c r="AD224" s="228"/>
      <c r="AE224" s="228"/>
      <c r="AT224" s="238" t="s">
        <v>95</v>
      </c>
      <c r="AU224" s="238">
        <v>0</v>
      </c>
      <c r="AY224" s="7" t="s">
        <v>87</v>
      </c>
      <c r="BJ224" s="7">
        <v>0</v>
      </c>
    </row>
    <row r="225" s="12" customFormat="1" ht="24">
      <c r="B225" s="216"/>
      <c r="C225" s="217" t="s">
        <v>323</v>
      </c>
      <c r="D225" s="217" t="s">
        <v>90</v>
      </c>
      <c r="E225" s="218" t="s">
        <v>324</v>
      </c>
      <c r="F225" s="218" t="s">
        <v>325</v>
      </c>
      <c r="G225" s="219" t="s">
        <v>167</v>
      </c>
      <c r="H225" s="255">
        <v>1</v>
      </c>
      <c r="I225" s="221"/>
      <c r="J225" s="222">
        <f>ROUND(H225*I225,2)</f>
        <v>0</v>
      </c>
      <c r="K225" s="218" t="s">
        <v>133</v>
      </c>
      <c r="L225" s="216"/>
      <c r="M225" s="223"/>
      <c r="N225" s="224" t="s">
        <v>39</v>
      </c>
      <c r="O225" s="225"/>
      <c r="P225" s="225">
        <f>H225*O225</f>
        <v>0</v>
      </c>
      <c r="Q225" s="225">
        <v>0.01136</v>
      </c>
      <c r="R225" s="225">
        <f>H225*Q225</f>
        <v>0.01136</v>
      </c>
      <c r="S225" s="225">
        <v>0</v>
      </c>
      <c r="T225" s="226">
        <f>H225*S225</f>
        <v>0</v>
      </c>
      <c r="U225" s="227"/>
      <c r="AR225" s="12">
        <v>4</v>
      </c>
      <c r="AT225" s="12" t="s">
        <v>90</v>
      </c>
      <c r="AU225" s="12">
        <v>2</v>
      </c>
      <c r="AY225" s="12" t="s">
        <v>87</v>
      </c>
      <c r="BE225" s="12">
        <f>IF(N225="základní",J225,0)</f>
        <v>0</v>
      </c>
      <c r="BF225" s="12">
        <f>IF(N225="snížená",J225,0)</f>
        <v>0</v>
      </c>
      <c r="BG225" s="12">
        <f>IF(N225="zákl. přenesená",J225,0)</f>
        <v>0</v>
      </c>
      <c r="BH225" s="12">
        <f>IF(N225="sníž. přenesená",J225,0)</f>
        <v>0</v>
      </c>
      <c r="BI225" s="12">
        <f>IF(N225="nulová",J225,0)</f>
        <v>0</v>
      </c>
      <c r="BJ225" s="12">
        <v>1</v>
      </c>
    </row>
    <row r="226" s="7" customFormat="1">
      <c r="A226" s="228"/>
      <c r="B226" s="229"/>
      <c r="C226" s="230"/>
      <c r="D226" s="231" t="s">
        <v>95</v>
      </c>
      <c r="E226" s="230"/>
      <c r="F226" s="232" t="s">
        <v>326</v>
      </c>
      <c r="G226" s="230"/>
      <c r="H226" s="230"/>
      <c r="I226" s="230"/>
      <c r="J226" s="230"/>
      <c r="K226" s="230"/>
      <c r="L226" s="233"/>
      <c r="M226" s="234"/>
      <c r="N226" s="235"/>
      <c r="O226" s="236"/>
      <c r="P226" s="236"/>
      <c r="Q226" s="236"/>
      <c r="R226" s="236"/>
      <c r="S226" s="236"/>
      <c r="T226" s="237"/>
      <c r="U226" s="228"/>
      <c r="V226" s="228"/>
      <c r="W226" s="228"/>
      <c r="X226" s="228"/>
      <c r="Y226" s="228"/>
      <c r="Z226" s="228"/>
      <c r="AA226" s="228"/>
      <c r="AB226" s="228"/>
      <c r="AC226" s="228"/>
      <c r="AD226" s="228"/>
      <c r="AE226" s="228"/>
      <c r="AT226" s="238" t="s">
        <v>95</v>
      </c>
      <c r="AU226" s="238">
        <v>0</v>
      </c>
      <c r="AY226" s="7" t="s">
        <v>87</v>
      </c>
      <c r="BJ226" s="7">
        <v>0</v>
      </c>
    </row>
    <row r="227" s="12" customFormat="1" ht="24">
      <c r="B227" s="216"/>
      <c r="C227" s="217" t="s">
        <v>327</v>
      </c>
      <c r="D227" s="217" t="s">
        <v>90</v>
      </c>
      <c r="E227" s="218" t="s">
        <v>328</v>
      </c>
      <c r="F227" s="218" t="s">
        <v>329</v>
      </c>
      <c r="G227" s="219" t="s">
        <v>167</v>
      </c>
      <c r="H227" s="255">
        <v>1</v>
      </c>
      <c r="I227" s="221"/>
      <c r="J227" s="222">
        <f>ROUND(H227*I227,2)</f>
        <v>0</v>
      </c>
      <c r="K227" s="218" t="s">
        <v>133</v>
      </c>
      <c r="L227" s="216"/>
      <c r="M227" s="223"/>
      <c r="N227" s="224" t="s">
        <v>39</v>
      </c>
      <c r="O227" s="225"/>
      <c r="P227" s="225">
        <f>H227*O227</f>
        <v>0</v>
      </c>
      <c r="Q227" s="225">
        <v>0.0026800000000000001</v>
      </c>
      <c r="R227" s="225">
        <f>H227*Q227</f>
        <v>0.0026800000000000001</v>
      </c>
      <c r="S227" s="225">
        <v>0</v>
      </c>
      <c r="T227" s="226">
        <f>H227*S227</f>
        <v>0</v>
      </c>
      <c r="U227" s="227"/>
      <c r="AR227" s="12">
        <v>4</v>
      </c>
      <c r="AT227" s="12" t="s">
        <v>90</v>
      </c>
      <c r="AU227" s="12">
        <v>2</v>
      </c>
      <c r="AY227" s="12" t="s">
        <v>87</v>
      </c>
      <c r="BE227" s="12">
        <f>IF(N227="základní",J227,0)</f>
        <v>0</v>
      </c>
      <c r="BF227" s="12">
        <f>IF(N227="snížená",J227,0)</f>
        <v>0</v>
      </c>
      <c r="BG227" s="12">
        <f>IF(N227="zákl. přenesená",J227,0)</f>
        <v>0</v>
      </c>
      <c r="BH227" s="12">
        <f>IF(N227="sníž. přenesená",J227,0)</f>
        <v>0</v>
      </c>
      <c r="BI227" s="12">
        <f>IF(N227="nulová",J227,0)</f>
        <v>0</v>
      </c>
      <c r="BJ227" s="12">
        <v>1</v>
      </c>
    </row>
    <row r="228" s="7" customFormat="1">
      <c r="A228" s="228"/>
      <c r="B228" s="229"/>
      <c r="C228" s="230"/>
      <c r="D228" s="231" t="s">
        <v>95</v>
      </c>
      <c r="E228" s="230"/>
      <c r="F228" s="232" t="s">
        <v>330</v>
      </c>
      <c r="G228" s="230"/>
      <c r="H228" s="230"/>
      <c r="I228" s="230"/>
      <c r="J228" s="230"/>
      <c r="K228" s="230"/>
      <c r="L228" s="233"/>
      <c r="M228" s="234"/>
      <c r="N228" s="235"/>
      <c r="O228" s="236"/>
      <c r="P228" s="236"/>
      <c r="Q228" s="236"/>
      <c r="R228" s="236"/>
      <c r="S228" s="236"/>
      <c r="T228" s="237"/>
      <c r="U228" s="228"/>
      <c r="V228" s="228"/>
      <c r="W228" s="228"/>
      <c r="X228" s="228"/>
      <c r="Y228" s="228"/>
      <c r="Z228" s="228"/>
      <c r="AA228" s="228"/>
      <c r="AB228" s="228"/>
      <c r="AC228" s="228"/>
      <c r="AD228" s="228"/>
      <c r="AE228" s="228"/>
      <c r="AT228" s="238" t="s">
        <v>95</v>
      </c>
      <c r="AU228" s="238">
        <v>0</v>
      </c>
      <c r="AY228" s="7" t="s">
        <v>87</v>
      </c>
      <c r="BJ228" s="7">
        <v>0</v>
      </c>
    </row>
    <row r="229" s="12" customFormat="1" ht="24">
      <c r="B229" s="216"/>
      <c r="C229" s="217" t="s">
        <v>331</v>
      </c>
      <c r="D229" s="217" t="s">
        <v>90</v>
      </c>
      <c r="E229" s="218" t="s">
        <v>332</v>
      </c>
      <c r="F229" s="218" t="s">
        <v>333</v>
      </c>
      <c r="G229" s="219" t="s">
        <v>167</v>
      </c>
      <c r="H229" s="255">
        <v>1</v>
      </c>
      <c r="I229" s="221"/>
      <c r="J229" s="222">
        <f>ROUND(H229*I229,2)</f>
        <v>0</v>
      </c>
      <c r="K229" s="218" t="s">
        <v>133</v>
      </c>
      <c r="L229" s="216"/>
      <c r="M229" s="223"/>
      <c r="N229" s="224" t="s">
        <v>39</v>
      </c>
      <c r="O229" s="225"/>
      <c r="P229" s="225">
        <f>H229*O229</f>
        <v>0</v>
      </c>
      <c r="Q229" s="225">
        <v>0</v>
      </c>
      <c r="R229" s="225">
        <f>H229*Q229</f>
        <v>0</v>
      </c>
      <c r="S229" s="225">
        <v>0</v>
      </c>
      <c r="T229" s="226">
        <f>H229*S229</f>
        <v>0</v>
      </c>
      <c r="U229" s="227"/>
      <c r="AR229" s="12">
        <v>4</v>
      </c>
      <c r="AT229" s="12" t="s">
        <v>90</v>
      </c>
      <c r="AU229" s="12">
        <v>2</v>
      </c>
      <c r="AY229" s="12" t="s">
        <v>87</v>
      </c>
      <c r="BE229" s="12">
        <f>IF(N229="základní",J229,0)</f>
        <v>0</v>
      </c>
      <c r="BF229" s="12">
        <f>IF(N229="snížená",J229,0)</f>
        <v>0</v>
      </c>
      <c r="BG229" s="12">
        <f>IF(N229="zákl. přenesená",J229,0)</f>
        <v>0</v>
      </c>
      <c r="BH229" s="12">
        <f>IF(N229="sníž. přenesená",J229,0)</f>
        <v>0</v>
      </c>
      <c r="BI229" s="12">
        <f>IF(N229="nulová",J229,0)</f>
        <v>0</v>
      </c>
      <c r="BJ229" s="12">
        <v>1</v>
      </c>
    </row>
    <row r="230" s="7" customFormat="1">
      <c r="A230" s="228"/>
      <c r="B230" s="229"/>
      <c r="C230" s="230"/>
      <c r="D230" s="231" t="s">
        <v>95</v>
      </c>
      <c r="E230" s="230"/>
      <c r="F230" s="232" t="s">
        <v>334</v>
      </c>
      <c r="G230" s="230"/>
      <c r="H230" s="230"/>
      <c r="I230" s="230"/>
      <c r="J230" s="230"/>
      <c r="K230" s="230"/>
      <c r="L230" s="233"/>
      <c r="M230" s="234"/>
      <c r="N230" s="235"/>
      <c r="O230" s="236"/>
      <c r="P230" s="236"/>
      <c r="Q230" s="236"/>
      <c r="R230" s="236"/>
      <c r="S230" s="236"/>
      <c r="T230" s="237"/>
      <c r="U230" s="228"/>
      <c r="V230" s="228"/>
      <c r="W230" s="228"/>
      <c r="X230" s="228"/>
      <c r="Y230" s="228"/>
      <c r="Z230" s="228"/>
      <c r="AA230" s="228"/>
      <c r="AB230" s="228"/>
      <c r="AC230" s="228"/>
      <c r="AD230" s="228"/>
      <c r="AE230" s="228"/>
      <c r="AT230" s="238" t="s">
        <v>95</v>
      </c>
      <c r="AU230" s="238">
        <v>0</v>
      </c>
      <c r="AY230" s="7" t="s">
        <v>87</v>
      </c>
      <c r="BJ230" s="7">
        <v>0</v>
      </c>
    </row>
    <row r="231" s="12" customFormat="1">
      <c r="B231" s="216"/>
      <c r="C231" s="217" t="s">
        <v>335</v>
      </c>
      <c r="D231" s="217" t="s">
        <v>90</v>
      </c>
      <c r="E231" s="218" t="s">
        <v>336</v>
      </c>
      <c r="F231" s="218" t="s">
        <v>337</v>
      </c>
      <c r="G231" s="219" t="s">
        <v>167</v>
      </c>
      <c r="H231" s="255">
        <v>3</v>
      </c>
      <c r="I231" s="221"/>
      <c r="J231" s="222">
        <f>ROUND(H231*I231,2)</f>
        <v>0</v>
      </c>
      <c r="K231" s="218" t="s">
        <v>133</v>
      </c>
      <c r="L231" s="216"/>
      <c r="M231" s="223"/>
      <c r="N231" s="224" t="s">
        <v>39</v>
      </c>
      <c r="O231" s="225"/>
      <c r="P231" s="225">
        <f>H231*O231</f>
        <v>0</v>
      </c>
      <c r="Q231" s="225">
        <v>0.00024000000000000001</v>
      </c>
      <c r="R231" s="225">
        <f>H231*Q231</f>
        <v>0.00072000000000000005</v>
      </c>
      <c r="S231" s="225">
        <v>0</v>
      </c>
      <c r="T231" s="226">
        <f>H231*S231</f>
        <v>0</v>
      </c>
      <c r="U231" s="227"/>
      <c r="AR231" s="12">
        <v>4</v>
      </c>
      <c r="AT231" s="12" t="s">
        <v>90</v>
      </c>
      <c r="AU231" s="12">
        <v>2</v>
      </c>
      <c r="AY231" s="12" t="s">
        <v>87</v>
      </c>
      <c r="BE231" s="12">
        <f>IF(N231="základní",J231,0)</f>
        <v>0</v>
      </c>
      <c r="BF231" s="12">
        <f>IF(N231="snížená",J231,0)</f>
        <v>0</v>
      </c>
      <c r="BG231" s="12">
        <f>IF(N231="zákl. přenesená",J231,0)</f>
        <v>0</v>
      </c>
      <c r="BH231" s="12">
        <f>IF(N231="sníž. přenesená",J231,0)</f>
        <v>0</v>
      </c>
      <c r="BI231" s="12">
        <f>IF(N231="nulová",J231,0)</f>
        <v>0</v>
      </c>
      <c r="BJ231" s="12">
        <v>1</v>
      </c>
    </row>
    <row r="232" s="7" customFormat="1">
      <c r="A232" s="228"/>
      <c r="B232" s="229"/>
      <c r="C232" s="230"/>
      <c r="D232" s="231" t="s">
        <v>95</v>
      </c>
      <c r="E232" s="230"/>
      <c r="F232" s="232" t="s">
        <v>338</v>
      </c>
      <c r="G232" s="230"/>
      <c r="H232" s="230"/>
      <c r="I232" s="230"/>
      <c r="J232" s="230"/>
      <c r="K232" s="230"/>
      <c r="L232" s="233"/>
      <c r="M232" s="234"/>
      <c r="N232" s="235"/>
      <c r="O232" s="236"/>
      <c r="P232" s="236"/>
      <c r="Q232" s="236"/>
      <c r="R232" s="236"/>
      <c r="S232" s="236"/>
      <c r="T232" s="237"/>
      <c r="U232" s="228"/>
      <c r="V232" s="228"/>
      <c r="W232" s="228"/>
      <c r="X232" s="228"/>
      <c r="Y232" s="228"/>
      <c r="Z232" s="228"/>
      <c r="AA232" s="228"/>
      <c r="AB232" s="228"/>
      <c r="AC232" s="228"/>
      <c r="AD232" s="228"/>
      <c r="AE232" s="228"/>
      <c r="AT232" s="238" t="s">
        <v>95</v>
      </c>
      <c r="AU232" s="238">
        <v>0</v>
      </c>
      <c r="AY232" s="7" t="s">
        <v>87</v>
      </c>
      <c r="BJ232" s="7">
        <v>0</v>
      </c>
    </row>
    <row r="233" s="12" customFormat="1">
      <c r="B233" s="216"/>
      <c r="C233" s="217" t="s">
        <v>339</v>
      </c>
      <c r="D233" s="217" t="s">
        <v>90</v>
      </c>
      <c r="E233" s="218" t="s">
        <v>340</v>
      </c>
      <c r="F233" s="218" t="s">
        <v>341</v>
      </c>
      <c r="G233" s="219" t="s">
        <v>342</v>
      </c>
      <c r="H233" s="255">
        <v>1</v>
      </c>
      <c r="I233" s="221"/>
      <c r="J233" s="222">
        <f>ROUND(H233*I233,2)</f>
        <v>0</v>
      </c>
      <c r="K233" s="218"/>
      <c r="L233" s="216"/>
      <c r="M233" s="223"/>
      <c r="N233" s="224" t="s">
        <v>39</v>
      </c>
      <c r="O233" s="225"/>
      <c r="P233" s="225">
        <f>H233*O233</f>
        <v>0</v>
      </c>
      <c r="Q233" s="225">
        <v>0</v>
      </c>
      <c r="R233" s="225">
        <f>H233*Q233</f>
        <v>0</v>
      </c>
      <c r="S233" s="225">
        <v>0</v>
      </c>
      <c r="T233" s="226">
        <f>H233*S233</f>
        <v>0</v>
      </c>
      <c r="U233" s="227"/>
      <c r="AR233" s="12">
        <v>4</v>
      </c>
      <c r="AT233" s="12" t="s">
        <v>90</v>
      </c>
      <c r="AU233" s="12">
        <v>2</v>
      </c>
      <c r="AY233" s="12" t="s">
        <v>87</v>
      </c>
      <c r="BE233" s="12">
        <f>IF(N233="základní",J233,0)</f>
        <v>0</v>
      </c>
      <c r="BF233" s="12">
        <f>IF(N233="snížená",J233,0)</f>
        <v>0</v>
      </c>
      <c r="BG233" s="12">
        <f>IF(N233="zákl. přenesená",J233,0)</f>
        <v>0</v>
      </c>
      <c r="BH233" s="12">
        <f>IF(N233="sníž. přenesená",J233,0)</f>
        <v>0</v>
      </c>
      <c r="BI233" s="12">
        <f>IF(N233="nulová",J233,0)</f>
        <v>0</v>
      </c>
      <c r="BJ233" s="12">
        <v>1</v>
      </c>
    </row>
    <row r="234" s="12" customFormat="1" ht="24">
      <c r="B234" s="216"/>
      <c r="C234" s="217" t="s">
        <v>343</v>
      </c>
      <c r="D234" s="217" t="s">
        <v>90</v>
      </c>
      <c r="E234" s="218" t="s">
        <v>344</v>
      </c>
      <c r="F234" s="218" t="s">
        <v>345</v>
      </c>
      <c r="G234" s="219" t="s">
        <v>167</v>
      </c>
      <c r="H234" s="255">
        <v>3</v>
      </c>
      <c r="I234" s="221"/>
      <c r="J234" s="222">
        <f>ROUND(H234*I234,2)</f>
        <v>0</v>
      </c>
      <c r="K234" s="218" t="s">
        <v>133</v>
      </c>
      <c r="L234" s="216"/>
      <c r="M234" s="223"/>
      <c r="N234" s="224" t="s">
        <v>39</v>
      </c>
      <c r="O234" s="225"/>
      <c r="P234" s="225">
        <f>H234*O234</f>
        <v>0</v>
      </c>
      <c r="Q234" s="225">
        <v>0.089999999999999997</v>
      </c>
      <c r="R234" s="225">
        <f>H234*Q234</f>
        <v>0.27000000000000002</v>
      </c>
      <c r="S234" s="225">
        <v>0</v>
      </c>
      <c r="T234" s="226">
        <f>H234*S234</f>
        <v>0</v>
      </c>
      <c r="U234" s="227"/>
      <c r="AR234" s="12">
        <v>4</v>
      </c>
      <c r="AT234" s="12" t="s">
        <v>90</v>
      </c>
      <c r="AU234" s="12">
        <v>2</v>
      </c>
      <c r="AY234" s="12" t="s">
        <v>87</v>
      </c>
      <c r="BE234" s="12">
        <f>IF(N234="základní",J234,0)</f>
        <v>0</v>
      </c>
      <c r="BF234" s="12">
        <f>IF(N234="snížená",J234,0)</f>
        <v>0</v>
      </c>
      <c r="BG234" s="12">
        <f>IF(N234="zákl. přenesená",J234,0)</f>
        <v>0</v>
      </c>
      <c r="BH234" s="12">
        <f>IF(N234="sníž. přenesená",J234,0)</f>
        <v>0</v>
      </c>
      <c r="BI234" s="12">
        <f>IF(N234="nulová",J234,0)</f>
        <v>0</v>
      </c>
      <c r="BJ234" s="12">
        <v>1</v>
      </c>
    </row>
    <row r="235" s="7" customFormat="1">
      <c r="A235" s="228"/>
      <c r="B235" s="229"/>
      <c r="C235" s="230"/>
      <c r="D235" s="231" t="s">
        <v>95</v>
      </c>
      <c r="E235" s="230"/>
      <c r="F235" s="232" t="s">
        <v>346</v>
      </c>
      <c r="G235" s="230"/>
      <c r="H235" s="230"/>
      <c r="I235" s="230"/>
      <c r="J235" s="230"/>
      <c r="K235" s="230"/>
      <c r="L235" s="233"/>
      <c r="M235" s="234"/>
      <c r="N235" s="235"/>
      <c r="O235" s="236"/>
      <c r="P235" s="236"/>
      <c r="Q235" s="236"/>
      <c r="R235" s="236"/>
      <c r="S235" s="236"/>
      <c r="T235" s="237"/>
      <c r="U235" s="228"/>
      <c r="V235" s="228"/>
      <c r="W235" s="228"/>
      <c r="X235" s="228"/>
      <c r="Y235" s="228"/>
      <c r="Z235" s="228"/>
      <c r="AA235" s="228"/>
      <c r="AB235" s="228"/>
      <c r="AC235" s="228"/>
      <c r="AD235" s="228"/>
      <c r="AE235" s="228"/>
      <c r="AT235" s="238" t="s">
        <v>95</v>
      </c>
      <c r="AU235" s="238">
        <v>0</v>
      </c>
      <c r="AY235" s="7" t="s">
        <v>87</v>
      </c>
      <c r="BJ235" s="7">
        <v>0</v>
      </c>
    </row>
    <row r="236" s="14" customFormat="1">
      <c r="B236" s="256"/>
      <c r="C236" s="257" t="s">
        <v>347</v>
      </c>
      <c r="D236" s="257" t="s">
        <v>137</v>
      </c>
      <c r="E236" s="258" t="s">
        <v>348</v>
      </c>
      <c r="F236" s="258" t="s">
        <v>349</v>
      </c>
      <c r="G236" s="259" t="s">
        <v>167</v>
      </c>
      <c r="H236" s="260">
        <v>3</v>
      </c>
      <c r="I236" s="261"/>
      <c r="J236" s="262">
        <f>ROUND(H236*I236,2)</f>
        <v>0</v>
      </c>
      <c r="K236" s="218" t="s">
        <v>133</v>
      </c>
      <c r="L236" s="256"/>
      <c r="M236" s="263"/>
      <c r="N236" s="264" t="s">
        <v>39</v>
      </c>
      <c r="O236" s="265"/>
      <c r="P236" s="265">
        <f>H236*O236</f>
        <v>0</v>
      </c>
      <c r="Q236" s="265">
        <v>0.080000000000000002</v>
      </c>
      <c r="R236" s="265">
        <f>H236*Q236</f>
        <v>0.23999999999999999</v>
      </c>
      <c r="S236" s="265">
        <v>0</v>
      </c>
      <c r="T236" s="266">
        <f>H236*S236</f>
        <v>0</v>
      </c>
      <c r="U236" s="267"/>
      <c r="AR236" s="14">
        <v>8</v>
      </c>
      <c r="AT236" s="14" t="s">
        <v>137</v>
      </c>
      <c r="AU236" s="14">
        <v>2</v>
      </c>
      <c r="AY236" s="14" t="s">
        <v>87</v>
      </c>
      <c r="BE236" s="14">
        <f>IF(N236="základní",J236,0)</f>
        <v>0</v>
      </c>
      <c r="BF236" s="14">
        <f>IF(N236="snížená",J236,0)</f>
        <v>0</v>
      </c>
      <c r="BG236" s="14">
        <f>IF(N236="zákl. přenesená",J236,0)</f>
        <v>0</v>
      </c>
      <c r="BH236" s="14">
        <f>IF(N236="sníž. přenesená",J236,0)</f>
        <v>0</v>
      </c>
      <c r="BI236" s="14">
        <f>IF(N236="nulová",J236,0)</f>
        <v>0</v>
      </c>
      <c r="BJ236" s="14">
        <v>1</v>
      </c>
    </row>
    <row r="237" s="12" customFormat="1">
      <c r="B237" s="216"/>
      <c r="C237" s="217" t="s">
        <v>350</v>
      </c>
      <c r="D237" s="217" t="s">
        <v>90</v>
      </c>
      <c r="E237" s="218" t="s">
        <v>351</v>
      </c>
      <c r="F237" s="218" t="s">
        <v>352</v>
      </c>
      <c r="G237" s="219" t="s">
        <v>188</v>
      </c>
      <c r="H237" s="220">
        <v>11.039999999999999</v>
      </c>
      <c r="I237" s="221"/>
      <c r="J237" s="222">
        <f>ROUND(H237*I237,2)</f>
        <v>0</v>
      </c>
      <c r="K237" s="218" t="s">
        <v>133</v>
      </c>
      <c r="L237" s="216"/>
      <c r="M237" s="223"/>
      <c r="N237" s="224" t="s">
        <v>39</v>
      </c>
      <c r="O237" s="225"/>
      <c r="P237" s="225">
        <f>H237*O237</f>
        <v>0</v>
      </c>
      <c r="Q237" s="225">
        <v>6.0000000000000002E-05</v>
      </c>
      <c r="R237" s="225">
        <f>H237*Q237</f>
        <v>0.00066239999999999995</v>
      </c>
      <c r="S237" s="225">
        <v>0</v>
      </c>
      <c r="T237" s="226">
        <f>H237*S237</f>
        <v>0</v>
      </c>
      <c r="U237" s="227"/>
      <c r="AR237" s="12">
        <v>4</v>
      </c>
      <c r="AT237" s="12" t="s">
        <v>90</v>
      </c>
      <c r="AU237" s="12">
        <v>2</v>
      </c>
      <c r="AY237" s="12" t="s">
        <v>87</v>
      </c>
      <c r="BE237" s="12">
        <f>IF(N237="základní",J237,0)</f>
        <v>0</v>
      </c>
      <c r="BF237" s="12">
        <f>IF(N237="snížená",J237,0)</f>
        <v>0</v>
      </c>
      <c r="BG237" s="12">
        <f>IF(N237="zákl. přenesená",J237,0)</f>
        <v>0</v>
      </c>
      <c r="BH237" s="12">
        <f>IF(N237="sníž. přenesená",J237,0)</f>
        <v>0</v>
      </c>
      <c r="BI237" s="12">
        <f>IF(N237="nulová",J237,0)</f>
        <v>0</v>
      </c>
      <c r="BJ237" s="12">
        <v>1</v>
      </c>
    </row>
    <row r="238" s="7" customFormat="1">
      <c r="A238" s="228"/>
      <c r="B238" s="229"/>
      <c r="C238" s="230"/>
      <c r="D238" s="231" t="s">
        <v>95</v>
      </c>
      <c r="E238" s="230"/>
      <c r="F238" s="232" t="s">
        <v>353</v>
      </c>
      <c r="G238" s="230"/>
      <c r="H238" s="230"/>
      <c r="I238" s="230"/>
      <c r="J238" s="230"/>
      <c r="K238" s="230"/>
      <c r="L238" s="233"/>
      <c r="M238" s="234"/>
      <c r="N238" s="235"/>
      <c r="O238" s="236"/>
      <c r="P238" s="236"/>
      <c r="Q238" s="236"/>
      <c r="R238" s="236"/>
      <c r="S238" s="236"/>
      <c r="T238" s="237"/>
      <c r="U238" s="228"/>
      <c r="V238" s="228"/>
      <c r="W238" s="228"/>
      <c r="X238" s="228"/>
      <c r="Y238" s="228"/>
      <c r="Z238" s="228"/>
      <c r="AA238" s="228"/>
      <c r="AB238" s="228"/>
      <c r="AC238" s="228"/>
      <c r="AD238" s="228"/>
      <c r="AE238" s="228"/>
      <c r="AT238" s="238" t="s">
        <v>95</v>
      </c>
      <c r="AU238" s="238">
        <v>0</v>
      </c>
      <c r="AY238" s="7" t="s">
        <v>87</v>
      </c>
      <c r="BJ238" s="7">
        <v>0</v>
      </c>
    </row>
    <row r="239" s="13" customFormat="1" ht="12">
      <c r="B239" s="239"/>
      <c r="C239" s="240"/>
      <c r="D239" s="241" t="s">
        <v>97</v>
      </c>
      <c r="E239" s="242"/>
      <c r="F239" s="243" t="s">
        <v>354</v>
      </c>
      <c r="G239" s="244"/>
      <c r="H239" s="245">
        <v>11.039999999999999</v>
      </c>
      <c r="I239" s="246"/>
      <c r="J239" s="246"/>
      <c r="K239" s="247"/>
      <c r="L239" s="239"/>
      <c r="M239" s="248"/>
      <c r="N239" s="247"/>
      <c r="O239" s="249"/>
      <c r="P239" s="249"/>
      <c r="Q239" s="249"/>
      <c r="R239" s="249"/>
      <c r="S239" s="249"/>
      <c r="T239" s="250"/>
      <c r="U239" s="251"/>
      <c r="AT239" s="13" t="s">
        <v>97</v>
      </c>
      <c r="AU239" s="13">
        <v>0</v>
      </c>
      <c r="AV239" s="13">
        <v>2</v>
      </c>
      <c r="AW239" s="13" t="b">
        <v>1</v>
      </c>
      <c r="AY239" s="13" t="s">
        <v>87</v>
      </c>
      <c r="BJ239" s="13">
        <v>0</v>
      </c>
    </row>
    <row r="240" s="13" customFormat="1" ht="12">
      <c r="B240" s="239"/>
      <c r="C240" s="240"/>
      <c r="D240" s="241" t="s">
        <v>97</v>
      </c>
      <c r="E240" s="242"/>
      <c r="F240" s="252" t="s">
        <v>99</v>
      </c>
      <c r="G240" s="253"/>
      <c r="H240" s="254">
        <v>11.039999999999999</v>
      </c>
      <c r="I240" s="246"/>
      <c r="J240" s="246"/>
      <c r="K240" s="247"/>
      <c r="L240" s="239"/>
      <c r="M240" s="248"/>
      <c r="N240" s="247"/>
      <c r="O240" s="249"/>
      <c r="P240" s="249"/>
      <c r="Q240" s="249"/>
      <c r="R240" s="249"/>
      <c r="S240" s="249"/>
      <c r="T240" s="250"/>
      <c r="U240" s="251"/>
      <c r="AT240" s="13" t="s">
        <v>97</v>
      </c>
      <c r="AU240" s="13">
        <v>0</v>
      </c>
      <c r="AV240" s="13">
        <v>4</v>
      </c>
      <c r="AW240" s="13" t="b">
        <v>1</v>
      </c>
      <c r="AX240" s="13" t="b">
        <v>1</v>
      </c>
      <c r="AY240" s="13" t="s">
        <v>87</v>
      </c>
      <c r="BJ240" s="13">
        <v>0</v>
      </c>
    </row>
    <row r="241" s="12" customFormat="1" ht="24">
      <c r="B241" s="216"/>
      <c r="C241" s="217" t="s">
        <v>355</v>
      </c>
      <c r="D241" s="217" t="s">
        <v>90</v>
      </c>
      <c r="E241" s="218" t="s">
        <v>356</v>
      </c>
      <c r="F241" s="218" t="s">
        <v>357</v>
      </c>
      <c r="G241" s="219" t="s">
        <v>221</v>
      </c>
      <c r="H241" s="255">
        <v>1</v>
      </c>
      <c r="I241" s="221"/>
      <c r="J241" s="222">
        <f>ROUND(H241*I241,2)</f>
        <v>0</v>
      </c>
      <c r="K241" s="218" t="s">
        <v>16</v>
      </c>
      <c r="L241" s="216"/>
      <c r="M241" s="223"/>
      <c r="N241" s="224" t="s">
        <v>39</v>
      </c>
      <c r="O241" s="225"/>
      <c r="P241" s="225">
        <f>H241*O241</f>
        <v>0</v>
      </c>
      <c r="Q241" s="225">
        <v>0</v>
      </c>
      <c r="R241" s="225">
        <f>H241*Q241</f>
        <v>0</v>
      </c>
      <c r="S241" s="225">
        <v>0</v>
      </c>
      <c r="T241" s="226">
        <f>H241*S241</f>
        <v>0</v>
      </c>
      <c r="U241" s="227"/>
      <c r="AR241" s="12">
        <v>4</v>
      </c>
      <c r="AT241" s="12" t="s">
        <v>90</v>
      </c>
      <c r="AU241" s="12">
        <v>2</v>
      </c>
      <c r="AY241" s="12" t="s">
        <v>87</v>
      </c>
      <c r="BE241" s="12">
        <f>IF(N241="základní",J241,0)</f>
        <v>0</v>
      </c>
      <c r="BF241" s="12">
        <f>IF(N241="snížená",J241,0)</f>
        <v>0</v>
      </c>
      <c r="BG241" s="12">
        <f>IF(N241="zákl. přenesená",J241,0)</f>
        <v>0</v>
      </c>
      <c r="BH241" s="12">
        <f>IF(N241="sníž. přenesená",J241,0)</f>
        <v>0</v>
      </c>
      <c r="BI241" s="12">
        <f>IF(N241="nulová",J241,0)</f>
        <v>0</v>
      </c>
      <c r="BJ241" s="12">
        <v>1</v>
      </c>
    </row>
    <row r="242" s="12" customFormat="1">
      <c r="B242" s="216"/>
      <c r="C242" s="217" t="s">
        <v>358</v>
      </c>
      <c r="D242" s="217" t="s">
        <v>90</v>
      </c>
      <c r="E242" s="218" t="s">
        <v>359</v>
      </c>
      <c r="F242" s="218" t="s">
        <v>360</v>
      </c>
      <c r="G242" s="219" t="s">
        <v>221</v>
      </c>
      <c r="H242" s="255">
        <v>1</v>
      </c>
      <c r="I242" s="221"/>
      <c r="J242" s="222">
        <f>ROUND(H242*I242,2)</f>
        <v>0</v>
      </c>
      <c r="K242" s="218" t="s">
        <v>16</v>
      </c>
      <c r="L242" s="216"/>
      <c r="M242" s="223"/>
      <c r="N242" s="224" t="s">
        <v>39</v>
      </c>
      <c r="O242" s="225"/>
      <c r="P242" s="225">
        <f>H242*O242</f>
        <v>0</v>
      </c>
      <c r="Q242" s="225">
        <v>0</v>
      </c>
      <c r="R242" s="225">
        <f>H242*Q242</f>
        <v>0</v>
      </c>
      <c r="S242" s="225">
        <v>0</v>
      </c>
      <c r="T242" s="226">
        <f>H242*S242</f>
        <v>0</v>
      </c>
      <c r="U242" s="227"/>
      <c r="AR242" s="12">
        <v>4</v>
      </c>
      <c r="AT242" s="12" t="s">
        <v>90</v>
      </c>
      <c r="AU242" s="12">
        <v>2</v>
      </c>
      <c r="AY242" s="12" t="s">
        <v>87</v>
      </c>
      <c r="BE242" s="12">
        <f>IF(N242="základní",J242,0)</f>
        <v>0</v>
      </c>
      <c r="BF242" s="12">
        <f>IF(N242="snížená",J242,0)</f>
        <v>0</v>
      </c>
      <c r="BG242" s="12">
        <f>IF(N242="zákl. přenesená",J242,0)</f>
        <v>0</v>
      </c>
      <c r="BH242" s="12">
        <f>IF(N242="sníž. přenesená",J242,0)</f>
        <v>0</v>
      </c>
      <c r="BI242" s="12">
        <f>IF(N242="nulová",J242,0)</f>
        <v>0</v>
      </c>
      <c r="BJ242" s="12">
        <v>1</v>
      </c>
    </row>
    <row r="243" s="12" customFormat="1" ht="24">
      <c r="B243" s="216"/>
      <c r="C243" s="217" t="s">
        <v>361</v>
      </c>
      <c r="D243" s="217" t="s">
        <v>90</v>
      </c>
      <c r="E243" s="218" t="s">
        <v>362</v>
      </c>
      <c r="F243" s="218" t="s">
        <v>363</v>
      </c>
      <c r="G243" s="219" t="s">
        <v>221</v>
      </c>
      <c r="H243" s="255">
        <v>1</v>
      </c>
      <c r="I243" s="221"/>
      <c r="J243" s="222">
        <f>ROUND(H243*I243,2)</f>
        <v>0</v>
      </c>
      <c r="K243" s="218"/>
      <c r="L243" s="216"/>
      <c r="M243" s="223"/>
      <c r="N243" s="224" t="s">
        <v>39</v>
      </c>
      <c r="O243" s="225"/>
      <c r="P243" s="225">
        <f>H243*O243</f>
        <v>0</v>
      </c>
      <c r="Q243" s="225">
        <v>0</v>
      </c>
      <c r="R243" s="225">
        <f>H243*Q243</f>
        <v>0</v>
      </c>
      <c r="S243" s="225">
        <v>0</v>
      </c>
      <c r="T243" s="226">
        <f>H243*S243</f>
        <v>0</v>
      </c>
      <c r="U243" s="227"/>
      <c r="AR243" s="12">
        <v>4</v>
      </c>
      <c r="AT243" s="12" t="s">
        <v>90</v>
      </c>
      <c r="AU243" s="12">
        <v>2</v>
      </c>
      <c r="AY243" s="12" t="s">
        <v>87</v>
      </c>
      <c r="BE243" s="12">
        <f>IF(N243="základní",J243,0)</f>
        <v>0</v>
      </c>
      <c r="BF243" s="12">
        <f>IF(N243="snížená",J243,0)</f>
        <v>0</v>
      </c>
      <c r="BG243" s="12">
        <f>IF(N243="zákl. přenesená",J243,0)</f>
        <v>0</v>
      </c>
      <c r="BH243" s="12">
        <f>IF(N243="sníž. přenesená",J243,0)</f>
        <v>0</v>
      </c>
      <c r="BI243" s="12">
        <f>IF(N243="nulová",J243,0)</f>
        <v>0</v>
      </c>
      <c r="BJ243" s="12">
        <v>1</v>
      </c>
    </row>
    <row r="244" s="12" customFormat="1" ht="24">
      <c r="B244" s="216"/>
      <c r="C244" s="217" t="s">
        <v>364</v>
      </c>
      <c r="D244" s="217" t="s">
        <v>90</v>
      </c>
      <c r="E244" s="218" t="s">
        <v>365</v>
      </c>
      <c r="F244" s="218" t="s">
        <v>366</v>
      </c>
      <c r="G244" s="219" t="s">
        <v>221</v>
      </c>
      <c r="H244" s="255">
        <v>1</v>
      </c>
      <c r="I244" s="221"/>
      <c r="J244" s="222">
        <f>ROUND(H244*I244,2)</f>
        <v>0</v>
      </c>
      <c r="K244" s="218"/>
      <c r="L244" s="216"/>
      <c r="M244" s="223"/>
      <c r="N244" s="224" t="s">
        <v>39</v>
      </c>
      <c r="O244" s="225"/>
      <c r="P244" s="225">
        <f>H244*O244</f>
        <v>0</v>
      </c>
      <c r="Q244" s="225">
        <v>0</v>
      </c>
      <c r="R244" s="225">
        <f>H244*Q244</f>
        <v>0</v>
      </c>
      <c r="S244" s="225">
        <v>0</v>
      </c>
      <c r="T244" s="226">
        <f>H244*S244</f>
        <v>0</v>
      </c>
      <c r="U244" s="227"/>
      <c r="AR244" s="12">
        <v>4</v>
      </c>
      <c r="AT244" s="12" t="s">
        <v>90</v>
      </c>
      <c r="AU244" s="12">
        <v>2</v>
      </c>
      <c r="AY244" s="12" t="s">
        <v>87</v>
      </c>
      <c r="BE244" s="12">
        <f>IF(N244="základní",J244,0)</f>
        <v>0</v>
      </c>
      <c r="BF244" s="12">
        <f>IF(N244="snížená",J244,0)</f>
        <v>0</v>
      </c>
      <c r="BG244" s="12">
        <f>IF(N244="zákl. přenesená",J244,0)</f>
        <v>0</v>
      </c>
      <c r="BH244" s="12">
        <f>IF(N244="sníž. přenesená",J244,0)</f>
        <v>0</v>
      </c>
      <c r="BI244" s="12">
        <f>IF(N244="nulová",J244,0)</f>
        <v>0</v>
      </c>
      <c r="BJ244" s="12">
        <v>1</v>
      </c>
    </row>
    <row r="245" s="11" customFormat="1" ht="23.1" customHeight="1">
      <c r="B245" s="207"/>
      <c r="C245" s="208"/>
      <c r="D245" s="197" t="s">
        <v>65</v>
      </c>
      <c r="E245" s="209" t="s">
        <v>122</v>
      </c>
      <c r="F245" s="210" t="s">
        <v>367</v>
      </c>
      <c r="G245" s="211"/>
      <c r="H245" s="212"/>
      <c r="I245" s="213"/>
      <c r="J245" s="213">
        <f>J246 + J248 + J249 + J250 + J251</f>
        <v>0</v>
      </c>
      <c r="K245" s="210"/>
      <c r="L245" s="207"/>
      <c r="M245" s="214"/>
      <c r="N245" s="203"/>
      <c r="O245" s="204"/>
      <c r="P245" s="204">
        <f>P246 + P248 + P249 + P250 + P251</f>
        <v>0</v>
      </c>
      <c r="Q245" s="204"/>
      <c r="R245" s="204">
        <f>R246 + R248 + R249 + R250 + R251</f>
        <v>0.00012999999999999999</v>
      </c>
      <c r="S245" s="204"/>
      <c r="T245" s="205">
        <f>T246 + T248 + T249 + T250 + T251</f>
        <v>0</v>
      </c>
      <c r="U245" s="215"/>
      <c r="AR245" s="11">
        <v>1</v>
      </c>
      <c r="AT245" s="11" t="s">
        <v>65</v>
      </c>
      <c r="AU245" s="11">
        <v>1</v>
      </c>
      <c r="AY245" s="11" t="s">
        <v>87</v>
      </c>
      <c r="BJ245" s="11">
        <v>0</v>
      </c>
    </row>
    <row r="246" s="12" customFormat="1">
      <c r="B246" s="216"/>
      <c r="C246" s="217" t="s">
        <v>368</v>
      </c>
      <c r="D246" s="217" t="s">
        <v>90</v>
      </c>
      <c r="E246" s="218" t="s">
        <v>369</v>
      </c>
      <c r="F246" s="218" t="s">
        <v>370</v>
      </c>
      <c r="G246" s="219" t="s">
        <v>167</v>
      </c>
      <c r="H246" s="255">
        <v>1</v>
      </c>
      <c r="I246" s="221"/>
      <c r="J246" s="222">
        <f>ROUND(H246*I246,2)</f>
        <v>0</v>
      </c>
      <c r="K246" s="218" t="s">
        <v>133</v>
      </c>
      <c r="L246" s="216"/>
      <c r="M246" s="223"/>
      <c r="N246" s="224" t="s">
        <v>39</v>
      </c>
      <c r="O246" s="225"/>
      <c r="P246" s="225">
        <f>H246*O246</f>
        <v>0</v>
      </c>
      <c r="Q246" s="225">
        <v>0</v>
      </c>
      <c r="R246" s="225">
        <f>H246*Q246</f>
        <v>0</v>
      </c>
      <c r="S246" s="225">
        <v>0</v>
      </c>
      <c r="T246" s="226">
        <f>H246*S246</f>
        <v>0</v>
      </c>
      <c r="U246" s="227"/>
      <c r="AR246" s="12">
        <v>4</v>
      </c>
      <c r="AT246" s="12" t="s">
        <v>90</v>
      </c>
      <c r="AU246" s="12">
        <v>2</v>
      </c>
      <c r="AY246" s="12" t="s">
        <v>87</v>
      </c>
      <c r="BE246" s="12">
        <f>IF(N246="základní",J246,0)</f>
        <v>0</v>
      </c>
      <c r="BF246" s="12">
        <f>IF(N246="snížená",J246,0)</f>
        <v>0</v>
      </c>
      <c r="BG246" s="12">
        <f>IF(N246="zákl. přenesená",J246,0)</f>
        <v>0</v>
      </c>
      <c r="BH246" s="12">
        <f>IF(N246="sníž. přenesená",J246,0)</f>
        <v>0</v>
      </c>
      <c r="BI246" s="12">
        <f>IF(N246="nulová",J246,0)</f>
        <v>0</v>
      </c>
      <c r="BJ246" s="12">
        <v>1</v>
      </c>
    </row>
    <row r="247" s="7" customFormat="1">
      <c r="A247" s="228"/>
      <c r="B247" s="229"/>
      <c r="C247" s="230"/>
      <c r="D247" s="231" t="s">
        <v>95</v>
      </c>
      <c r="E247" s="230"/>
      <c r="F247" s="232" t="s">
        <v>371</v>
      </c>
      <c r="G247" s="230"/>
      <c r="H247" s="230"/>
      <c r="I247" s="230"/>
      <c r="J247" s="230"/>
      <c r="K247" s="230"/>
      <c r="L247" s="233"/>
      <c r="M247" s="234"/>
      <c r="N247" s="235"/>
      <c r="O247" s="236"/>
      <c r="P247" s="236"/>
      <c r="Q247" s="236"/>
      <c r="R247" s="236"/>
      <c r="S247" s="236"/>
      <c r="T247" s="237"/>
      <c r="U247" s="228"/>
      <c r="V247" s="228"/>
      <c r="W247" s="228"/>
      <c r="X247" s="228"/>
      <c r="Y247" s="228"/>
      <c r="Z247" s="228"/>
      <c r="AA247" s="228"/>
      <c r="AB247" s="228"/>
      <c r="AC247" s="228"/>
      <c r="AD247" s="228"/>
      <c r="AE247" s="228"/>
      <c r="AT247" s="238" t="s">
        <v>95</v>
      </c>
      <c r="AU247" s="238">
        <v>0</v>
      </c>
      <c r="AY247" s="7" t="s">
        <v>87</v>
      </c>
      <c r="BJ247" s="7">
        <v>0</v>
      </c>
    </row>
    <row r="248" s="14" customFormat="1">
      <c r="B248" s="256"/>
      <c r="C248" s="257" t="s">
        <v>372</v>
      </c>
      <c r="D248" s="257" t="s">
        <v>137</v>
      </c>
      <c r="E248" s="258" t="s">
        <v>373</v>
      </c>
      <c r="F248" s="258" t="s">
        <v>374</v>
      </c>
      <c r="G248" s="259" t="s">
        <v>167</v>
      </c>
      <c r="H248" s="260">
        <v>1</v>
      </c>
      <c r="I248" s="261"/>
      <c r="J248" s="262">
        <f>ROUND(H248*I248,2)</f>
        <v>0</v>
      </c>
      <c r="K248" s="218" t="s">
        <v>133</v>
      </c>
      <c r="L248" s="256"/>
      <c r="M248" s="263"/>
      <c r="N248" s="264" t="s">
        <v>39</v>
      </c>
      <c r="O248" s="265"/>
      <c r="P248" s="265">
        <f>H248*O248</f>
        <v>0</v>
      </c>
      <c r="Q248" s="265">
        <v>0.00012999999999999999</v>
      </c>
      <c r="R248" s="265">
        <f>H248*Q248</f>
        <v>0.00012999999999999999</v>
      </c>
      <c r="S248" s="265">
        <v>0</v>
      </c>
      <c r="T248" s="266">
        <f>H248*S248</f>
        <v>0</v>
      </c>
      <c r="U248" s="267"/>
      <c r="AR248" s="14">
        <v>8</v>
      </c>
      <c r="AT248" s="14" t="s">
        <v>137</v>
      </c>
      <c r="AU248" s="14">
        <v>2</v>
      </c>
      <c r="AY248" s="14" t="s">
        <v>87</v>
      </c>
      <c r="BE248" s="14">
        <f>IF(N248="základní",J248,0)</f>
        <v>0</v>
      </c>
      <c r="BF248" s="14">
        <f>IF(N248="snížená",J248,0)</f>
        <v>0</v>
      </c>
      <c r="BG248" s="14">
        <f>IF(N248="zákl. přenesená",J248,0)</f>
        <v>0</v>
      </c>
      <c r="BH248" s="14">
        <f>IF(N248="sníž. přenesená",J248,0)</f>
        <v>0</v>
      </c>
      <c r="BI248" s="14">
        <f>IF(N248="nulová",J248,0)</f>
        <v>0</v>
      </c>
      <c r="BJ248" s="14">
        <v>1</v>
      </c>
    </row>
    <row r="249" s="12" customFormat="1" ht="24">
      <c r="B249" s="216"/>
      <c r="C249" s="217" t="s">
        <v>375</v>
      </c>
      <c r="D249" s="217" t="s">
        <v>90</v>
      </c>
      <c r="E249" s="218" t="s">
        <v>376</v>
      </c>
      <c r="F249" s="218" t="s">
        <v>377</v>
      </c>
      <c r="G249" s="219" t="s">
        <v>221</v>
      </c>
      <c r="H249" s="255">
        <v>1</v>
      </c>
      <c r="I249" s="221"/>
      <c r="J249" s="222">
        <f>ROUND(H249*I249,2)</f>
        <v>0</v>
      </c>
      <c r="K249" s="218" t="s">
        <v>16</v>
      </c>
      <c r="L249" s="216"/>
      <c r="M249" s="223"/>
      <c r="N249" s="224" t="s">
        <v>39</v>
      </c>
      <c r="O249" s="225"/>
      <c r="P249" s="225">
        <f>H249*O249</f>
        <v>0</v>
      </c>
      <c r="Q249" s="225">
        <v>0</v>
      </c>
      <c r="R249" s="225">
        <f>H249*Q249</f>
        <v>0</v>
      </c>
      <c r="S249" s="225">
        <v>0</v>
      </c>
      <c r="T249" s="226">
        <f>H249*S249</f>
        <v>0</v>
      </c>
      <c r="U249" s="227"/>
      <c r="AR249" s="12">
        <v>4</v>
      </c>
      <c r="AT249" s="12" t="s">
        <v>90</v>
      </c>
      <c r="AU249" s="12">
        <v>2</v>
      </c>
      <c r="AY249" s="12" t="s">
        <v>87</v>
      </c>
      <c r="BE249" s="12">
        <f>IF(N249="základní",J249,0)</f>
        <v>0</v>
      </c>
      <c r="BF249" s="12">
        <f>IF(N249="snížená",J249,0)</f>
        <v>0</v>
      </c>
      <c r="BG249" s="12">
        <f>IF(N249="zákl. přenesená",J249,0)</f>
        <v>0</v>
      </c>
      <c r="BH249" s="12">
        <f>IF(N249="sníž. přenesená",J249,0)</f>
        <v>0</v>
      </c>
      <c r="BI249" s="12">
        <f>IF(N249="nulová",J249,0)</f>
        <v>0</v>
      </c>
      <c r="BJ249" s="12">
        <v>1</v>
      </c>
    </row>
    <row r="250" s="12" customFormat="1">
      <c r="B250" s="216"/>
      <c r="C250" s="217" t="s">
        <v>174</v>
      </c>
      <c r="D250" s="217" t="s">
        <v>90</v>
      </c>
      <c r="E250" s="218" t="s">
        <v>378</v>
      </c>
      <c r="F250" s="218" t="s">
        <v>379</v>
      </c>
      <c r="G250" s="219" t="s">
        <v>221</v>
      </c>
      <c r="H250" s="255">
        <v>1</v>
      </c>
      <c r="I250" s="221"/>
      <c r="J250" s="222">
        <f>ROUND(H250*I250,2)</f>
        <v>0</v>
      </c>
      <c r="K250" s="218" t="s">
        <v>16</v>
      </c>
      <c r="L250" s="216"/>
      <c r="M250" s="223"/>
      <c r="N250" s="224" t="s">
        <v>39</v>
      </c>
      <c r="O250" s="225"/>
      <c r="P250" s="225">
        <f>H250*O250</f>
        <v>0</v>
      </c>
      <c r="Q250" s="225">
        <v>0</v>
      </c>
      <c r="R250" s="225">
        <f>H250*Q250</f>
        <v>0</v>
      </c>
      <c r="S250" s="225">
        <v>0</v>
      </c>
      <c r="T250" s="226">
        <f>H250*S250</f>
        <v>0</v>
      </c>
      <c r="U250" s="227"/>
      <c r="AR250" s="12">
        <v>4</v>
      </c>
      <c r="AT250" s="12" t="s">
        <v>90</v>
      </c>
      <c r="AU250" s="12">
        <v>2</v>
      </c>
      <c r="AY250" s="12" t="s">
        <v>87</v>
      </c>
      <c r="BE250" s="12">
        <f>IF(N250="základní",J250,0)</f>
        <v>0</v>
      </c>
      <c r="BF250" s="12">
        <f>IF(N250="snížená",J250,0)</f>
        <v>0</v>
      </c>
      <c r="BG250" s="12">
        <f>IF(N250="zákl. přenesená",J250,0)</f>
        <v>0</v>
      </c>
      <c r="BH250" s="12">
        <f>IF(N250="sníž. přenesená",J250,0)</f>
        <v>0</v>
      </c>
      <c r="BI250" s="12">
        <f>IF(N250="nulová",J250,0)</f>
        <v>0</v>
      </c>
      <c r="BJ250" s="12">
        <v>1</v>
      </c>
    </row>
    <row r="251" s="12" customFormat="1" ht="24">
      <c r="B251" s="216"/>
      <c r="C251" s="217" t="s">
        <v>380</v>
      </c>
      <c r="D251" s="217" t="s">
        <v>90</v>
      </c>
      <c r="E251" s="218" t="s">
        <v>381</v>
      </c>
      <c r="F251" s="218" t="s">
        <v>382</v>
      </c>
      <c r="G251" s="219" t="s">
        <v>221</v>
      </c>
      <c r="H251" s="255">
        <v>1</v>
      </c>
      <c r="I251" s="221"/>
      <c r="J251" s="222">
        <f>ROUND(H251*I251,2)</f>
        <v>0</v>
      </c>
      <c r="K251" s="218" t="s">
        <v>16</v>
      </c>
      <c r="L251" s="216"/>
      <c r="M251" s="223"/>
      <c r="N251" s="224" t="s">
        <v>39</v>
      </c>
      <c r="O251" s="225"/>
      <c r="P251" s="225">
        <f>H251*O251</f>
        <v>0</v>
      </c>
      <c r="Q251" s="225">
        <v>0</v>
      </c>
      <c r="R251" s="225">
        <f>H251*Q251</f>
        <v>0</v>
      </c>
      <c r="S251" s="225">
        <v>0</v>
      </c>
      <c r="T251" s="226">
        <f>H251*S251</f>
        <v>0</v>
      </c>
      <c r="U251" s="227"/>
      <c r="AR251" s="12">
        <v>4</v>
      </c>
      <c r="AT251" s="12" t="s">
        <v>90</v>
      </c>
      <c r="AU251" s="12">
        <v>2</v>
      </c>
      <c r="AY251" s="12" t="s">
        <v>87</v>
      </c>
      <c r="BE251" s="12">
        <f>IF(N251="základní",J251,0)</f>
        <v>0</v>
      </c>
      <c r="BF251" s="12">
        <f>IF(N251="snížená",J251,0)</f>
        <v>0</v>
      </c>
      <c r="BG251" s="12">
        <f>IF(N251="zákl. přenesená",J251,0)</f>
        <v>0</v>
      </c>
      <c r="BH251" s="12">
        <f>IF(N251="sníž. přenesená",J251,0)</f>
        <v>0</v>
      </c>
      <c r="BI251" s="12">
        <f>IF(N251="nulová",J251,0)</f>
        <v>0</v>
      </c>
      <c r="BJ251" s="12">
        <v>1</v>
      </c>
    </row>
    <row r="252" s="11" customFormat="1" ht="23.1" customHeight="1">
      <c r="B252" s="207"/>
      <c r="C252" s="208"/>
      <c r="D252" s="197" t="s">
        <v>65</v>
      </c>
      <c r="E252" s="209" t="s">
        <v>383</v>
      </c>
      <c r="F252" s="210" t="s">
        <v>384</v>
      </c>
      <c r="G252" s="211"/>
      <c r="H252" s="212"/>
      <c r="I252" s="213"/>
      <c r="J252" s="213">
        <f>J253 + J255 + J257</f>
        <v>0</v>
      </c>
      <c r="K252" s="210"/>
      <c r="L252" s="207"/>
      <c r="M252" s="214"/>
      <c r="N252" s="203"/>
      <c r="O252" s="204"/>
      <c r="P252" s="204">
        <f>P253 + P255 + P257</f>
        <v>0</v>
      </c>
      <c r="Q252" s="204"/>
      <c r="R252" s="204">
        <f>R253 + R255 + R257</f>
        <v>0</v>
      </c>
      <c r="S252" s="204"/>
      <c r="T252" s="205">
        <f>T253 + T255 + T257</f>
        <v>0</v>
      </c>
      <c r="U252" s="215"/>
      <c r="AR252" s="11">
        <v>1</v>
      </c>
      <c r="AT252" s="11" t="s">
        <v>65</v>
      </c>
      <c r="AU252" s="11">
        <v>1</v>
      </c>
      <c r="AY252" s="11" t="s">
        <v>87</v>
      </c>
      <c r="BJ252" s="11">
        <v>0</v>
      </c>
    </row>
    <row r="253" s="12" customFormat="1">
      <c r="B253" s="216"/>
      <c r="C253" s="217" t="s">
        <v>385</v>
      </c>
      <c r="D253" s="217" t="s">
        <v>90</v>
      </c>
      <c r="E253" s="218" t="s">
        <v>386</v>
      </c>
      <c r="F253" s="218" t="s">
        <v>387</v>
      </c>
      <c r="G253" s="219" t="s">
        <v>140</v>
      </c>
      <c r="H253" s="255">
        <v>60.542999999999999</v>
      </c>
      <c r="I253" s="221"/>
      <c r="J253" s="222">
        <f>ROUND(H253*I253,2)</f>
        <v>0</v>
      </c>
      <c r="K253" s="218" t="s">
        <v>133</v>
      </c>
      <c r="L253" s="216"/>
      <c r="M253" s="223"/>
      <c r="N253" s="224" t="s">
        <v>39</v>
      </c>
      <c r="O253" s="225"/>
      <c r="P253" s="225">
        <f>H253*O253</f>
        <v>0</v>
      </c>
      <c r="Q253" s="225">
        <v>0</v>
      </c>
      <c r="R253" s="225">
        <f>H253*Q253</f>
        <v>0</v>
      </c>
      <c r="S253" s="225">
        <v>0</v>
      </c>
      <c r="T253" s="226">
        <f>H253*S253</f>
        <v>0</v>
      </c>
      <c r="U253" s="227"/>
      <c r="AR253" s="12">
        <v>4</v>
      </c>
      <c r="AT253" s="12" t="s">
        <v>90</v>
      </c>
      <c r="AU253" s="12">
        <v>2</v>
      </c>
      <c r="AY253" s="12" t="s">
        <v>87</v>
      </c>
      <c r="BE253" s="12">
        <f>IF(N253="základní",J253,0)</f>
        <v>0</v>
      </c>
      <c r="BF253" s="12">
        <f>IF(N253="snížená",J253,0)</f>
        <v>0</v>
      </c>
      <c r="BG253" s="12">
        <f>IF(N253="zákl. přenesená",J253,0)</f>
        <v>0</v>
      </c>
      <c r="BH253" s="12">
        <f>IF(N253="sníž. přenesená",J253,0)</f>
        <v>0</v>
      </c>
      <c r="BI253" s="12">
        <f>IF(N253="nulová",J253,0)</f>
        <v>0</v>
      </c>
      <c r="BJ253" s="12">
        <v>1</v>
      </c>
    </row>
    <row r="254" s="7" customFormat="1">
      <c r="A254" s="228"/>
      <c r="B254" s="229"/>
      <c r="C254" s="230"/>
      <c r="D254" s="231" t="s">
        <v>95</v>
      </c>
      <c r="E254" s="230"/>
      <c r="F254" s="232" t="s">
        <v>388</v>
      </c>
      <c r="G254" s="230"/>
      <c r="H254" s="230"/>
      <c r="I254" s="230"/>
      <c r="J254" s="230"/>
      <c r="K254" s="230"/>
      <c r="L254" s="233"/>
      <c r="M254" s="234"/>
      <c r="N254" s="235"/>
      <c r="O254" s="236"/>
      <c r="P254" s="236"/>
      <c r="Q254" s="236"/>
      <c r="R254" s="236"/>
      <c r="S254" s="236"/>
      <c r="T254" s="237"/>
      <c r="U254" s="228"/>
      <c r="V254" s="228"/>
      <c r="W254" s="228"/>
      <c r="X254" s="228"/>
      <c r="Y254" s="228"/>
      <c r="Z254" s="228"/>
      <c r="AA254" s="228"/>
      <c r="AB254" s="228"/>
      <c r="AC254" s="228"/>
      <c r="AD254" s="228"/>
      <c r="AE254" s="228"/>
      <c r="AT254" s="238" t="s">
        <v>95</v>
      </c>
      <c r="AU254" s="238">
        <v>0</v>
      </c>
      <c r="AY254" s="7" t="s">
        <v>87</v>
      </c>
      <c r="BJ254" s="7">
        <v>0</v>
      </c>
    </row>
    <row r="255" s="12" customFormat="1" ht="24">
      <c r="B255" s="216"/>
      <c r="C255" s="217" t="s">
        <v>389</v>
      </c>
      <c r="D255" s="217" t="s">
        <v>90</v>
      </c>
      <c r="E255" s="218" t="s">
        <v>390</v>
      </c>
      <c r="F255" s="218" t="s">
        <v>391</v>
      </c>
      <c r="G255" s="219" t="s">
        <v>140</v>
      </c>
      <c r="H255" s="255">
        <v>60.542999999999999</v>
      </c>
      <c r="I255" s="221"/>
      <c r="J255" s="222">
        <f>ROUND(H255*I255,2)</f>
        <v>0</v>
      </c>
      <c r="K255" s="218" t="s">
        <v>133</v>
      </c>
      <c r="L255" s="216"/>
      <c r="M255" s="223"/>
      <c r="N255" s="224" t="s">
        <v>39</v>
      </c>
      <c r="O255" s="225"/>
      <c r="P255" s="225">
        <f>H255*O255</f>
        <v>0</v>
      </c>
      <c r="Q255" s="225">
        <v>0</v>
      </c>
      <c r="R255" s="225">
        <f>H255*Q255</f>
        <v>0</v>
      </c>
      <c r="S255" s="225">
        <v>0</v>
      </c>
      <c r="T255" s="226">
        <f>H255*S255</f>
        <v>0</v>
      </c>
      <c r="U255" s="227"/>
      <c r="AR255" s="12">
        <v>4</v>
      </c>
      <c r="AT255" s="12" t="s">
        <v>90</v>
      </c>
      <c r="AU255" s="12">
        <v>2</v>
      </c>
      <c r="AY255" s="12" t="s">
        <v>87</v>
      </c>
      <c r="BE255" s="12">
        <f>IF(N255="základní",J255,0)</f>
        <v>0</v>
      </c>
      <c r="BF255" s="12">
        <f>IF(N255="snížená",J255,0)</f>
        <v>0</v>
      </c>
      <c r="BG255" s="12">
        <f>IF(N255="zákl. přenesená",J255,0)</f>
        <v>0</v>
      </c>
      <c r="BH255" s="12">
        <f>IF(N255="sníž. přenesená",J255,0)</f>
        <v>0</v>
      </c>
      <c r="BI255" s="12">
        <f>IF(N255="nulová",J255,0)</f>
        <v>0</v>
      </c>
      <c r="BJ255" s="12">
        <v>1</v>
      </c>
    </row>
    <row r="256" s="7" customFormat="1">
      <c r="A256" s="228"/>
      <c r="B256" s="229"/>
      <c r="C256" s="230"/>
      <c r="D256" s="231" t="s">
        <v>95</v>
      </c>
      <c r="E256" s="230"/>
      <c r="F256" s="232" t="s">
        <v>392</v>
      </c>
      <c r="G256" s="230"/>
      <c r="H256" s="230"/>
      <c r="I256" s="230"/>
      <c r="J256" s="230"/>
      <c r="K256" s="230"/>
      <c r="L256" s="233"/>
      <c r="M256" s="234"/>
      <c r="N256" s="235"/>
      <c r="O256" s="236"/>
      <c r="P256" s="236"/>
      <c r="Q256" s="236"/>
      <c r="R256" s="236"/>
      <c r="S256" s="236"/>
      <c r="T256" s="237"/>
      <c r="U256" s="228"/>
      <c r="V256" s="228"/>
      <c r="W256" s="228"/>
      <c r="X256" s="228"/>
      <c r="Y256" s="228"/>
      <c r="Z256" s="228"/>
      <c r="AA256" s="228"/>
      <c r="AB256" s="228"/>
      <c r="AC256" s="228"/>
      <c r="AD256" s="228"/>
      <c r="AE256" s="228"/>
      <c r="AT256" s="238" t="s">
        <v>95</v>
      </c>
      <c r="AU256" s="238">
        <v>0</v>
      </c>
      <c r="AY256" s="7" t="s">
        <v>87</v>
      </c>
      <c r="BJ256" s="7">
        <v>0</v>
      </c>
    </row>
    <row r="257" s="12" customFormat="1" ht="24">
      <c r="B257" s="216"/>
      <c r="C257" s="217" t="s">
        <v>393</v>
      </c>
      <c r="D257" s="217" t="s">
        <v>90</v>
      </c>
      <c r="E257" s="218" t="s">
        <v>394</v>
      </c>
      <c r="F257" s="218" t="s">
        <v>395</v>
      </c>
      <c r="G257" s="219" t="s">
        <v>140</v>
      </c>
      <c r="H257" s="255">
        <v>60.542999999999999</v>
      </c>
      <c r="I257" s="221"/>
      <c r="J257" s="222">
        <f>ROUND(H257*I257,2)</f>
        <v>0</v>
      </c>
      <c r="K257" s="218" t="s">
        <v>133</v>
      </c>
      <c r="L257" s="216"/>
      <c r="M257" s="223"/>
      <c r="N257" s="224" t="s">
        <v>39</v>
      </c>
      <c r="O257" s="225"/>
      <c r="P257" s="225">
        <f>H257*O257</f>
        <v>0</v>
      </c>
      <c r="Q257" s="225">
        <v>0</v>
      </c>
      <c r="R257" s="225">
        <f>H257*Q257</f>
        <v>0</v>
      </c>
      <c r="S257" s="225">
        <v>0</v>
      </c>
      <c r="T257" s="226">
        <f>H257*S257</f>
        <v>0</v>
      </c>
      <c r="U257" s="227"/>
      <c r="AR257" s="12">
        <v>4</v>
      </c>
      <c r="AT257" s="12" t="s">
        <v>90</v>
      </c>
      <c r="AU257" s="12">
        <v>2</v>
      </c>
      <c r="AY257" s="12" t="s">
        <v>87</v>
      </c>
      <c r="BE257" s="12">
        <f>IF(N257="základní",J257,0)</f>
        <v>0</v>
      </c>
      <c r="BF257" s="12">
        <f>IF(N257="snížená",J257,0)</f>
        <v>0</v>
      </c>
      <c r="BG257" s="12">
        <f>IF(N257="zákl. přenesená",J257,0)</f>
        <v>0</v>
      </c>
      <c r="BH257" s="12">
        <f>IF(N257="sníž. přenesená",J257,0)</f>
        <v>0</v>
      </c>
      <c r="BI257" s="12">
        <f>IF(N257="nulová",J257,0)</f>
        <v>0</v>
      </c>
      <c r="BJ257" s="12">
        <v>1</v>
      </c>
    </row>
    <row r="258" s="7" customFormat="1">
      <c r="A258" s="228"/>
      <c r="B258" s="229"/>
      <c r="C258" s="230"/>
      <c r="D258" s="231" t="s">
        <v>95</v>
      </c>
      <c r="E258" s="230"/>
      <c r="F258" s="232" t="s">
        <v>396</v>
      </c>
      <c r="G258" s="230"/>
      <c r="H258" s="230"/>
      <c r="I258" s="230"/>
      <c r="J258" s="230"/>
      <c r="K258" s="230"/>
      <c r="L258" s="233"/>
      <c r="M258" s="234"/>
      <c r="N258" s="235"/>
      <c r="O258" s="236"/>
      <c r="P258" s="236"/>
      <c r="Q258" s="236"/>
      <c r="R258" s="236"/>
      <c r="S258" s="236"/>
      <c r="T258" s="237"/>
      <c r="U258" s="228"/>
      <c r="V258" s="228"/>
      <c r="W258" s="228"/>
      <c r="X258" s="228"/>
      <c r="Y258" s="228"/>
      <c r="Z258" s="228"/>
      <c r="AA258" s="228"/>
      <c r="AB258" s="228"/>
      <c r="AC258" s="228"/>
      <c r="AD258" s="228"/>
      <c r="AE258" s="228"/>
      <c r="AT258" s="238" t="s">
        <v>95</v>
      </c>
      <c r="AU258" s="238">
        <v>0</v>
      </c>
      <c r="AY258" s="7" t="s">
        <v>87</v>
      </c>
      <c r="BJ258" s="7">
        <v>0</v>
      </c>
    </row>
    <row r="259" s="13" customFormat="1" ht="14.45" customHeight="1">
      <c r="B259" s="239"/>
      <c r="C259" s="240"/>
      <c r="D259" s="240"/>
      <c r="E259" s="242"/>
      <c r="F259" s="268"/>
      <c r="G259" s="253"/>
      <c r="H259" s="269"/>
      <c r="I259" s="246"/>
      <c r="J259" s="246"/>
      <c r="K259" s="247"/>
      <c r="L259" s="239"/>
      <c r="M259" s="248"/>
      <c r="N259" s="247"/>
      <c r="O259" s="249"/>
      <c r="P259" s="249"/>
      <c r="Q259" s="249"/>
      <c r="R259" s="249"/>
      <c r="S259" s="249"/>
      <c r="T259" s="270"/>
      <c r="U259" s="251"/>
    </row>
    <row r="260" s="7" customFormat="1">
      <c r="B260" s="172"/>
      <c r="C260" s="173"/>
      <c r="D260" s="173"/>
      <c r="E260" s="173"/>
      <c r="F260" s="173"/>
      <c r="G260" s="173"/>
      <c r="H260" s="173"/>
      <c r="I260" s="173"/>
      <c r="J260" s="173"/>
      <c r="K260" s="173"/>
      <c r="L260" s="135"/>
      <c r="M260" s="271"/>
      <c r="N260" s="271"/>
      <c r="O260" s="271"/>
      <c r="P260" s="271"/>
      <c r="Q260" s="271"/>
      <c r="R260" s="271"/>
      <c r="S260" s="271"/>
      <c r="T260" s="271"/>
    </row>
  </sheetData>
  <sheetProtection sheet="1" formatColumns="0" formatRows="0" objects="1" scenarios="1" spinCount="100000" saltValue="nfSc4B8YT95y/1Q9PQkdgdjBkujDPUuTJGpyXtAgP0fmsfbRGgz68kh1fzBdw0M+DU3HdUrhySxhTpJCWEGnOw==" hashValue="7MWbxzhSYyKZ+3cywew5gzc+B+OyIGVbN5DTXRJrYjhPesSZgct+gwoqYWkXAt19kmsX9+jttxPdbrAYDOO0qQ==" algorithmName="SHA-512" password="CC35"/>
  <autoFilter ref="C83:K84"/>
  <mergeCells count="8">
    <mergeCell ref="L2:V2"/>
    <mergeCell ref="E76:H76"/>
    <mergeCell ref="E7:H7"/>
    <mergeCell ref="E13:H13"/>
    <mergeCell ref="E19:H19"/>
    <mergeCell ref="E22:H22"/>
    <mergeCell ref="E25:H25"/>
    <mergeCell ref="E16:H16"/>
  </mergeCells>
  <hyperlinks>
    <hyperlink ref="F258" r:id="rId1" display="https://podminky.urs.cz/item/CS_URS_2025_02/998276129"/>
    <hyperlink ref="F256" r:id="rId2" display="https://podminky.urs.cz/item/CS_URS_2025_02/998276128"/>
    <hyperlink ref="F254" r:id="rId3" display="https://podminky.urs.cz/item/CS_URS_2025_02/998276101"/>
    <hyperlink ref="F247" r:id="rId4" display="https://podminky.urs.cz/item/CS_URS_2025_02/953731311"/>
    <hyperlink ref="F238" r:id="rId5" display="https://podminky.urs.cz/item/CS_URS_2025_02/899722111"/>
    <hyperlink ref="H237" r:id="rId6" display="11,04000000"/>
    <hyperlink ref="F235" r:id="rId7" display="https://podminky.urs.cz/item/CS_URS_2025_02/899103112"/>
    <hyperlink ref="F232" r:id="rId8" display="https://podminky.urs.cz/item/CS_URS_2025_02/894812611"/>
    <hyperlink ref="F230" r:id="rId9" display="https://podminky.urs.cz/item/CS_URS_2025_02/894812339"/>
    <hyperlink ref="F228" r:id="rId10" display="https://podminky.urs.cz/item/CS_URS_2025_02/894812257"/>
    <hyperlink ref="F226" r:id="rId11" display="https://podminky.urs.cz/item/CS_URS_2025_02/894812231"/>
    <hyperlink ref="F224" r:id="rId12" display="https://podminky.urs.cz/item/CS_URS_2025_02/894812131"/>
    <hyperlink ref="F222" r:id="rId13" display="https://podminky.urs.cz/item/CS_URS_2025_02/894812051"/>
    <hyperlink ref="F220" r:id="rId14" display="https://podminky.urs.cz/item/CS_URS_2025_02/892351111"/>
    <hyperlink ref="F218" r:id="rId15" display="https://podminky.urs.cz/item/CS_URS_2025_02/892271111"/>
    <hyperlink ref="F215" r:id="rId16" display="https://podminky.urs.cz/item/CS_URS_2025_02/877260330"/>
    <hyperlink ref="F211" r:id="rId17" display="https://podminky.urs.cz/item/CS_URS_2025_02/877260320"/>
    <hyperlink ref="F207" r:id="rId18" display="https://podminky.urs.cz/item/CS_URS_2025_02/877260310"/>
    <hyperlink ref="F203" r:id="rId19" display="https://podminky.urs.cz/item/CS_URS_2025_02/877212001"/>
    <hyperlink ref="F197" r:id="rId20" display="https://podminky.urs.cz/item/CS_URS_2025_02/871313121"/>
    <hyperlink ref="H196" r:id="rId21" display="2,13300000"/>
    <hyperlink ref="F191" r:id="rId22" display="https://podminky.urs.cz/item/CS_URS_2025_02/871263121"/>
    <hyperlink ref="H190" r:id="rId23" display="27,57100000"/>
    <hyperlink ref="H184" r:id="rId24" display="32,40000000"/>
    <hyperlink ref="H181" r:id="rId25" display="34,64000000"/>
    <hyperlink ref="F177" r:id="rId26" display="https://podminky.urs.cz/item/CS_URS_2025_02/457571211"/>
    <hyperlink ref="H176" r:id="rId27" display="2,40000000"/>
    <hyperlink ref="F172" r:id="rId28" display="https://podminky.urs.cz/item/CS_URS_2026_01/451573111"/>
    <hyperlink ref="H171" r:id="rId29" display="0,78300000"/>
    <hyperlink ref="F168" r:id="rId30" display="https://podminky.urs.cz/item/CS_URS_2025_02/382413114"/>
    <hyperlink ref="F166" r:id="rId31" display="https://podminky.urs.cz/item/CS_URS_2025_02/382411113"/>
    <hyperlink ref="F164" r:id="rId32" display="https://podminky.urs.cz/item/CS_URS_2025_02/382411111"/>
    <hyperlink ref="H158" r:id="rId33" display="2,97500000"/>
    <hyperlink ref="F153" r:id="rId34" display="https://podminky.urs.cz/item/CS_URS_2025_02/213141111"/>
    <hyperlink ref="H152" r:id="rId35" display="24,00000000"/>
    <hyperlink ref="F149" r:id="rId36" display="https://podminky.urs.cz/item/CS_URS_2025_02/212752101"/>
    <hyperlink ref="H148" r:id="rId37" display="12,56400000"/>
    <hyperlink ref="F145" r:id="rId38" display="https://podminky.urs.cz/item/CS_URS_2026_01/212532111"/>
    <hyperlink ref="H144" r:id="rId39" display="12,00000000"/>
    <hyperlink ref="F139" r:id="rId40" display="https://podminky.urs.cz/item/CS_URS_2025_02/183211312"/>
    <hyperlink ref="H138" r:id="rId41" display="60,00000000"/>
    <hyperlink ref="F135" r:id="rId42" display="https://podminky.urs.cz/item/CS_URS_2025_02/183111111"/>
    <hyperlink ref="H134" r:id="rId43" display="60,00000000"/>
    <hyperlink ref="F131" r:id="rId44" display="https://podminky.urs.cz/item/CS_URS_2026_01/182351025"/>
    <hyperlink ref="H130" r:id="rId45" display="49,27000000"/>
    <hyperlink ref="F127" r:id="rId46" display="https://podminky.urs.cz/item/CS_URS_2026_01/182251101"/>
    <hyperlink ref="H126" r:id="rId47" display="49,27000000"/>
    <hyperlink ref="F123" r:id="rId48" display="https://podminky.urs.cz/item/CS_URS_2026_01/181351005"/>
    <hyperlink ref="H122" r:id="rId49" display="107,19000000"/>
    <hyperlink ref="F117" r:id="rId50" display="https://podminky.urs.cz/item/CS_URS_2026_01/175151101"/>
    <hyperlink ref="H116" r:id="rId51" display="2,34900000"/>
    <hyperlink ref="F112" r:id="rId52" display="https://podminky.urs.cz/item/CS_URS_2025_02/17515110.R1"/>
    <hyperlink ref="H111" r:id="rId53" display="15,53800000"/>
    <hyperlink ref="F110" r:id="rId54" display="https://podminky.urs.cz/item/CS_URS_2026_01/174251109"/>
    <hyperlink ref="F108" r:id="rId55" display="https://podminky.urs.cz/item/CS_URS_2026_01/174151101"/>
    <hyperlink ref="F106" r:id="rId56" display="https://podminky.urs.cz/item/CS_URS_2026_01/171151103"/>
    <hyperlink ref="F102" r:id="rId57" display="https://podminky.urs.cz/item/CS_URS_2026_01/166151101"/>
    <hyperlink ref="H101" r:id="rId58" display="49,00000000"/>
    <hyperlink ref="F98" r:id="rId59" display="https://podminky.urs.cz/item/CS_URS_2026_01/132251101"/>
    <hyperlink ref="H97" r:id="rId60" display="3,81400000"/>
    <hyperlink ref="F92" r:id="rId61" display="https://podminky.urs.cz/item/CS_URS_2026_01/131251103"/>
    <hyperlink ref="H91" r:id="rId62" display="98,46300000"/>
    <hyperlink ref="F88" r:id="rId63" display="https://podminky.urs.cz/item/CS_URS_2026_01/121151113"/>
    <hyperlink ref="H87" r:id="rId64" display="175,47000000"/>
  </hyperlinks>
  <pageMargins left="0.39375" right="0.39375" top="0.39375" bottom="0.39375" header="0" footer="0"/>
  <pageSetup r:id="rId65" paperSize="9" orientation="portrait" scale="60" fitToHeight="100"/>
  <headerFooter>
    <oddFooter>&amp;C&amp;8 Strana &amp;P z &amp;N</oddFooter>
    <evenFooter>&amp;C&amp;8 Strana &amp;P z &amp;N</evenFooter>
    <firstFooter>&amp;C&amp;8 Strana &amp;P z &amp;N</first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2"/>
  </sheetViews>
  <sheetFormatPr defaultRowHeight="15"/>
  <cols>
    <col min="1" max="1" width="6.1875" customWidth="1"/>
    <col min="2" max="2" width="1.6132812" customWidth="1"/>
    <col min="3" max="4" width="4.9765625" customWidth="1"/>
    <col min="5" max="5" width="11.566406" customWidth="1"/>
    <col min="6" max="6" width="9.144531" customWidth="1"/>
    <col min="7" max="7" width="4.9765625" customWidth="1"/>
    <col min="8" max="8" width="77.88672" customWidth="1"/>
    <col min="9" max="10" width="20.042969" customWidth="1"/>
    <col min="11" max="11" width="1.6132812" customWidth="1"/>
  </cols>
  <sheetData>
    <row r="1" ht="37.5" customHeight="1"/>
    <row r="2" ht="7.5" customHeight="1">
      <c r="B2" s="272"/>
      <c r="C2" s="273"/>
      <c r="D2" s="273"/>
      <c r="E2" s="273"/>
      <c r="F2" s="273"/>
      <c r="G2" s="273"/>
      <c r="H2" s="273"/>
      <c r="I2" s="273"/>
      <c r="J2" s="273"/>
      <c r="K2" s="274"/>
    </row>
    <row r="3" s="15" customFormat="1" ht="45" customHeight="1">
      <c r="B3" s="275"/>
      <c r="C3" s="276" t="s">
        <v>397</v>
      </c>
      <c r="D3" s="276"/>
      <c r="E3" s="276"/>
      <c r="F3" s="276"/>
      <c r="G3" s="276"/>
      <c r="H3" s="276"/>
      <c r="I3" s="276"/>
      <c r="J3" s="276"/>
      <c r="K3" s="277"/>
    </row>
    <row r="4" ht="25.5" customHeight="1">
      <c r="B4" s="278"/>
      <c r="C4" s="279" t="s">
        <v>398</v>
      </c>
      <c r="D4" s="279"/>
      <c r="E4" s="279"/>
      <c r="F4" s="279"/>
      <c r="G4" s="279"/>
      <c r="H4" s="279"/>
      <c r="I4" s="279"/>
      <c r="J4" s="279"/>
      <c r="K4" s="280"/>
    </row>
    <row r="5" ht="5.25" customHeight="1">
      <c r="B5" s="278"/>
      <c r="C5" s="281"/>
      <c r="D5" s="281"/>
      <c r="E5" s="281"/>
      <c r="F5" s="281"/>
      <c r="G5" s="281"/>
      <c r="H5" s="281"/>
      <c r="I5" s="281"/>
      <c r="J5" s="281"/>
      <c r="K5" s="280"/>
    </row>
    <row r="6" ht="15" customHeight="1">
      <c r="B6" s="278"/>
      <c r="C6" s="282" t="s">
        <v>399</v>
      </c>
      <c r="D6" s="282"/>
      <c r="E6" s="282"/>
      <c r="F6" s="282"/>
      <c r="G6" s="282"/>
      <c r="H6" s="282"/>
      <c r="I6" s="282"/>
      <c r="J6" s="282"/>
      <c r="K6" s="280"/>
    </row>
    <row r="7" ht="15" customHeight="1">
      <c r="B7" s="283"/>
      <c r="C7" s="282" t="s">
        <v>400</v>
      </c>
      <c r="D7" s="282"/>
      <c r="E7" s="282"/>
      <c r="F7" s="282"/>
      <c r="G7" s="282"/>
      <c r="H7" s="282"/>
      <c r="I7" s="282"/>
      <c r="J7" s="282"/>
      <c r="K7" s="280"/>
    </row>
    <row r="8" ht="12.75" customHeight="1">
      <c r="B8" s="283"/>
      <c r="C8" s="282"/>
      <c r="D8" s="282"/>
      <c r="E8" s="282"/>
      <c r="F8" s="282"/>
      <c r="G8" s="282"/>
      <c r="H8" s="282"/>
      <c r="I8" s="282"/>
      <c r="J8" s="282"/>
      <c r="K8" s="280"/>
    </row>
    <row r="9" ht="15" customHeight="1">
      <c r="B9" s="283"/>
      <c r="C9" s="282" t="s">
        <v>401</v>
      </c>
      <c r="D9" s="282"/>
      <c r="E9" s="282"/>
      <c r="F9" s="282"/>
      <c r="G9" s="282"/>
      <c r="H9" s="282"/>
      <c r="I9" s="282"/>
      <c r="J9" s="282"/>
      <c r="K9" s="280"/>
    </row>
    <row r="10" ht="15" customHeight="1">
      <c r="B10" s="283"/>
      <c r="C10" s="282"/>
      <c r="D10" s="282" t="s">
        <v>402</v>
      </c>
      <c r="E10" s="282"/>
      <c r="F10" s="282"/>
      <c r="G10" s="282"/>
      <c r="H10" s="282"/>
      <c r="I10" s="282"/>
      <c r="J10" s="282"/>
      <c r="K10" s="280"/>
    </row>
    <row r="11" ht="15" customHeight="1">
      <c r="B11" s="283"/>
      <c r="C11" s="284"/>
      <c r="D11" s="282" t="s">
        <v>403</v>
      </c>
      <c r="E11" s="282"/>
      <c r="F11" s="282"/>
      <c r="G11" s="282"/>
      <c r="H11" s="282"/>
      <c r="I11" s="282"/>
      <c r="J11" s="282"/>
      <c r="K11" s="280"/>
    </row>
    <row r="12" ht="15" customHeight="1">
      <c r="B12" s="283"/>
      <c r="C12" s="284"/>
      <c r="D12" s="282"/>
      <c r="E12" s="282"/>
      <c r="F12" s="282"/>
      <c r="G12" s="282"/>
      <c r="H12" s="282"/>
      <c r="I12" s="282"/>
      <c r="J12" s="282"/>
      <c r="K12" s="280"/>
    </row>
    <row r="13" ht="15" customHeight="1">
      <c r="B13" s="283"/>
      <c r="C13" s="284"/>
      <c r="D13" s="285" t="s">
        <v>404</v>
      </c>
      <c r="E13" s="282"/>
      <c r="F13" s="282"/>
      <c r="G13" s="282"/>
      <c r="H13" s="282"/>
      <c r="I13" s="282"/>
      <c r="J13" s="282"/>
      <c r="K13" s="280"/>
    </row>
    <row r="14" ht="12.75" customHeight="1">
      <c r="B14" s="283"/>
      <c r="C14" s="284"/>
      <c r="D14" s="284"/>
      <c r="E14" s="284"/>
      <c r="F14" s="284"/>
      <c r="G14" s="284"/>
      <c r="H14" s="284"/>
      <c r="I14" s="284"/>
      <c r="J14" s="284"/>
      <c r="K14" s="280"/>
    </row>
    <row r="15" ht="15" customHeight="1">
      <c r="B15" s="283"/>
      <c r="C15" s="284"/>
      <c r="D15" s="282" t="s">
        <v>405</v>
      </c>
      <c r="E15" s="282"/>
      <c r="F15" s="282"/>
      <c r="G15" s="282"/>
      <c r="H15" s="282"/>
      <c r="I15" s="282"/>
      <c r="J15" s="282"/>
      <c r="K15" s="280"/>
    </row>
    <row r="16" ht="15" customHeight="1">
      <c r="B16" s="283"/>
      <c r="C16" s="284"/>
      <c r="D16" s="282" t="s">
        <v>406</v>
      </c>
      <c r="E16" s="282"/>
      <c r="F16" s="282"/>
      <c r="G16" s="282"/>
      <c r="H16" s="282"/>
      <c r="I16" s="282"/>
      <c r="J16" s="282"/>
      <c r="K16" s="280"/>
    </row>
    <row r="17" ht="15" customHeight="1">
      <c r="B17" s="283"/>
      <c r="C17" s="284"/>
      <c r="D17" s="282" t="s">
        <v>407</v>
      </c>
      <c r="E17" s="282"/>
      <c r="F17" s="282"/>
      <c r="G17" s="282"/>
      <c r="H17" s="282"/>
      <c r="I17" s="282"/>
      <c r="J17" s="282"/>
      <c r="K17" s="280"/>
    </row>
    <row r="18" ht="15" customHeight="1">
      <c r="B18" s="283"/>
      <c r="C18" s="284"/>
      <c r="D18" s="284"/>
      <c r="E18" s="286" t="s">
        <v>70</v>
      </c>
      <c r="F18" s="282" t="s">
        <v>408</v>
      </c>
      <c r="G18" s="282"/>
      <c r="H18" s="282"/>
      <c r="I18" s="282"/>
      <c r="J18" s="282"/>
      <c r="K18" s="280"/>
    </row>
    <row r="19" ht="15" customHeight="1">
      <c r="B19" s="283"/>
      <c r="C19" s="284"/>
      <c r="D19" s="284"/>
      <c r="E19" s="286" t="s">
        <v>409</v>
      </c>
      <c r="F19" s="282" t="s">
        <v>410</v>
      </c>
      <c r="G19" s="282"/>
      <c r="H19" s="282"/>
      <c r="I19" s="282"/>
      <c r="J19" s="282"/>
      <c r="K19" s="280"/>
    </row>
    <row r="20" ht="15" customHeight="1">
      <c r="B20" s="283"/>
      <c r="C20" s="284"/>
      <c r="D20" s="284"/>
      <c r="E20" s="286" t="s">
        <v>411</v>
      </c>
      <c r="F20" s="282" t="s">
        <v>412</v>
      </c>
      <c r="G20" s="282"/>
      <c r="H20" s="282"/>
      <c r="I20" s="282"/>
      <c r="J20" s="282"/>
      <c r="K20" s="280"/>
    </row>
    <row r="21" ht="15" customHeight="1">
      <c r="B21" s="283"/>
      <c r="C21" s="284"/>
      <c r="D21" s="284"/>
      <c r="E21" s="286" t="s">
        <v>413</v>
      </c>
      <c r="F21" s="282" t="s">
        <v>414</v>
      </c>
      <c r="G21" s="282"/>
      <c r="H21" s="282"/>
      <c r="I21" s="282"/>
      <c r="J21" s="282"/>
      <c r="K21" s="280"/>
    </row>
    <row r="22" ht="15" customHeight="1">
      <c r="B22" s="283"/>
      <c r="C22" s="284"/>
      <c r="D22" s="284"/>
      <c r="E22" s="286" t="s">
        <v>415</v>
      </c>
      <c r="F22" s="282" t="s">
        <v>416</v>
      </c>
      <c r="G22" s="282"/>
      <c r="H22" s="282"/>
      <c r="I22" s="282"/>
      <c r="J22" s="282"/>
      <c r="K22" s="280"/>
    </row>
    <row r="23" ht="15" customHeight="1">
      <c r="B23" s="283"/>
      <c r="C23" s="284"/>
      <c r="D23" s="284"/>
      <c r="E23" s="286" t="s">
        <v>417</v>
      </c>
      <c r="F23" s="282" t="s">
        <v>418</v>
      </c>
      <c r="G23" s="282"/>
      <c r="H23" s="282"/>
      <c r="I23" s="282"/>
      <c r="J23" s="282"/>
      <c r="K23" s="280"/>
    </row>
    <row r="24" ht="12.75" customHeight="1">
      <c r="B24" s="283"/>
      <c r="C24" s="284"/>
      <c r="D24" s="284"/>
      <c r="E24" s="284"/>
      <c r="F24" s="284"/>
      <c r="G24" s="284"/>
      <c r="H24" s="284"/>
      <c r="I24" s="284"/>
      <c r="J24" s="284"/>
      <c r="K24" s="280"/>
    </row>
    <row r="25" ht="15" customHeight="1">
      <c r="B25" s="283"/>
      <c r="C25" s="282" t="s">
        <v>419</v>
      </c>
      <c r="D25" s="282"/>
      <c r="E25" s="282"/>
      <c r="F25" s="282"/>
      <c r="G25" s="282"/>
      <c r="H25" s="282"/>
      <c r="I25" s="282"/>
      <c r="J25" s="282"/>
      <c r="K25" s="280"/>
    </row>
    <row r="26" ht="15" customHeight="1">
      <c r="B26" s="283"/>
      <c r="C26" s="282" t="s">
        <v>420</v>
      </c>
      <c r="D26" s="282"/>
      <c r="E26" s="282"/>
      <c r="F26" s="282"/>
      <c r="G26" s="282"/>
      <c r="H26" s="282"/>
      <c r="I26" s="282"/>
      <c r="J26" s="282"/>
      <c r="K26" s="280"/>
    </row>
    <row r="27" ht="15" customHeight="1">
      <c r="B27" s="283"/>
      <c r="C27" s="282"/>
      <c r="D27" s="282" t="s">
        <v>421</v>
      </c>
      <c r="E27" s="282"/>
      <c r="F27" s="282"/>
      <c r="G27" s="282"/>
      <c r="H27" s="282"/>
      <c r="I27" s="282"/>
      <c r="J27" s="282"/>
      <c r="K27" s="280"/>
    </row>
    <row r="28" ht="15" customHeight="1">
      <c r="B28" s="283"/>
      <c r="C28" s="284"/>
      <c r="D28" s="282" t="s">
        <v>422</v>
      </c>
      <c r="E28" s="282"/>
      <c r="F28" s="282"/>
      <c r="G28" s="282"/>
      <c r="H28" s="282"/>
      <c r="I28" s="282"/>
      <c r="J28" s="282"/>
      <c r="K28" s="280"/>
    </row>
    <row r="29" ht="12.75" customHeight="1">
      <c r="B29" s="283"/>
      <c r="C29" s="284"/>
      <c r="D29" s="284"/>
      <c r="E29" s="284"/>
      <c r="F29" s="284"/>
      <c r="G29" s="284"/>
      <c r="H29" s="284"/>
      <c r="I29" s="284"/>
      <c r="J29" s="284"/>
      <c r="K29" s="280"/>
    </row>
    <row r="30" ht="15" customHeight="1">
      <c r="B30" s="283"/>
      <c r="C30" s="284"/>
      <c r="D30" s="282" t="s">
        <v>423</v>
      </c>
      <c r="E30" s="282"/>
      <c r="F30" s="282"/>
      <c r="G30" s="282"/>
      <c r="H30" s="282"/>
      <c r="I30" s="282"/>
      <c r="J30" s="282"/>
      <c r="K30" s="280"/>
    </row>
    <row r="31" ht="15" customHeight="1">
      <c r="B31" s="283"/>
      <c r="C31" s="284"/>
      <c r="D31" s="282" t="s">
        <v>424</v>
      </c>
      <c r="E31" s="282"/>
      <c r="F31" s="282"/>
      <c r="G31" s="282"/>
      <c r="H31" s="282"/>
      <c r="I31" s="282"/>
      <c r="J31" s="282"/>
      <c r="K31" s="280"/>
    </row>
    <row r="32" ht="12.75" customHeight="1">
      <c r="B32" s="283"/>
      <c r="C32" s="284"/>
      <c r="D32" s="284"/>
      <c r="E32" s="284"/>
      <c r="F32" s="284"/>
      <c r="G32" s="284"/>
      <c r="H32" s="284"/>
      <c r="I32" s="284"/>
      <c r="J32" s="284"/>
      <c r="K32" s="280"/>
    </row>
    <row r="33" ht="15" customHeight="1">
      <c r="B33" s="283"/>
      <c r="C33" s="284"/>
      <c r="D33" s="282" t="s">
        <v>425</v>
      </c>
      <c r="E33" s="282"/>
      <c r="F33" s="282"/>
      <c r="G33" s="282"/>
      <c r="H33" s="282"/>
      <c r="I33" s="282"/>
      <c r="J33" s="282"/>
      <c r="K33" s="280"/>
    </row>
    <row r="34" ht="15" customHeight="1">
      <c r="B34" s="283"/>
      <c r="C34" s="284"/>
      <c r="D34" s="282" t="s">
        <v>426</v>
      </c>
      <c r="E34" s="282"/>
      <c r="F34" s="282"/>
      <c r="G34" s="282"/>
      <c r="H34" s="282"/>
      <c r="I34" s="282"/>
      <c r="J34" s="282"/>
      <c r="K34" s="280"/>
    </row>
    <row r="35" ht="15" customHeight="1">
      <c r="B35" s="283"/>
      <c r="C35" s="284"/>
      <c r="D35" s="282" t="s">
        <v>427</v>
      </c>
      <c r="E35" s="282"/>
      <c r="F35" s="282"/>
      <c r="G35" s="282"/>
      <c r="H35" s="282"/>
      <c r="I35" s="282"/>
      <c r="J35" s="282"/>
      <c r="K35" s="280"/>
    </row>
    <row r="36" ht="15" customHeight="1">
      <c r="B36" s="283"/>
      <c r="C36" s="284"/>
      <c r="D36" s="282"/>
      <c r="E36" s="285" t="s">
        <v>74</v>
      </c>
      <c r="F36" s="282"/>
      <c r="G36" s="282" t="s">
        <v>428</v>
      </c>
      <c r="H36" s="282"/>
      <c r="I36" s="282"/>
      <c r="J36" s="282"/>
      <c r="K36" s="280"/>
    </row>
    <row r="37" ht="30.75" customHeight="1">
      <c r="B37" s="283"/>
      <c r="C37" s="284"/>
      <c r="D37" s="282"/>
      <c r="E37" s="285" t="s">
        <v>429</v>
      </c>
      <c r="F37" s="282"/>
      <c r="G37" s="282" t="s">
        <v>430</v>
      </c>
      <c r="H37" s="282"/>
      <c r="I37" s="282"/>
      <c r="J37" s="282"/>
      <c r="K37" s="280"/>
    </row>
    <row r="38" ht="15" customHeight="1">
      <c r="B38" s="283"/>
      <c r="C38" s="284"/>
      <c r="D38" s="282"/>
      <c r="E38" s="285" t="s">
        <v>46</v>
      </c>
      <c r="F38" s="282"/>
      <c r="G38" s="282" t="s">
        <v>431</v>
      </c>
      <c r="H38" s="282"/>
      <c r="I38" s="282"/>
      <c r="J38" s="282"/>
      <c r="K38" s="280"/>
    </row>
    <row r="39" ht="15" customHeight="1">
      <c r="B39" s="283"/>
      <c r="C39" s="284"/>
      <c r="D39" s="282"/>
      <c r="E39" s="285" t="s">
        <v>48</v>
      </c>
      <c r="F39" s="282"/>
      <c r="G39" s="282" t="s">
        <v>432</v>
      </c>
      <c r="H39" s="282"/>
      <c r="I39" s="282"/>
      <c r="J39" s="282"/>
      <c r="K39" s="280"/>
    </row>
    <row r="40" ht="15" customHeight="1">
      <c r="B40" s="283"/>
      <c r="C40" s="284"/>
      <c r="D40" s="282"/>
      <c r="E40" s="285" t="s">
        <v>75</v>
      </c>
      <c r="F40" s="282"/>
      <c r="G40" s="282" t="s">
        <v>433</v>
      </c>
      <c r="H40" s="282"/>
      <c r="I40" s="282"/>
      <c r="J40" s="282"/>
      <c r="K40" s="280"/>
    </row>
    <row r="41" ht="15" customHeight="1">
      <c r="B41" s="283"/>
      <c r="C41" s="284"/>
      <c r="D41" s="282"/>
      <c r="E41" s="285" t="s">
        <v>76</v>
      </c>
      <c r="F41" s="282"/>
      <c r="G41" s="282" t="s">
        <v>434</v>
      </c>
      <c r="H41" s="282"/>
      <c r="I41" s="282"/>
      <c r="J41" s="282"/>
      <c r="K41" s="280"/>
    </row>
    <row r="42" ht="15" customHeight="1">
      <c r="B42" s="283"/>
      <c r="C42" s="284"/>
      <c r="D42" s="282"/>
      <c r="E42" s="285" t="s">
        <v>435</v>
      </c>
      <c r="F42" s="282"/>
      <c r="G42" s="282" t="s">
        <v>436</v>
      </c>
      <c r="H42" s="282"/>
      <c r="I42" s="282"/>
      <c r="J42" s="282"/>
      <c r="K42" s="280"/>
    </row>
    <row r="43" ht="15" customHeight="1">
      <c r="B43" s="283"/>
      <c r="C43" s="284"/>
      <c r="D43" s="282"/>
      <c r="E43" s="285"/>
      <c r="F43" s="282"/>
      <c r="G43" s="282" t="s">
        <v>437</v>
      </c>
      <c r="H43" s="282"/>
      <c r="I43" s="282"/>
      <c r="J43" s="282"/>
      <c r="K43" s="280"/>
    </row>
    <row r="44" ht="15" customHeight="1">
      <c r="B44" s="283"/>
      <c r="C44" s="284"/>
      <c r="D44" s="282"/>
      <c r="E44" s="285" t="s">
        <v>438</v>
      </c>
      <c r="F44" s="282"/>
      <c r="G44" s="282" t="s">
        <v>439</v>
      </c>
      <c r="H44" s="282"/>
      <c r="I44" s="282"/>
      <c r="J44" s="282"/>
      <c r="K44" s="280"/>
    </row>
    <row r="45" ht="15" customHeight="1">
      <c r="B45" s="283"/>
      <c r="C45" s="284"/>
      <c r="D45" s="282"/>
      <c r="E45" s="285" t="s">
        <v>79</v>
      </c>
      <c r="F45" s="282"/>
      <c r="G45" s="282" t="s">
        <v>440</v>
      </c>
      <c r="H45" s="282"/>
      <c r="I45" s="282"/>
      <c r="J45" s="282"/>
      <c r="K45" s="280"/>
    </row>
    <row r="46" ht="12.75" customHeight="1">
      <c r="B46" s="283"/>
      <c r="C46" s="284"/>
      <c r="D46" s="282"/>
      <c r="E46" s="282"/>
      <c r="F46" s="282"/>
      <c r="G46" s="282"/>
      <c r="H46" s="282"/>
      <c r="I46" s="282"/>
      <c r="J46" s="282"/>
      <c r="K46" s="280"/>
    </row>
    <row r="47" ht="15" customHeight="1">
      <c r="B47" s="283"/>
      <c r="C47" s="284"/>
      <c r="D47" s="282" t="s">
        <v>441</v>
      </c>
      <c r="E47" s="282"/>
      <c r="F47" s="282"/>
      <c r="G47" s="282"/>
      <c r="H47" s="282"/>
      <c r="I47" s="282"/>
      <c r="J47" s="282"/>
      <c r="K47" s="280"/>
    </row>
    <row r="48" ht="15" customHeight="1">
      <c r="B48" s="283"/>
      <c r="C48" s="284"/>
      <c r="D48" s="284"/>
      <c r="E48" s="282" t="s">
        <v>442</v>
      </c>
      <c r="F48" s="282"/>
      <c r="G48" s="282"/>
      <c r="H48" s="282"/>
      <c r="I48" s="282"/>
      <c r="J48" s="282"/>
      <c r="K48" s="280"/>
    </row>
    <row r="49" ht="15" customHeight="1">
      <c r="B49" s="283"/>
      <c r="C49" s="284"/>
      <c r="D49" s="284"/>
      <c r="E49" s="282" t="s">
        <v>443</v>
      </c>
      <c r="F49" s="282"/>
      <c r="G49" s="282"/>
      <c r="H49" s="282"/>
      <c r="I49" s="282"/>
      <c r="J49" s="282"/>
      <c r="K49" s="280"/>
    </row>
    <row r="50" ht="15" customHeight="1">
      <c r="B50" s="283"/>
      <c r="C50" s="284"/>
      <c r="D50" s="284"/>
      <c r="E50" s="282" t="s">
        <v>444</v>
      </c>
      <c r="F50" s="282"/>
      <c r="G50" s="282"/>
      <c r="H50" s="282"/>
      <c r="I50" s="282"/>
      <c r="J50" s="282"/>
      <c r="K50" s="280"/>
    </row>
    <row r="51" ht="15" customHeight="1">
      <c r="B51" s="283"/>
      <c r="C51" s="284"/>
      <c r="D51" s="282" t="s">
        <v>445</v>
      </c>
      <c r="E51" s="282"/>
      <c r="F51" s="282"/>
      <c r="G51" s="282"/>
      <c r="H51" s="282"/>
      <c r="I51" s="282"/>
      <c r="J51" s="282"/>
      <c r="K51" s="280"/>
    </row>
    <row r="52" ht="25.5" customHeight="1">
      <c r="B52" s="278"/>
      <c r="C52" s="279" t="s">
        <v>446</v>
      </c>
      <c r="D52" s="279"/>
      <c r="E52" s="279"/>
      <c r="F52" s="279"/>
      <c r="G52" s="279"/>
      <c r="H52" s="279"/>
      <c r="I52" s="279"/>
      <c r="J52" s="279"/>
      <c r="K52" s="280"/>
    </row>
    <row r="53" ht="5.25" customHeight="1">
      <c r="B53" s="278"/>
      <c r="C53" s="281"/>
      <c r="D53" s="281"/>
      <c r="E53" s="281"/>
      <c r="F53" s="281"/>
      <c r="G53" s="281"/>
      <c r="H53" s="281"/>
      <c r="I53" s="281"/>
      <c r="J53" s="281"/>
      <c r="K53" s="280"/>
    </row>
    <row r="54" ht="15" customHeight="1">
      <c r="B54" s="278"/>
      <c r="C54" s="282" t="s">
        <v>447</v>
      </c>
      <c r="D54" s="282"/>
      <c r="E54" s="282"/>
      <c r="F54" s="282"/>
      <c r="G54" s="282"/>
      <c r="H54" s="282"/>
      <c r="I54" s="282"/>
      <c r="J54" s="282"/>
      <c r="K54" s="280"/>
    </row>
    <row r="55" ht="15" customHeight="1">
      <c r="B55" s="278"/>
      <c r="C55" s="282" t="s">
        <v>448</v>
      </c>
      <c r="D55" s="282"/>
      <c r="E55" s="282"/>
      <c r="F55" s="282"/>
      <c r="G55" s="282"/>
      <c r="H55" s="282"/>
      <c r="I55" s="282"/>
      <c r="J55" s="282"/>
      <c r="K55" s="280"/>
    </row>
    <row r="56" ht="12.75" customHeight="1">
      <c r="B56" s="278"/>
      <c r="C56" s="282"/>
      <c r="D56" s="282"/>
      <c r="E56" s="282"/>
      <c r="F56" s="282"/>
      <c r="G56" s="282"/>
      <c r="H56" s="282"/>
      <c r="I56" s="282"/>
      <c r="J56" s="282"/>
      <c r="K56" s="280"/>
    </row>
    <row r="57" ht="15" customHeight="1">
      <c r="B57" s="278"/>
      <c r="C57" s="282" t="s">
        <v>449</v>
      </c>
      <c r="D57" s="282"/>
      <c r="E57" s="282"/>
      <c r="F57" s="282"/>
      <c r="G57" s="282"/>
      <c r="H57" s="282"/>
      <c r="I57" s="282"/>
      <c r="J57" s="282"/>
      <c r="K57" s="280"/>
    </row>
    <row r="58" ht="15" customHeight="1">
      <c r="B58" s="278"/>
      <c r="C58" s="284"/>
      <c r="D58" s="282" t="s">
        <v>450</v>
      </c>
      <c r="E58" s="282"/>
      <c r="F58" s="282"/>
      <c r="G58" s="282"/>
      <c r="H58" s="282"/>
      <c r="I58" s="282"/>
      <c r="J58" s="282"/>
      <c r="K58" s="280"/>
    </row>
    <row r="59" ht="15" customHeight="1">
      <c r="B59" s="278"/>
      <c r="C59" s="284"/>
      <c r="D59" s="282" t="s">
        <v>451</v>
      </c>
      <c r="E59" s="282"/>
      <c r="F59" s="282"/>
      <c r="G59" s="282"/>
      <c r="H59" s="282"/>
      <c r="I59" s="282"/>
      <c r="J59" s="282"/>
      <c r="K59" s="280"/>
    </row>
    <row r="60" ht="15" customHeight="1">
      <c r="B60" s="278"/>
      <c r="C60" s="284"/>
      <c r="D60" s="282" t="s">
        <v>452</v>
      </c>
      <c r="E60" s="282"/>
      <c r="F60" s="282"/>
      <c r="G60" s="282"/>
      <c r="H60" s="282"/>
      <c r="I60" s="282"/>
      <c r="J60" s="282"/>
      <c r="K60" s="280"/>
    </row>
    <row r="61" ht="15" customHeight="1">
      <c r="B61" s="278"/>
      <c r="C61" s="284"/>
      <c r="D61" s="282" t="s">
        <v>453</v>
      </c>
      <c r="E61" s="282"/>
      <c r="F61" s="282"/>
      <c r="G61" s="282"/>
      <c r="H61" s="282"/>
      <c r="I61" s="282"/>
      <c r="J61" s="282"/>
      <c r="K61" s="280"/>
    </row>
    <row r="62" ht="15" customHeight="1">
      <c r="B62" s="278"/>
      <c r="C62" s="284"/>
      <c r="D62" s="287" t="s">
        <v>454</v>
      </c>
      <c r="E62" s="287"/>
      <c r="F62" s="287"/>
      <c r="G62" s="287"/>
      <c r="H62" s="287"/>
      <c r="I62" s="287"/>
      <c r="J62" s="287"/>
      <c r="K62" s="280"/>
    </row>
    <row r="63" ht="15" customHeight="1">
      <c r="B63" s="278"/>
      <c r="C63" s="284"/>
      <c r="D63" s="282" t="s">
        <v>455</v>
      </c>
      <c r="E63" s="282"/>
      <c r="F63" s="282"/>
      <c r="G63" s="282"/>
      <c r="H63" s="282"/>
      <c r="I63" s="282"/>
      <c r="J63" s="282"/>
      <c r="K63" s="280"/>
    </row>
    <row r="64" ht="12.75" customHeight="1">
      <c r="B64" s="278"/>
      <c r="C64" s="284"/>
      <c r="D64" s="284"/>
      <c r="E64" s="288"/>
      <c r="F64" s="284"/>
      <c r="G64" s="284"/>
      <c r="H64" s="284"/>
      <c r="I64" s="284"/>
      <c r="J64" s="284"/>
      <c r="K64" s="280"/>
    </row>
    <row r="65" ht="15" customHeight="1">
      <c r="B65" s="278"/>
      <c r="C65" s="284"/>
      <c r="D65" s="282" t="s">
        <v>456</v>
      </c>
      <c r="E65" s="282"/>
      <c r="F65" s="282"/>
      <c r="G65" s="282"/>
      <c r="H65" s="282"/>
      <c r="I65" s="282"/>
      <c r="J65" s="282"/>
      <c r="K65" s="280"/>
    </row>
    <row r="66" ht="15" customHeight="1">
      <c r="B66" s="278"/>
      <c r="C66" s="284"/>
      <c r="D66" s="287" t="s">
        <v>457</v>
      </c>
      <c r="E66" s="287"/>
      <c r="F66" s="287"/>
      <c r="G66" s="287"/>
      <c r="H66" s="287"/>
      <c r="I66" s="287"/>
      <c r="J66" s="287"/>
      <c r="K66" s="280"/>
    </row>
    <row r="67" ht="15" customHeight="1">
      <c r="B67" s="278"/>
      <c r="C67" s="284"/>
      <c r="D67" s="282" t="s">
        <v>458</v>
      </c>
      <c r="E67" s="282"/>
      <c r="F67" s="282"/>
      <c r="G67" s="282"/>
      <c r="H67" s="282"/>
      <c r="I67" s="282"/>
      <c r="J67" s="282"/>
      <c r="K67" s="280"/>
    </row>
    <row r="68" ht="15" customHeight="1">
      <c r="B68" s="278"/>
      <c r="C68" s="284"/>
      <c r="D68" s="282" t="s">
        <v>459</v>
      </c>
      <c r="E68" s="282"/>
      <c r="F68" s="282"/>
      <c r="G68" s="282"/>
      <c r="H68" s="282"/>
      <c r="I68" s="282"/>
      <c r="J68" s="282"/>
      <c r="K68" s="280"/>
    </row>
    <row r="69" ht="15" customHeight="1">
      <c r="B69" s="278"/>
      <c r="C69" s="284"/>
      <c r="D69" s="282" t="s">
        <v>460</v>
      </c>
      <c r="E69" s="282"/>
      <c r="F69" s="282"/>
      <c r="G69" s="282"/>
      <c r="H69" s="282"/>
      <c r="I69" s="282"/>
      <c r="J69" s="282"/>
      <c r="K69" s="280"/>
    </row>
    <row r="70" ht="15" customHeight="1">
      <c r="B70" s="278"/>
      <c r="C70" s="284"/>
      <c r="D70" s="282" t="s">
        <v>461</v>
      </c>
      <c r="E70" s="282"/>
      <c r="F70" s="282"/>
      <c r="G70" s="282"/>
      <c r="H70" s="282"/>
      <c r="I70" s="282"/>
      <c r="J70" s="282"/>
      <c r="K70" s="280"/>
    </row>
    <row r="71" ht="12.75" customHeight="1">
      <c r="B71" s="289"/>
      <c r="C71" s="290"/>
      <c r="D71" s="290"/>
      <c r="E71" s="290"/>
      <c r="F71" s="290"/>
      <c r="G71" s="290"/>
      <c r="H71" s="290"/>
      <c r="I71" s="290"/>
      <c r="J71" s="290"/>
      <c r="K71" s="291"/>
    </row>
    <row r="72" ht="18.75" customHeight="1">
      <c r="B72" s="292"/>
      <c r="C72" s="292"/>
      <c r="D72" s="292"/>
      <c r="E72" s="292"/>
      <c r="F72" s="292"/>
      <c r="G72" s="292"/>
      <c r="H72" s="292"/>
      <c r="I72" s="292"/>
      <c r="J72" s="292"/>
      <c r="K72" s="293"/>
    </row>
    <row r="73" ht="18.75" customHeight="1">
      <c r="B73" s="293"/>
      <c r="C73" s="293"/>
      <c r="D73" s="293"/>
      <c r="E73" s="293"/>
      <c r="F73" s="293"/>
      <c r="G73" s="293"/>
      <c r="H73" s="293"/>
      <c r="I73" s="293"/>
      <c r="J73" s="293"/>
      <c r="K73" s="293"/>
    </row>
    <row r="74" ht="7.5" customHeight="1">
      <c r="B74" s="294"/>
      <c r="C74" s="295"/>
      <c r="D74" s="295"/>
      <c r="E74" s="295"/>
      <c r="F74" s="295"/>
      <c r="G74" s="295"/>
      <c r="H74" s="295"/>
      <c r="I74" s="295"/>
      <c r="J74" s="295"/>
      <c r="K74" s="296"/>
    </row>
    <row r="75" ht="45" customHeight="1">
      <c r="B75" s="297"/>
      <c r="C75" s="298" t="s">
        <v>462</v>
      </c>
      <c r="D75" s="298"/>
      <c r="E75" s="298"/>
      <c r="F75" s="298"/>
      <c r="G75" s="298"/>
      <c r="H75" s="298"/>
      <c r="I75" s="298"/>
      <c r="J75" s="298"/>
      <c r="K75" s="299"/>
    </row>
    <row r="76" ht="17.25" customHeight="1">
      <c r="B76" s="297"/>
      <c r="C76" s="300" t="s">
        <v>463</v>
      </c>
      <c r="D76" s="300"/>
      <c r="E76" s="300"/>
      <c r="F76" s="300" t="s">
        <v>464</v>
      </c>
      <c r="G76" s="301"/>
      <c r="H76" s="300" t="s">
        <v>48</v>
      </c>
      <c r="I76" s="300" t="s">
        <v>51</v>
      </c>
      <c r="J76" s="300" t="s">
        <v>465</v>
      </c>
      <c r="K76" s="299"/>
    </row>
    <row r="77" ht="17.25" customHeight="1">
      <c r="B77" s="297"/>
      <c r="C77" s="302" t="s">
        <v>466</v>
      </c>
      <c r="D77" s="302"/>
      <c r="E77" s="302"/>
      <c r="F77" s="303" t="s">
        <v>467</v>
      </c>
      <c r="G77" s="304"/>
      <c r="H77" s="302"/>
      <c r="I77" s="302"/>
      <c r="J77" s="302" t="s">
        <v>468</v>
      </c>
      <c r="K77" s="299"/>
    </row>
    <row r="78" ht="5.25" customHeight="1">
      <c r="B78" s="297"/>
      <c r="C78" s="305"/>
      <c r="D78" s="305"/>
      <c r="E78" s="305"/>
      <c r="F78" s="305"/>
      <c r="G78" s="306"/>
      <c r="H78" s="305"/>
      <c r="I78" s="305"/>
      <c r="J78" s="305"/>
      <c r="K78" s="299"/>
    </row>
    <row r="79" ht="15" customHeight="1">
      <c r="B79" s="297"/>
      <c r="C79" s="285" t="s">
        <v>46</v>
      </c>
      <c r="D79" s="307"/>
      <c r="E79" s="307"/>
      <c r="F79" s="308" t="s">
        <v>469</v>
      </c>
      <c r="G79" s="309"/>
      <c r="H79" s="285" t="s">
        <v>470</v>
      </c>
      <c r="I79" s="285" t="s">
        <v>471</v>
      </c>
      <c r="J79" s="285">
        <v>20</v>
      </c>
      <c r="K79" s="299"/>
    </row>
    <row r="80" ht="15" customHeight="1">
      <c r="B80" s="297"/>
      <c r="C80" s="285" t="s">
        <v>472</v>
      </c>
      <c r="D80" s="285"/>
      <c r="E80" s="285"/>
      <c r="F80" s="308" t="s">
        <v>469</v>
      </c>
      <c r="G80" s="309"/>
      <c r="H80" s="285" t="s">
        <v>473</v>
      </c>
      <c r="I80" s="285" t="s">
        <v>471</v>
      </c>
      <c r="J80" s="285">
        <v>120</v>
      </c>
      <c r="K80" s="299"/>
    </row>
    <row r="81" ht="15" customHeight="1">
      <c r="B81" s="310"/>
      <c r="C81" s="285" t="s">
        <v>474</v>
      </c>
      <c r="D81" s="285"/>
      <c r="E81" s="285"/>
      <c r="F81" s="308" t="s">
        <v>475</v>
      </c>
      <c r="G81" s="309"/>
      <c r="H81" s="285" t="s">
        <v>476</v>
      </c>
      <c r="I81" s="285" t="s">
        <v>471</v>
      </c>
      <c r="J81" s="285">
        <v>50</v>
      </c>
      <c r="K81" s="299"/>
    </row>
    <row r="82" ht="15" customHeight="1">
      <c r="B82" s="310"/>
      <c r="C82" s="285" t="s">
        <v>477</v>
      </c>
      <c r="D82" s="285"/>
      <c r="E82" s="285"/>
      <c r="F82" s="308" t="s">
        <v>469</v>
      </c>
      <c r="G82" s="309"/>
      <c r="H82" s="285" t="s">
        <v>478</v>
      </c>
      <c r="I82" s="285" t="s">
        <v>479</v>
      </c>
      <c r="J82" s="285"/>
      <c r="K82" s="299"/>
    </row>
    <row r="83" ht="15" customHeight="1">
      <c r="B83" s="310"/>
      <c r="C83" s="311" t="s">
        <v>480</v>
      </c>
      <c r="D83" s="311"/>
      <c r="E83" s="311"/>
      <c r="F83" s="312" t="s">
        <v>475</v>
      </c>
      <c r="G83" s="311"/>
      <c r="H83" s="311" t="s">
        <v>481</v>
      </c>
      <c r="I83" s="311" t="s">
        <v>471</v>
      </c>
      <c r="J83" s="311">
        <v>15</v>
      </c>
      <c r="K83" s="299"/>
    </row>
    <row r="84" ht="15" customHeight="1">
      <c r="B84" s="310"/>
      <c r="C84" s="311" t="s">
        <v>482</v>
      </c>
      <c r="D84" s="311"/>
      <c r="E84" s="311"/>
      <c r="F84" s="312" t="s">
        <v>475</v>
      </c>
      <c r="G84" s="311"/>
      <c r="H84" s="311" t="s">
        <v>483</v>
      </c>
      <c r="I84" s="311" t="s">
        <v>471</v>
      </c>
      <c r="J84" s="311">
        <v>15</v>
      </c>
      <c r="K84" s="299"/>
    </row>
    <row r="85" ht="15" customHeight="1">
      <c r="B85" s="310"/>
      <c r="C85" s="311" t="s">
        <v>484</v>
      </c>
      <c r="D85" s="311"/>
      <c r="E85" s="311"/>
      <c r="F85" s="312" t="s">
        <v>475</v>
      </c>
      <c r="G85" s="311"/>
      <c r="H85" s="311" t="s">
        <v>485</v>
      </c>
      <c r="I85" s="311" t="s">
        <v>471</v>
      </c>
      <c r="J85" s="311">
        <v>20</v>
      </c>
      <c r="K85" s="299"/>
    </row>
    <row r="86" ht="15" customHeight="1">
      <c r="B86" s="310"/>
      <c r="C86" s="311" t="s">
        <v>486</v>
      </c>
      <c r="D86" s="311"/>
      <c r="E86" s="311"/>
      <c r="F86" s="312" t="s">
        <v>475</v>
      </c>
      <c r="G86" s="311"/>
      <c r="H86" s="311" t="s">
        <v>487</v>
      </c>
      <c r="I86" s="311" t="s">
        <v>471</v>
      </c>
      <c r="J86" s="311">
        <v>20</v>
      </c>
      <c r="K86" s="299"/>
    </row>
    <row r="87" ht="15" customHeight="1">
      <c r="B87" s="310"/>
      <c r="C87" s="285" t="s">
        <v>488</v>
      </c>
      <c r="D87" s="285"/>
      <c r="E87" s="285"/>
      <c r="F87" s="308" t="s">
        <v>475</v>
      </c>
      <c r="G87" s="309"/>
      <c r="H87" s="285" t="s">
        <v>489</v>
      </c>
      <c r="I87" s="285" t="s">
        <v>471</v>
      </c>
      <c r="J87" s="285">
        <v>50</v>
      </c>
      <c r="K87" s="299"/>
    </row>
    <row r="88" ht="15" customHeight="1">
      <c r="B88" s="310"/>
      <c r="C88" s="285" t="s">
        <v>490</v>
      </c>
      <c r="D88" s="285"/>
      <c r="E88" s="285"/>
      <c r="F88" s="308" t="s">
        <v>475</v>
      </c>
      <c r="G88" s="309"/>
      <c r="H88" s="285" t="s">
        <v>491</v>
      </c>
      <c r="I88" s="285" t="s">
        <v>471</v>
      </c>
      <c r="J88" s="285">
        <v>20</v>
      </c>
      <c r="K88" s="299"/>
    </row>
    <row r="89" ht="15" customHeight="1">
      <c r="B89" s="310"/>
      <c r="C89" s="285" t="s">
        <v>492</v>
      </c>
      <c r="D89" s="285"/>
      <c r="E89" s="285"/>
      <c r="F89" s="308" t="s">
        <v>475</v>
      </c>
      <c r="G89" s="309"/>
      <c r="H89" s="285" t="s">
        <v>493</v>
      </c>
      <c r="I89" s="285" t="s">
        <v>471</v>
      </c>
      <c r="J89" s="285">
        <v>20</v>
      </c>
      <c r="K89" s="299"/>
    </row>
    <row r="90" ht="15" customHeight="1">
      <c r="B90" s="310"/>
      <c r="C90" s="285" t="s">
        <v>494</v>
      </c>
      <c r="D90" s="285"/>
      <c r="E90" s="285"/>
      <c r="F90" s="308" t="s">
        <v>475</v>
      </c>
      <c r="G90" s="309"/>
      <c r="H90" s="285" t="s">
        <v>495</v>
      </c>
      <c r="I90" s="285" t="s">
        <v>471</v>
      </c>
      <c r="J90" s="285">
        <v>50</v>
      </c>
      <c r="K90" s="299"/>
    </row>
    <row r="91" ht="15" customHeight="1">
      <c r="B91" s="310"/>
      <c r="C91" s="285" t="s">
        <v>496</v>
      </c>
      <c r="D91" s="285"/>
      <c r="E91" s="285"/>
      <c r="F91" s="308" t="s">
        <v>475</v>
      </c>
      <c r="G91" s="309"/>
      <c r="H91" s="285" t="s">
        <v>496</v>
      </c>
      <c r="I91" s="285" t="s">
        <v>471</v>
      </c>
      <c r="J91" s="285">
        <v>50</v>
      </c>
      <c r="K91" s="299"/>
    </row>
    <row r="92" ht="15" customHeight="1">
      <c r="B92" s="310"/>
      <c r="C92" s="285" t="s">
        <v>497</v>
      </c>
      <c r="D92" s="285"/>
      <c r="E92" s="285"/>
      <c r="F92" s="308" t="s">
        <v>475</v>
      </c>
      <c r="G92" s="309"/>
      <c r="H92" s="285" t="s">
        <v>498</v>
      </c>
      <c r="I92" s="285" t="s">
        <v>471</v>
      </c>
      <c r="J92" s="285">
        <v>255</v>
      </c>
      <c r="K92" s="299"/>
    </row>
    <row r="93" ht="15" customHeight="1">
      <c r="B93" s="310"/>
      <c r="C93" s="285" t="s">
        <v>499</v>
      </c>
      <c r="D93" s="285"/>
      <c r="E93" s="285"/>
      <c r="F93" s="308" t="s">
        <v>469</v>
      </c>
      <c r="G93" s="309"/>
      <c r="H93" s="285" t="s">
        <v>500</v>
      </c>
      <c r="I93" s="285" t="s">
        <v>501</v>
      </c>
      <c r="J93" s="285"/>
      <c r="K93" s="299"/>
    </row>
    <row r="94" ht="15" customHeight="1">
      <c r="B94" s="310"/>
      <c r="C94" s="285" t="s">
        <v>502</v>
      </c>
      <c r="D94" s="285"/>
      <c r="E94" s="285"/>
      <c r="F94" s="308" t="s">
        <v>469</v>
      </c>
      <c r="G94" s="309"/>
      <c r="H94" s="285" t="s">
        <v>503</v>
      </c>
      <c r="I94" s="285" t="s">
        <v>504</v>
      </c>
      <c r="J94" s="285"/>
      <c r="K94" s="299"/>
    </row>
    <row r="95" ht="15" customHeight="1">
      <c r="B95" s="310"/>
      <c r="C95" s="285" t="s">
        <v>505</v>
      </c>
      <c r="D95" s="285"/>
      <c r="E95" s="285"/>
      <c r="F95" s="308" t="s">
        <v>469</v>
      </c>
      <c r="G95" s="309"/>
      <c r="H95" s="285" t="s">
        <v>505</v>
      </c>
      <c r="I95" s="285" t="s">
        <v>504</v>
      </c>
      <c r="J95" s="285"/>
      <c r="K95" s="299"/>
    </row>
    <row r="96" ht="15" customHeight="1">
      <c r="B96" s="310"/>
      <c r="C96" s="285" t="s">
        <v>34</v>
      </c>
      <c r="D96" s="285"/>
      <c r="E96" s="285"/>
      <c r="F96" s="308" t="s">
        <v>469</v>
      </c>
      <c r="G96" s="309"/>
      <c r="H96" s="285" t="s">
        <v>506</v>
      </c>
      <c r="I96" s="285" t="s">
        <v>504</v>
      </c>
      <c r="J96" s="285"/>
      <c r="K96" s="299"/>
    </row>
    <row r="97" ht="15" customHeight="1">
      <c r="B97" s="310"/>
      <c r="C97" s="285" t="s">
        <v>40</v>
      </c>
      <c r="D97" s="285"/>
      <c r="E97" s="285"/>
      <c r="F97" s="308" t="s">
        <v>469</v>
      </c>
      <c r="G97" s="309"/>
      <c r="H97" s="285" t="s">
        <v>507</v>
      </c>
      <c r="I97" s="285" t="s">
        <v>504</v>
      </c>
      <c r="J97" s="285"/>
      <c r="K97" s="299"/>
    </row>
    <row r="98" ht="15" customHeight="1">
      <c r="B98" s="313"/>
      <c r="C98" s="314"/>
      <c r="D98" s="314"/>
      <c r="E98" s="314"/>
      <c r="F98" s="314"/>
      <c r="G98" s="314"/>
      <c r="H98" s="314"/>
      <c r="I98" s="314"/>
      <c r="J98" s="314"/>
      <c r="K98" s="315"/>
    </row>
    <row r="99" ht="18.75" customHeight="1">
      <c r="B99" s="316"/>
      <c r="C99" s="317"/>
      <c r="D99" s="317"/>
      <c r="E99" s="317"/>
      <c r="F99" s="317"/>
      <c r="G99" s="317"/>
      <c r="H99" s="317"/>
      <c r="I99" s="317"/>
      <c r="J99" s="317"/>
      <c r="K99" s="316"/>
    </row>
    <row r="100" ht="18.75" customHeight="1">
      <c r="B100" s="293"/>
      <c r="C100" s="293"/>
      <c r="D100" s="293"/>
      <c r="E100" s="293"/>
      <c r="F100" s="293"/>
      <c r="G100" s="293"/>
      <c r="H100" s="293"/>
      <c r="I100" s="293"/>
      <c r="J100" s="293"/>
      <c r="K100" s="293"/>
    </row>
    <row r="101" ht="7.5" customHeight="1">
      <c r="B101" s="294"/>
      <c r="C101" s="295"/>
      <c r="D101" s="295"/>
      <c r="E101" s="295"/>
      <c r="F101" s="295"/>
      <c r="G101" s="295"/>
      <c r="H101" s="295"/>
      <c r="I101" s="295"/>
      <c r="J101" s="295"/>
      <c r="K101" s="296"/>
    </row>
    <row r="102" ht="45" customHeight="1">
      <c r="B102" s="297"/>
      <c r="C102" s="298" t="s">
        <v>508</v>
      </c>
      <c r="D102" s="298"/>
      <c r="E102" s="298"/>
      <c r="F102" s="298"/>
      <c r="G102" s="298"/>
      <c r="H102" s="298"/>
      <c r="I102" s="298"/>
      <c r="J102" s="298"/>
      <c r="K102" s="299"/>
    </row>
    <row r="103" ht="17.25" customHeight="1">
      <c r="B103" s="297"/>
      <c r="C103" s="300" t="s">
        <v>463</v>
      </c>
      <c r="D103" s="300"/>
      <c r="E103" s="300"/>
      <c r="F103" s="300" t="s">
        <v>464</v>
      </c>
      <c r="G103" s="301"/>
      <c r="H103" s="300" t="s">
        <v>48</v>
      </c>
      <c r="I103" s="300" t="s">
        <v>51</v>
      </c>
      <c r="J103" s="300" t="s">
        <v>465</v>
      </c>
      <c r="K103" s="299"/>
    </row>
    <row r="104" ht="17.25" customHeight="1">
      <c r="B104" s="297"/>
      <c r="C104" s="302" t="s">
        <v>466</v>
      </c>
      <c r="D104" s="302"/>
      <c r="E104" s="302"/>
      <c r="F104" s="303" t="s">
        <v>467</v>
      </c>
      <c r="G104" s="304"/>
      <c r="H104" s="302"/>
      <c r="I104" s="302"/>
      <c r="J104" s="302" t="s">
        <v>468</v>
      </c>
      <c r="K104" s="299"/>
    </row>
    <row r="105" ht="5.25" customHeight="1">
      <c r="B105" s="297"/>
      <c r="C105" s="300"/>
      <c r="D105" s="300"/>
      <c r="E105" s="300"/>
      <c r="F105" s="300"/>
      <c r="G105" s="318"/>
      <c r="H105" s="300"/>
      <c r="I105" s="300"/>
      <c r="J105" s="300"/>
      <c r="K105" s="299"/>
    </row>
    <row r="106" ht="15" customHeight="1">
      <c r="B106" s="297"/>
      <c r="C106" s="285" t="s">
        <v>46</v>
      </c>
      <c r="D106" s="307"/>
      <c r="E106" s="307"/>
      <c r="F106" s="308" t="s">
        <v>469</v>
      </c>
      <c r="G106" s="285"/>
      <c r="H106" s="285" t="s">
        <v>509</v>
      </c>
      <c r="I106" s="285" t="s">
        <v>471</v>
      </c>
      <c r="J106" s="285">
        <v>20</v>
      </c>
      <c r="K106" s="299"/>
    </row>
    <row r="107" ht="15" customHeight="1">
      <c r="B107" s="297"/>
      <c r="C107" s="285" t="s">
        <v>472</v>
      </c>
      <c r="D107" s="285"/>
      <c r="E107" s="285"/>
      <c r="F107" s="308" t="s">
        <v>469</v>
      </c>
      <c r="G107" s="285"/>
      <c r="H107" s="285" t="s">
        <v>509</v>
      </c>
      <c r="I107" s="285" t="s">
        <v>471</v>
      </c>
      <c r="J107" s="285">
        <v>120</v>
      </c>
      <c r="K107" s="299"/>
    </row>
    <row r="108" ht="15" customHeight="1">
      <c r="B108" s="310"/>
      <c r="C108" s="285" t="s">
        <v>474</v>
      </c>
      <c r="D108" s="285"/>
      <c r="E108" s="285"/>
      <c r="F108" s="308" t="s">
        <v>475</v>
      </c>
      <c r="G108" s="285"/>
      <c r="H108" s="285" t="s">
        <v>509</v>
      </c>
      <c r="I108" s="285" t="s">
        <v>471</v>
      </c>
      <c r="J108" s="285">
        <v>50</v>
      </c>
      <c r="K108" s="299"/>
    </row>
    <row r="109" ht="15" customHeight="1">
      <c r="B109" s="310"/>
      <c r="C109" s="285" t="s">
        <v>477</v>
      </c>
      <c r="D109" s="285"/>
      <c r="E109" s="285"/>
      <c r="F109" s="308" t="s">
        <v>469</v>
      </c>
      <c r="G109" s="285"/>
      <c r="H109" s="285" t="s">
        <v>509</v>
      </c>
      <c r="I109" s="285" t="s">
        <v>479</v>
      </c>
      <c r="J109" s="285"/>
      <c r="K109" s="299"/>
    </row>
    <row r="110" ht="15" customHeight="1">
      <c r="B110" s="310"/>
      <c r="C110" s="285" t="s">
        <v>488</v>
      </c>
      <c r="D110" s="285"/>
      <c r="E110" s="285"/>
      <c r="F110" s="308" t="s">
        <v>475</v>
      </c>
      <c r="G110" s="285"/>
      <c r="H110" s="285" t="s">
        <v>509</v>
      </c>
      <c r="I110" s="285" t="s">
        <v>471</v>
      </c>
      <c r="J110" s="285">
        <v>50</v>
      </c>
      <c r="K110" s="299"/>
    </row>
    <row r="111" ht="15" customHeight="1">
      <c r="B111" s="310"/>
      <c r="C111" s="285" t="s">
        <v>496</v>
      </c>
      <c r="D111" s="285"/>
      <c r="E111" s="285"/>
      <c r="F111" s="308" t="s">
        <v>475</v>
      </c>
      <c r="G111" s="285"/>
      <c r="H111" s="285" t="s">
        <v>509</v>
      </c>
      <c r="I111" s="285" t="s">
        <v>471</v>
      </c>
      <c r="J111" s="285">
        <v>50</v>
      </c>
      <c r="K111" s="299"/>
    </row>
    <row r="112" ht="15" customHeight="1">
      <c r="B112" s="310"/>
      <c r="C112" s="285" t="s">
        <v>494</v>
      </c>
      <c r="D112" s="285"/>
      <c r="E112" s="285"/>
      <c r="F112" s="308" t="s">
        <v>475</v>
      </c>
      <c r="G112" s="285"/>
      <c r="H112" s="285" t="s">
        <v>509</v>
      </c>
      <c r="I112" s="285" t="s">
        <v>471</v>
      </c>
      <c r="J112" s="285">
        <v>50</v>
      </c>
      <c r="K112" s="299"/>
    </row>
    <row r="113" ht="15" customHeight="1">
      <c r="B113" s="310"/>
      <c r="C113" s="285" t="s">
        <v>46</v>
      </c>
      <c r="D113" s="285"/>
      <c r="E113" s="285"/>
      <c r="F113" s="308" t="s">
        <v>469</v>
      </c>
      <c r="G113" s="285"/>
      <c r="H113" s="285" t="s">
        <v>510</v>
      </c>
      <c r="I113" s="285" t="s">
        <v>471</v>
      </c>
      <c r="J113" s="285">
        <v>20</v>
      </c>
      <c r="K113" s="299"/>
    </row>
    <row r="114" ht="15" customHeight="1">
      <c r="B114" s="310"/>
      <c r="C114" s="285" t="s">
        <v>511</v>
      </c>
      <c r="D114" s="285"/>
      <c r="E114" s="285"/>
      <c r="F114" s="308" t="s">
        <v>469</v>
      </c>
      <c r="G114" s="285"/>
      <c r="H114" s="285" t="s">
        <v>512</v>
      </c>
      <c r="I114" s="285" t="s">
        <v>471</v>
      </c>
      <c r="J114" s="285">
        <v>120</v>
      </c>
      <c r="K114" s="299"/>
    </row>
    <row r="115" ht="15" customHeight="1">
      <c r="B115" s="310"/>
      <c r="C115" s="285" t="s">
        <v>34</v>
      </c>
      <c r="D115" s="285"/>
      <c r="E115" s="285"/>
      <c r="F115" s="308" t="s">
        <v>469</v>
      </c>
      <c r="G115" s="285"/>
      <c r="H115" s="285" t="s">
        <v>513</v>
      </c>
      <c r="I115" s="285" t="s">
        <v>504</v>
      </c>
      <c r="J115" s="285"/>
      <c r="K115" s="299"/>
    </row>
    <row r="116" ht="15" customHeight="1">
      <c r="B116" s="310"/>
      <c r="C116" s="285" t="s">
        <v>40</v>
      </c>
      <c r="D116" s="285"/>
      <c r="E116" s="285"/>
      <c r="F116" s="308" t="s">
        <v>469</v>
      </c>
      <c r="G116" s="285"/>
      <c r="H116" s="285" t="s">
        <v>514</v>
      </c>
      <c r="I116" s="285" t="s">
        <v>504</v>
      </c>
      <c r="J116" s="285"/>
      <c r="K116" s="299"/>
    </row>
    <row r="117" ht="15" customHeight="1">
      <c r="B117" s="310"/>
      <c r="C117" s="285" t="s">
        <v>51</v>
      </c>
      <c r="D117" s="285"/>
      <c r="E117" s="285"/>
      <c r="F117" s="308" t="s">
        <v>469</v>
      </c>
      <c r="G117" s="285"/>
      <c r="H117" s="285" t="s">
        <v>515</v>
      </c>
      <c r="I117" s="285" t="s">
        <v>516</v>
      </c>
      <c r="J117" s="285"/>
      <c r="K117" s="299"/>
    </row>
    <row r="118" ht="15" customHeight="1">
      <c r="B118" s="313"/>
      <c r="C118" s="319"/>
      <c r="D118" s="319"/>
      <c r="E118" s="319"/>
      <c r="F118" s="319"/>
      <c r="G118" s="319"/>
      <c r="H118" s="319"/>
      <c r="I118" s="319"/>
      <c r="J118" s="319"/>
      <c r="K118" s="315"/>
    </row>
    <row r="119" ht="18.75" customHeight="1">
      <c r="B119" s="320"/>
      <c r="C119" s="321"/>
      <c r="D119" s="321"/>
      <c r="E119" s="321"/>
      <c r="F119" s="322"/>
      <c r="G119" s="321"/>
      <c r="H119" s="321"/>
      <c r="I119" s="321"/>
      <c r="J119" s="321"/>
      <c r="K119" s="320"/>
    </row>
    <row r="120" ht="18.75" customHeight="1">
      <c r="B120" s="293"/>
      <c r="C120" s="293"/>
      <c r="D120" s="293"/>
      <c r="E120" s="293"/>
      <c r="F120" s="293"/>
      <c r="G120" s="293"/>
      <c r="H120" s="293"/>
      <c r="I120" s="293"/>
      <c r="J120" s="293"/>
      <c r="K120" s="293"/>
    </row>
    <row r="121" ht="7.5" customHeight="1">
      <c r="B121" s="323"/>
      <c r="C121" s="324"/>
      <c r="D121" s="324"/>
      <c r="E121" s="324"/>
      <c r="F121" s="324"/>
      <c r="G121" s="324"/>
      <c r="H121" s="324"/>
      <c r="I121" s="324"/>
      <c r="J121" s="324"/>
      <c r="K121" s="325"/>
    </row>
    <row r="122" ht="45" customHeight="1">
      <c r="B122" s="326"/>
      <c r="C122" s="276" t="s">
        <v>517</v>
      </c>
      <c r="D122" s="276"/>
      <c r="E122" s="276"/>
      <c r="F122" s="276"/>
      <c r="G122" s="276"/>
      <c r="H122" s="276"/>
      <c r="I122" s="276"/>
      <c r="J122" s="276"/>
      <c r="K122" s="327"/>
    </row>
    <row r="123" ht="17.25" customHeight="1">
      <c r="B123" s="328"/>
      <c r="C123" s="300" t="s">
        <v>463</v>
      </c>
      <c r="D123" s="300"/>
      <c r="E123" s="300"/>
      <c r="F123" s="300" t="s">
        <v>464</v>
      </c>
      <c r="G123" s="301"/>
      <c r="H123" s="300" t="s">
        <v>48</v>
      </c>
      <c r="I123" s="300" t="s">
        <v>51</v>
      </c>
      <c r="J123" s="300" t="s">
        <v>465</v>
      </c>
      <c r="K123" s="329"/>
    </row>
    <row r="124" ht="17.25" customHeight="1">
      <c r="B124" s="328"/>
      <c r="C124" s="302" t="s">
        <v>466</v>
      </c>
      <c r="D124" s="302"/>
      <c r="E124" s="302"/>
      <c r="F124" s="303" t="s">
        <v>467</v>
      </c>
      <c r="G124" s="304"/>
      <c r="H124" s="302"/>
      <c r="I124" s="302"/>
      <c r="J124" s="302" t="s">
        <v>468</v>
      </c>
      <c r="K124" s="329"/>
    </row>
    <row r="125" ht="5.25" customHeight="1">
      <c r="B125" s="330"/>
      <c r="C125" s="305"/>
      <c r="D125" s="305"/>
      <c r="E125" s="305"/>
      <c r="F125" s="305"/>
      <c r="G125" s="331"/>
      <c r="H125" s="305"/>
      <c r="I125" s="305"/>
      <c r="J125" s="305"/>
      <c r="K125" s="332"/>
    </row>
    <row r="126" ht="15" customHeight="1">
      <c r="B126" s="330"/>
      <c r="C126" s="285" t="s">
        <v>472</v>
      </c>
      <c r="D126" s="307"/>
      <c r="E126" s="307"/>
      <c r="F126" s="308" t="s">
        <v>469</v>
      </c>
      <c r="G126" s="285"/>
      <c r="H126" s="285" t="s">
        <v>509</v>
      </c>
      <c r="I126" s="285" t="s">
        <v>471</v>
      </c>
      <c r="J126" s="285">
        <v>120</v>
      </c>
      <c r="K126" s="333"/>
    </row>
    <row r="127" ht="15" customHeight="1">
      <c r="B127" s="330"/>
      <c r="C127" s="285" t="s">
        <v>518</v>
      </c>
      <c r="D127" s="285"/>
      <c r="E127" s="285"/>
      <c r="F127" s="308" t="s">
        <v>469</v>
      </c>
      <c r="G127" s="285"/>
      <c r="H127" s="285" t="s">
        <v>519</v>
      </c>
      <c r="I127" s="285" t="s">
        <v>471</v>
      </c>
      <c r="J127" s="285" t="s">
        <v>520</v>
      </c>
      <c r="K127" s="333"/>
    </row>
    <row r="128" ht="15" customHeight="1">
      <c r="B128" s="330"/>
      <c r="C128" s="285" t="s">
        <v>417</v>
      </c>
      <c r="D128" s="285"/>
      <c r="E128" s="285"/>
      <c r="F128" s="308" t="s">
        <v>469</v>
      </c>
      <c r="G128" s="285"/>
      <c r="H128" s="285" t="s">
        <v>521</v>
      </c>
      <c r="I128" s="285" t="s">
        <v>471</v>
      </c>
      <c r="J128" s="285" t="s">
        <v>520</v>
      </c>
      <c r="K128" s="333"/>
    </row>
    <row r="129" ht="15" customHeight="1">
      <c r="B129" s="330"/>
      <c r="C129" s="285" t="s">
        <v>480</v>
      </c>
      <c r="D129" s="285"/>
      <c r="E129" s="285"/>
      <c r="F129" s="308" t="s">
        <v>475</v>
      </c>
      <c r="G129" s="285"/>
      <c r="H129" s="285" t="s">
        <v>481</v>
      </c>
      <c r="I129" s="285" t="s">
        <v>471</v>
      </c>
      <c r="J129" s="285">
        <v>15</v>
      </c>
      <c r="K129" s="333"/>
    </row>
    <row r="130" ht="15" customHeight="1">
      <c r="B130" s="330"/>
      <c r="C130" s="311" t="s">
        <v>482</v>
      </c>
      <c r="D130" s="311"/>
      <c r="E130" s="311"/>
      <c r="F130" s="312" t="s">
        <v>475</v>
      </c>
      <c r="G130" s="311"/>
      <c r="H130" s="311" t="s">
        <v>483</v>
      </c>
      <c r="I130" s="311" t="s">
        <v>471</v>
      </c>
      <c r="J130" s="311">
        <v>15</v>
      </c>
      <c r="K130" s="333"/>
    </row>
    <row r="131" ht="15" customHeight="1">
      <c r="B131" s="330"/>
      <c r="C131" s="311" t="s">
        <v>484</v>
      </c>
      <c r="D131" s="311"/>
      <c r="E131" s="311"/>
      <c r="F131" s="312" t="s">
        <v>475</v>
      </c>
      <c r="G131" s="311"/>
      <c r="H131" s="311" t="s">
        <v>485</v>
      </c>
      <c r="I131" s="311" t="s">
        <v>471</v>
      </c>
      <c r="J131" s="311">
        <v>20</v>
      </c>
      <c r="K131" s="333"/>
    </row>
    <row r="132" ht="15" customHeight="1">
      <c r="B132" s="330"/>
      <c r="C132" s="311" t="s">
        <v>486</v>
      </c>
      <c r="D132" s="311"/>
      <c r="E132" s="311"/>
      <c r="F132" s="312" t="s">
        <v>475</v>
      </c>
      <c r="G132" s="311"/>
      <c r="H132" s="311" t="s">
        <v>487</v>
      </c>
      <c r="I132" s="311" t="s">
        <v>471</v>
      </c>
      <c r="J132" s="311">
        <v>20</v>
      </c>
      <c r="K132" s="333"/>
    </row>
    <row r="133" ht="15" customHeight="1">
      <c r="B133" s="330"/>
      <c r="C133" s="285" t="s">
        <v>474</v>
      </c>
      <c r="D133" s="285"/>
      <c r="E133" s="285"/>
      <c r="F133" s="308" t="s">
        <v>475</v>
      </c>
      <c r="G133" s="285"/>
      <c r="H133" s="285" t="s">
        <v>509</v>
      </c>
      <c r="I133" s="285" t="s">
        <v>471</v>
      </c>
      <c r="J133" s="285">
        <v>50</v>
      </c>
      <c r="K133" s="333"/>
    </row>
    <row r="134" ht="15" customHeight="1">
      <c r="B134" s="330"/>
      <c r="C134" s="285" t="s">
        <v>488</v>
      </c>
      <c r="D134" s="285"/>
      <c r="E134" s="285"/>
      <c r="F134" s="308" t="s">
        <v>475</v>
      </c>
      <c r="G134" s="285"/>
      <c r="H134" s="285" t="s">
        <v>509</v>
      </c>
      <c r="I134" s="285" t="s">
        <v>471</v>
      </c>
      <c r="J134" s="285">
        <v>50</v>
      </c>
      <c r="K134" s="333"/>
    </row>
    <row r="135" ht="15" customHeight="1">
      <c r="B135" s="330"/>
      <c r="C135" s="285" t="s">
        <v>494</v>
      </c>
      <c r="D135" s="285"/>
      <c r="E135" s="285"/>
      <c r="F135" s="308" t="s">
        <v>475</v>
      </c>
      <c r="G135" s="285"/>
      <c r="H135" s="285" t="s">
        <v>509</v>
      </c>
      <c r="I135" s="285" t="s">
        <v>471</v>
      </c>
      <c r="J135" s="285">
        <v>50</v>
      </c>
      <c r="K135" s="333"/>
    </row>
    <row r="136" ht="15" customHeight="1">
      <c r="B136" s="330"/>
      <c r="C136" s="285" t="s">
        <v>496</v>
      </c>
      <c r="D136" s="285"/>
      <c r="E136" s="285"/>
      <c r="F136" s="308" t="s">
        <v>475</v>
      </c>
      <c r="G136" s="285"/>
      <c r="H136" s="285" t="s">
        <v>509</v>
      </c>
      <c r="I136" s="285" t="s">
        <v>471</v>
      </c>
      <c r="J136" s="285">
        <v>50</v>
      </c>
      <c r="K136" s="333"/>
    </row>
    <row r="137" ht="15" customHeight="1">
      <c r="B137" s="330"/>
      <c r="C137" s="285" t="s">
        <v>497</v>
      </c>
      <c r="D137" s="285"/>
      <c r="E137" s="285"/>
      <c r="F137" s="308" t="s">
        <v>475</v>
      </c>
      <c r="G137" s="285"/>
      <c r="H137" s="285" t="s">
        <v>522</v>
      </c>
      <c r="I137" s="285" t="s">
        <v>471</v>
      </c>
      <c r="J137" s="285">
        <v>255</v>
      </c>
      <c r="K137" s="333"/>
    </row>
    <row r="138" ht="15" customHeight="1">
      <c r="B138" s="330"/>
      <c r="C138" s="285" t="s">
        <v>499</v>
      </c>
      <c r="D138" s="285"/>
      <c r="E138" s="285"/>
      <c r="F138" s="308" t="s">
        <v>469</v>
      </c>
      <c r="G138" s="285"/>
      <c r="H138" s="285" t="s">
        <v>523</v>
      </c>
      <c r="I138" s="285" t="s">
        <v>501</v>
      </c>
      <c r="J138" s="285"/>
      <c r="K138" s="333"/>
    </row>
    <row r="139" ht="15" customHeight="1">
      <c r="B139" s="330"/>
      <c r="C139" s="285" t="s">
        <v>502</v>
      </c>
      <c r="D139" s="285"/>
      <c r="E139" s="285"/>
      <c r="F139" s="308" t="s">
        <v>469</v>
      </c>
      <c r="G139" s="285"/>
      <c r="H139" s="285" t="s">
        <v>524</v>
      </c>
      <c r="I139" s="285" t="s">
        <v>504</v>
      </c>
      <c r="J139" s="285"/>
      <c r="K139" s="333"/>
    </row>
    <row r="140" ht="15" customHeight="1">
      <c r="B140" s="330"/>
      <c r="C140" s="285" t="s">
        <v>505</v>
      </c>
      <c r="D140" s="285"/>
      <c r="E140" s="285"/>
      <c r="F140" s="308" t="s">
        <v>469</v>
      </c>
      <c r="G140" s="285"/>
      <c r="H140" s="285" t="s">
        <v>505</v>
      </c>
      <c r="I140" s="285" t="s">
        <v>504</v>
      </c>
      <c r="J140" s="285"/>
      <c r="K140" s="333"/>
    </row>
    <row r="141" ht="15" customHeight="1">
      <c r="B141" s="330"/>
      <c r="C141" s="285" t="s">
        <v>34</v>
      </c>
      <c r="D141" s="285"/>
      <c r="E141" s="285"/>
      <c r="F141" s="308" t="s">
        <v>469</v>
      </c>
      <c r="G141" s="285"/>
      <c r="H141" s="285" t="s">
        <v>525</v>
      </c>
      <c r="I141" s="285" t="s">
        <v>504</v>
      </c>
      <c r="J141" s="285"/>
      <c r="K141" s="333"/>
    </row>
    <row r="142" ht="15" customHeight="1">
      <c r="B142" s="330"/>
      <c r="C142" s="285" t="s">
        <v>526</v>
      </c>
      <c r="D142" s="285"/>
      <c r="E142" s="285"/>
      <c r="F142" s="308" t="s">
        <v>469</v>
      </c>
      <c r="G142" s="285"/>
      <c r="H142" s="285" t="s">
        <v>527</v>
      </c>
      <c r="I142" s="285" t="s">
        <v>504</v>
      </c>
      <c r="J142" s="285"/>
      <c r="K142" s="333"/>
    </row>
    <row r="143" ht="15" customHeight="1">
      <c r="B143" s="334"/>
      <c r="C143" s="335"/>
      <c r="D143" s="335"/>
      <c r="E143" s="335"/>
      <c r="F143" s="335"/>
      <c r="G143" s="335"/>
      <c r="H143" s="335"/>
      <c r="I143" s="335"/>
      <c r="J143" s="335"/>
      <c r="K143" s="336"/>
    </row>
    <row r="144" ht="18.75" customHeight="1">
      <c r="B144" s="321"/>
      <c r="C144" s="321"/>
      <c r="D144" s="321"/>
      <c r="E144" s="321"/>
      <c r="F144" s="322"/>
      <c r="G144" s="321"/>
      <c r="H144" s="321"/>
      <c r="I144" s="321"/>
      <c r="J144" s="321"/>
      <c r="K144" s="321"/>
    </row>
    <row r="145" ht="18.75" customHeight="1"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</row>
    <row r="146" ht="7.5" customHeight="1">
      <c r="B146" s="294"/>
      <c r="C146" s="295"/>
      <c r="D146" s="295"/>
      <c r="E146" s="295"/>
      <c r="F146" s="295"/>
      <c r="G146" s="295"/>
      <c r="H146" s="295"/>
      <c r="I146" s="295"/>
      <c r="J146" s="295"/>
      <c r="K146" s="296"/>
    </row>
    <row r="147" ht="45" customHeight="1">
      <c r="B147" s="297"/>
      <c r="C147" s="298" t="s">
        <v>528</v>
      </c>
      <c r="D147" s="298"/>
      <c r="E147" s="298"/>
      <c r="F147" s="298"/>
      <c r="G147" s="298"/>
      <c r="H147" s="298"/>
      <c r="I147" s="298"/>
      <c r="J147" s="298"/>
      <c r="K147" s="299"/>
    </row>
    <row r="148" ht="17.25" customHeight="1">
      <c r="B148" s="297"/>
      <c r="C148" s="300" t="s">
        <v>463</v>
      </c>
      <c r="D148" s="300"/>
      <c r="E148" s="300"/>
      <c r="F148" s="300" t="s">
        <v>464</v>
      </c>
      <c r="G148" s="301"/>
      <c r="H148" s="300" t="s">
        <v>48</v>
      </c>
      <c r="I148" s="300" t="s">
        <v>51</v>
      </c>
      <c r="J148" s="300" t="s">
        <v>465</v>
      </c>
      <c r="K148" s="299"/>
    </row>
    <row r="149" ht="17.25" customHeight="1">
      <c r="B149" s="297"/>
      <c r="C149" s="302" t="s">
        <v>466</v>
      </c>
      <c r="D149" s="302"/>
      <c r="E149" s="302"/>
      <c r="F149" s="303" t="s">
        <v>467</v>
      </c>
      <c r="G149" s="304"/>
      <c r="H149" s="302"/>
      <c r="I149" s="302"/>
      <c r="J149" s="302" t="s">
        <v>468</v>
      </c>
      <c r="K149" s="299"/>
    </row>
    <row r="150" ht="5.25" customHeight="1">
      <c r="B150" s="310"/>
      <c r="C150" s="305"/>
      <c r="D150" s="305"/>
      <c r="E150" s="305"/>
      <c r="F150" s="305"/>
      <c r="G150" s="306"/>
      <c r="H150" s="305"/>
      <c r="I150" s="305"/>
      <c r="J150" s="305"/>
      <c r="K150" s="333"/>
    </row>
    <row r="151" ht="15" customHeight="1">
      <c r="B151" s="310"/>
      <c r="C151" s="337" t="s">
        <v>472</v>
      </c>
      <c r="D151" s="285"/>
      <c r="E151" s="285"/>
      <c r="F151" s="338" t="s">
        <v>469</v>
      </c>
      <c r="G151" s="285"/>
      <c r="H151" s="337" t="s">
        <v>509</v>
      </c>
      <c r="I151" s="337" t="s">
        <v>471</v>
      </c>
      <c r="J151" s="337">
        <v>120</v>
      </c>
      <c r="K151" s="333"/>
    </row>
    <row r="152" ht="15" customHeight="1">
      <c r="B152" s="310"/>
      <c r="C152" s="337" t="s">
        <v>518</v>
      </c>
      <c r="D152" s="285"/>
      <c r="E152" s="285"/>
      <c r="F152" s="338" t="s">
        <v>469</v>
      </c>
      <c r="G152" s="285"/>
      <c r="H152" s="337" t="s">
        <v>529</v>
      </c>
      <c r="I152" s="337" t="s">
        <v>471</v>
      </c>
      <c r="J152" s="337" t="s">
        <v>520</v>
      </c>
      <c r="K152" s="333"/>
    </row>
    <row r="153" ht="15" customHeight="1">
      <c r="B153" s="310"/>
      <c r="C153" s="337" t="s">
        <v>417</v>
      </c>
      <c r="D153" s="285"/>
      <c r="E153" s="285"/>
      <c r="F153" s="338" t="s">
        <v>469</v>
      </c>
      <c r="G153" s="285"/>
      <c r="H153" s="337" t="s">
        <v>530</v>
      </c>
      <c r="I153" s="337" t="s">
        <v>471</v>
      </c>
      <c r="J153" s="337" t="s">
        <v>520</v>
      </c>
      <c r="K153" s="333"/>
    </row>
    <row r="154" ht="15" customHeight="1">
      <c r="B154" s="310"/>
      <c r="C154" s="337" t="s">
        <v>474</v>
      </c>
      <c r="D154" s="285"/>
      <c r="E154" s="285"/>
      <c r="F154" s="338" t="s">
        <v>475</v>
      </c>
      <c r="G154" s="285"/>
      <c r="H154" s="337" t="s">
        <v>509</v>
      </c>
      <c r="I154" s="337" t="s">
        <v>471</v>
      </c>
      <c r="J154" s="337">
        <v>50</v>
      </c>
      <c r="K154" s="333"/>
    </row>
    <row r="155" ht="15" customHeight="1">
      <c r="B155" s="310"/>
      <c r="C155" s="337" t="s">
        <v>477</v>
      </c>
      <c r="D155" s="285"/>
      <c r="E155" s="285"/>
      <c r="F155" s="338" t="s">
        <v>469</v>
      </c>
      <c r="G155" s="285"/>
      <c r="H155" s="337" t="s">
        <v>509</v>
      </c>
      <c r="I155" s="337" t="s">
        <v>479</v>
      </c>
      <c r="J155" s="337"/>
      <c r="K155" s="333"/>
    </row>
    <row r="156" ht="15" customHeight="1">
      <c r="B156" s="310"/>
      <c r="C156" s="337" t="s">
        <v>488</v>
      </c>
      <c r="D156" s="285"/>
      <c r="E156" s="285"/>
      <c r="F156" s="338" t="s">
        <v>475</v>
      </c>
      <c r="G156" s="285"/>
      <c r="H156" s="337" t="s">
        <v>509</v>
      </c>
      <c r="I156" s="337" t="s">
        <v>471</v>
      </c>
      <c r="J156" s="337">
        <v>50</v>
      </c>
      <c r="K156" s="333"/>
    </row>
    <row r="157" ht="15" customHeight="1">
      <c r="B157" s="310"/>
      <c r="C157" s="337" t="s">
        <v>496</v>
      </c>
      <c r="D157" s="285"/>
      <c r="E157" s="285"/>
      <c r="F157" s="338" t="s">
        <v>475</v>
      </c>
      <c r="G157" s="285"/>
      <c r="H157" s="337" t="s">
        <v>509</v>
      </c>
      <c r="I157" s="337" t="s">
        <v>471</v>
      </c>
      <c r="J157" s="337">
        <v>50</v>
      </c>
      <c r="K157" s="333"/>
    </row>
    <row r="158" ht="15" customHeight="1">
      <c r="B158" s="310"/>
      <c r="C158" s="337" t="s">
        <v>494</v>
      </c>
      <c r="D158" s="285"/>
      <c r="E158" s="285"/>
      <c r="F158" s="338" t="s">
        <v>475</v>
      </c>
      <c r="G158" s="285"/>
      <c r="H158" s="337" t="s">
        <v>509</v>
      </c>
      <c r="I158" s="337" t="s">
        <v>471</v>
      </c>
      <c r="J158" s="337">
        <v>50</v>
      </c>
      <c r="K158" s="333"/>
    </row>
    <row r="159" ht="15" customHeight="1">
      <c r="B159" s="310"/>
      <c r="C159" s="337" t="s">
        <v>531</v>
      </c>
      <c r="D159" s="285"/>
      <c r="E159" s="285"/>
      <c r="F159" s="338" t="s">
        <v>469</v>
      </c>
      <c r="G159" s="285"/>
      <c r="H159" s="337" t="s">
        <v>532</v>
      </c>
      <c r="I159" s="337" t="s">
        <v>471</v>
      </c>
      <c r="J159" s="337" t="s">
        <v>533</v>
      </c>
      <c r="K159" s="333"/>
    </row>
    <row r="160" ht="15" customHeight="1">
      <c r="B160" s="310"/>
      <c r="C160" s="337" t="s">
        <v>534</v>
      </c>
      <c r="D160" s="285"/>
      <c r="E160" s="285"/>
      <c r="F160" s="338" t="s">
        <v>469</v>
      </c>
      <c r="G160" s="285"/>
      <c r="H160" s="337" t="s">
        <v>535</v>
      </c>
      <c r="I160" s="337" t="s">
        <v>504</v>
      </c>
      <c r="J160" s="337"/>
      <c r="K160" s="333"/>
    </row>
    <row r="161" ht="15" customHeight="1">
      <c r="B161" s="339"/>
      <c r="C161" s="319"/>
      <c r="D161" s="319"/>
      <c r="E161" s="319"/>
      <c r="F161" s="319"/>
      <c r="G161" s="319"/>
      <c r="H161" s="319"/>
      <c r="I161" s="319"/>
      <c r="J161" s="319"/>
      <c r="K161" s="340"/>
    </row>
    <row r="162" ht="18.75" customHeight="1">
      <c r="B162" s="321"/>
      <c r="C162" s="331"/>
      <c r="D162" s="331"/>
      <c r="E162" s="331"/>
      <c r="F162" s="341"/>
      <c r="G162" s="331"/>
      <c r="H162" s="331"/>
      <c r="I162" s="331"/>
      <c r="J162" s="331"/>
      <c r="K162" s="321"/>
    </row>
    <row r="163" ht="18.75" customHeight="1">
      <c r="B163" s="293"/>
      <c r="C163" s="293"/>
      <c r="D163" s="293"/>
      <c r="E163" s="293"/>
      <c r="F163" s="293"/>
      <c r="G163" s="293"/>
      <c r="H163" s="293"/>
      <c r="I163" s="293"/>
      <c r="J163" s="293"/>
      <c r="K163" s="293"/>
    </row>
    <row r="164" ht="7.5" customHeight="1">
      <c r="B164" s="272"/>
      <c r="C164" s="273"/>
      <c r="D164" s="273"/>
      <c r="E164" s="273"/>
      <c r="F164" s="273"/>
      <c r="G164" s="273"/>
      <c r="H164" s="273"/>
      <c r="I164" s="273"/>
      <c r="J164" s="273"/>
      <c r="K164" s="274"/>
    </row>
    <row r="165" ht="45" customHeight="1">
      <c r="B165" s="275"/>
      <c r="C165" s="276" t="s">
        <v>536</v>
      </c>
      <c r="D165" s="276"/>
      <c r="E165" s="276"/>
      <c r="F165" s="276"/>
      <c r="G165" s="276"/>
      <c r="H165" s="276"/>
      <c r="I165" s="276"/>
      <c r="J165" s="276"/>
      <c r="K165" s="277"/>
    </row>
    <row r="166" ht="17.25" customHeight="1">
      <c r="B166" s="275"/>
      <c r="C166" s="300" t="s">
        <v>463</v>
      </c>
      <c r="D166" s="300"/>
      <c r="E166" s="300"/>
      <c r="F166" s="300" t="s">
        <v>464</v>
      </c>
      <c r="G166" s="342"/>
      <c r="H166" s="343" t="s">
        <v>48</v>
      </c>
      <c r="I166" s="343" t="s">
        <v>51</v>
      </c>
      <c r="J166" s="300" t="s">
        <v>465</v>
      </c>
      <c r="K166" s="277"/>
    </row>
    <row r="167" ht="17.25" customHeight="1">
      <c r="B167" s="278"/>
      <c r="C167" s="302" t="s">
        <v>466</v>
      </c>
      <c r="D167" s="302"/>
      <c r="E167" s="302"/>
      <c r="F167" s="303" t="s">
        <v>467</v>
      </c>
      <c r="G167" s="344"/>
      <c r="H167" s="345"/>
      <c r="I167" s="345"/>
      <c r="J167" s="302" t="s">
        <v>468</v>
      </c>
      <c r="K167" s="280"/>
    </row>
    <row r="168" ht="5.25" customHeight="1">
      <c r="B168" s="310"/>
      <c r="C168" s="305"/>
      <c r="D168" s="305"/>
      <c r="E168" s="305"/>
      <c r="F168" s="305"/>
      <c r="G168" s="306"/>
      <c r="H168" s="305"/>
      <c r="I168" s="305"/>
      <c r="J168" s="305"/>
      <c r="K168" s="333"/>
    </row>
    <row r="169" ht="15" customHeight="1">
      <c r="B169" s="310"/>
      <c r="C169" s="285" t="s">
        <v>472</v>
      </c>
      <c r="D169" s="285"/>
      <c r="E169" s="285"/>
      <c r="F169" s="308" t="s">
        <v>469</v>
      </c>
      <c r="G169" s="285"/>
      <c r="H169" s="285" t="s">
        <v>509</v>
      </c>
      <c r="I169" s="285" t="s">
        <v>471</v>
      </c>
      <c r="J169" s="285">
        <v>120</v>
      </c>
      <c r="K169" s="333"/>
    </row>
    <row r="170" ht="15" customHeight="1">
      <c r="B170" s="310"/>
      <c r="C170" s="285" t="s">
        <v>518</v>
      </c>
      <c r="D170" s="285"/>
      <c r="E170" s="285"/>
      <c r="F170" s="308" t="s">
        <v>469</v>
      </c>
      <c r="G170" s="285"/>
      <c r="H170" s="285" t="s">
        <v>519</v>
      </c>
      <c r="I170" s="285" t="s">
        <v>471</v>
      </c>
      <c r="J170" s="285" t="s">
        <v>520</v>
      </c>
      <c r="K170" s="333"/>
    </row>
    <row r="171" ht="15" customHeight="1">
      <c r="B171" s="310"/>
      <c r="C171" s="285" t="s">
        <v>417</v>
      </c>
      <c r="D171" s="285"/>
      <c r="E171" s="285"/>
      <c r="F171" s="308" t="s">
        <v>469</v>
      </c>
      <c r="G171" s="285"/>
      <c r="H171" s="285" t="s">
        <v>537</v>
      </c>
      <c r="I171" s="285" t="s">
        <v>471</v>
      </c>
      <c r="J171" s="285" t="s">
        <v>520</v>
      </c>
      <c r="K171" s="333"/>
    </row>
    <row r="172" ht="15" customHeight="1">
      <c r="B172" s="310"/>
      <c r="C172" s="285" t="s">
        <v>474</v>
      </c>
      <c r="D172" s="285"/>
      <c r="E172" s="285"/>
      <c r="F172" s="308" t="s">
        <v>475</v>
      </c>
      <c r="G172" s="285"/>
      <c r="H172" s="285" t="s">
        <v>537</v>
      </c>
      <c r="I172" s="285" t="s">
        <v>471</v>
      </c>
      <c r="J172" s="285">
        <v>50</v>
      </c>
      <c r="K172" s="333"/>
    </row>
    <row r="173" ht="15" customHeight="1">
      <c r="B173" s="310"/>
      <c r="C173" s="285" t="s">
        <v>477</v>
      </c>
      <c r="D173" s="285"/>
      <c r="E173" s="285"/>
      <c r="F173" s="308" t="s">
        <v>469</v>
      </c>
      <c r="G173" s="285"/>
      <c r="H173" s="285" t="s">
        <v>537</v>
      </c>
      <c r="I173" s="285" t="s">
        <v>479</v>
      </c>
      <c r="J173" s="285"/>
      <c r="K173" s="333"/>
    </row>
    <row r="174" ht="15" customHeight="1">
      <c r="B174" s="310"/>
      <c r="C174" s="285" t="s">
        <v>488</v>
      </c>
      <c r="D174" s="285"/>
      <c r="E174" s="285"/>
      <c r="F174" s="308" t="s">
        <v>475</v>
      </c>
      <c r="G174" s="285"/>
      <c r="H174" s="285" t="s">
        <v>537</v>
      </c>
      <c r="I174" s="285" t="s">
        <v>471</v>
      </c>
      <c r="J174" s="285">
        <v>50</v>
      </c>
      <c r="K174" s="333"/>
    </row>
    <row r="175" ht="15" customHeight="1">
      <c r="B175" s="310"/>
      <c r="C175" s="285" t="s">
        <v>496</v>
      </c>
      <c r="D175" s="285"/>
      <c r="E175" s="285"/>
      <c r="F175" s="308" t="s">
        <v>475</v>
      </c>
      <c r="G175" s="285"/>
      <c r="H175" s="285" t="s">
        <v>537</v>
      </c>
      <c r="I175" s="285" t="s">
        <v>471</v>
      </c>
      <c r="J175" s="285">
        <v>50</v>
      </c>
      <c r="K175" s="333"/>
    </row>
    <row r="176" ht="15" customHeight="1">
      <c r="B176" s="310"/>
      <c r="C176" s="285" t="s">
        <v>494</v>
      </c>
      <c r="D176" s="285"/>
      <c r="E176" s="285"/>
      <c r="F176" s="308" t="s">
        <v>475</v>
      </c>
      <c r="G176" s="285"/>
      <c r="H176" s="285" t="s">
        <v>537</v>
      </c>
      <c r="I176" s="285" t="s">
        <v>471</v>
      </c>
      <c r="J176" s="285">
        <v>50</v>
      </c>
      <c r="K176" s="333"/>
    </row>
    <row r="177" ht="15" customHeight="1">
      <c r="B177" s="310"/>
      <c r="C177" s="285" t="s">
        <v>74</v>
      </c>
      <c r="D177" s="285"/>
      <c r="E177" s="285"/>
      <c r="F177" s="308" t="s">
        <v>469</v>
      </c>
      <c r="G177" s="285"/>
      <c r="H177" s="285" t="s">
        <v>538</v>
      </c>
      <c r="I177" s="285" t="s">
        <v>539</v>
      </c>
      <c r="J177" s="285"/>
      <c r="K177" s="333"/>
    </row>
    <row r="178" ht="15" customHeight="1">
      <c r="B178" s="310"/>
      <c r="C178" s="285" t="s">
        <v>51</v>
      </c>
      <c r="D178" s="285"/>
      <c r="E178" s="285"/>
      <c r="F178" s="308" t="s">
        <v>469</v>
      </c>
      <c r="G178" s="285"/>
      <c r="H178" s="285" t="s">
        <v>540</v>
      </c>
      <c r="I178" s="285" t="s">
        <v>541</v>
      </c>
      <c r="J178" s="285">
        <v>1</v>
      </c>
      <c r="K178" s="333"/>
    </row>
    <row r="179" ht="15" customHeight="1">
      <c r="B179" s="310"/>
      <c r="C179" s="285" t="s">
        <v>46</v>
      </c>
      <c r="D179" s="285"/>
      <c r="E179" s="285"/>
      <c r="F179" s="308" t="s">
        <v>469</v>
      </c>
      <c r="G179" s="285"/>
      <c r="H179" s="285" t="s">
        <v>542</v>
      </c>
      <c r="I179" s="285" t="s">
        <v>471</v>
      </c>
      <c r="J179" s="285">
        <v>20</v>
      </c>
      <c r="K179" s="333"/>
    </row>
    <row r="180" ht="15" customHeight="1">
      <c r="B180" s="310"/>
      <c r="C180" s="285" t="s">
        <v>48</v>
      </c>
      <c r="D180" s="285"/>
      <c r="E180" s="285"/>
      <c r="F180" s="308" t="s">
        <v>469</v>
      </c>
      <c r="G180" s="285"/>
      <c r="H180" s="285" t="s">
        <v>543</v>
      </c>
      <c r="I180" s="285" t="s">
        <v>471</v>
      </c>
      <c r="J180" s="285">
        <v>255</v>
      </c>
      <c r="K180" s="333"/>
    </row>
    <row r="181" ht="15" customHeight="1">
      <c r="B181" s="310"/>
      <c r="C181" s="285" t="s">
        <v>75</v>
      </c>
      <c r="D181" s="285"/>
      <c r="E181" s="285"/>
      <c r="F181" s="308" t="s">
        <v>469</v>
      </c>
      <c r="G181" s="285"/>
      <c r="H181" s="285" t="s">
        <v>433</v>
      </c>
      <c r="I181" s="285" t="s">
        <v>471</v>
      </c>
      <c r="J181" s="285">
        <v>10</v>
      </c>
      <c r="K181" s="333"/>
    </row>
    <row r="182" ht="15" customHeight="1">
      <c r="B182" s="310"/>
      <c r="C182" s="285" t="s">
        <v>76</v>
      </c>
      <c r="D182" s="285"/>
      <c r="E182" s="285"/>
      <c r="F182" s="308" t="s">
        <v>469</v>
      </c>
      <c r="G182" s="285"/>
      <c r="H182" s="285" t="s">
        <v>544</v>
      </c>
      <c r="I182" s="285" t="s">
        <v>504</v>
      </c>
      <c r="J182" s="285"/>
      <c r="K182" s="333"/>
    </row>
    <row r="183" ht="15" customHeight="1">
      <c r="B183" s="310"/>
      <c r="C183" s="285" t="s">
        <v>545</v>
      </c>
      <c r="D183" s="285"/>
      <c r="E183" s="285"/>
      <c r="F183" s="308" t="s">
        <v>469</v>
      </c>
      <c r="G183" s="285"/>
      <c r="H183" s="285" t="s">
        <v>546</v>
      </c>
      <c r="I183" s="285" t="s">
        <v>504</v>
      </c>
      <c r="J183" s="285"/>
      <c r="K183" s="333"/>
    </row>
    <row r="184" ht="15" customHeight="1">
      <c r="B184" s="310"/>
      <c r="C184" s="285" t="s">
        <v>534</v>
      </c>
      <c r="D184" s="285"/>
      <c r="E184" s="285"/>
      <c r="F184" s="308" t="s">
        <v>469</v>
      </c>
      <c r="G184" s="285"/>
      <c r="H184" s="285" t="s">
        <v>547</v>
      </c>
      <c r="I184" s="285" t="s">
        <v>504</v>
      </c>
      <c r="J184" s="285"/>
      <c r="K184" s="333"/>
    </row>
    <row r="185" ht="15" customHeight="1">
      <c r="B185" s="310"/>
      <c r="C185" s="285" t="s">
        <v>79</v>
      </c>
      <c r="D185" s="285"/>
      <c r="E185" s="285"/>
      <c r="F185" s="308" t="s">
        <v>475</v>
      </c>
      <c r="G185" s="285"/>
      <c r="H185" s="285" t="s">
        <v>548</v>
      </c>
      <c r="I185" s="285" t="s">
        <v>471</v>
      </c>
      <c r="J185" s="285">
        <v>50</v>
      </c>
      <c r="K185" s="333"/>
    </row>
    <row r="186" ht="15" customHeight="1">
      <c r="B186" s="310"/>
      <c r="C186" s="285" t="s">
        <v>549</v>
      </c>
      <c r="D186" s="285"/>
      <c r="E186" s="285"/>
      <c r="F186" s="308" t="s">
        <v>475</v>
      </c>
      <c r="G186" s="285"/>
      <c r="H186" s="285" t="s">
        <v>550</v>
      </c>
      <c r="I186" s="285" t="s">
        <v>551</v>
      </c>
      <c r="J186" s="285"/>
      <c r="K186" s="333"/>
    </row>
    <row r="187" ht="15" customHeight="1">
      <c r="B187" s="310"/>
      <c r="C187" s="285" t="s">
        <v>552</v>
      </c>
      <c r="D187" s="285"/>
      <c r="E187" s="285"/>
      <c r="F187" s="308" t="s">
        <v>475</v>
      </c>
      <c r="G187" s="285"/>
      <c r="H187" s="285" t="s">
        <v>553</v>
      </c>
      <c r="I187" s="285" t="s">
        <v>551</v>
      </c>
      <c r="J187" s="285"/>
      <c r="K187" s="333"/>
    </row>
    <row r="188" ht="15" customHeight="1">
      <c r="B188" s="310"/>
      <c r="C188" s="285" t="s">
        <v>554</v>
      </c>
      <c r="D188" s="285"/>
      <c r="E188" s="285"/>
      <c r="F188" s="308" t="s">
        <v>475</v>
      </c>
      <c r="G188" s="285"/>
      <c r="H188" s="285" t="s">
        <v>555</v>
      </c>
      <c r="I188" s="285" t="s">
        <v>551</v>
      </c>
      <c r="J188" s="285"/>
      <c r="K188" s="333"/>
    </row>
    <row r="189" ht="15" customHeight="1">
      <c r="B189" s="310"/>
      <c r="C189" s="346" t="s">
        <v>556</v>
      </c>
      <c r="D189" s="285"/>
      <c r="E189" s="285"/>
      <c r="F189" s="308" t="s">
        <v>475</v>
      </c>
      <c r="G189" s="285"/>
      <c r="H189" s="285" t="s">
        <v>557</v>
      </c>
      <c r="I189" s="285" t="s">
        <v>558</v>
      </c>
      <c r="J189" s="347" t="s">
        <v>559</v>
      </c>
      <c r="K189" s="333"/>
    </row>
    <row r="190" s="16" customFormat="1" ht="15" customHeight="1">
      <c r="B190" s="348"/>
      <c r="C190" s="349" t="s">
        <v>560</v>
      </c>
      <c r="D190" s="350"/>
      <c r="E190" s="350"/>
      <c r="F190" s="351" t="s">
        <v>475</v>
      </c>
      <c r="G190" s="350"/>
      <c r="H190" s="350" t="s">
        <v>561</v>
      </c>
      <c r="I190" s="350" t="s">
        <v>558</v>
      </c>
      <c r="J190" s="352" t="s">
        <v>559</v>
      </c>
      <c r="K190" s="353"/>
    </row>
    <row r="191" ht="15" customHeight="1">
      <c r="B191" s="310"/>
      <c r="C191" s="346" t="s">
        <v>38</v>
      </c>
      <c r="D191" s="285"/>
      <c r="E191" s="285"/>
      <c r="F191" s="308" t="s">
        <v>469</v>
      </c>
      <c r="G191" s="285"/>
      <c r="H191" s="282" t="s">
        <v>562</v>
      </c>
      <c r="I191" s="285" t="s">
        <v>563</v>
      </c>
      <c r="J191" s="285"/>
      <c r="K191" s="333"/>
    </row>
    <row r="192" ht="15" customHeight="1">
      <c r="B192" s="310"/>
      <c r="C192" s="346" t="s">
        <v>564</v>
      </c>
      <c r="D192" s="285"/>
      <c r="E192" s="285"/>
      <c r="F192" s="308" t="s">
        <v>469</v>
      </c>
      <c r="G192" s="285"/>
      <c r="H192" s="285" t="s">
        <v>565</v>
      </c>
      <c r="I192" s="285" t="s">
        <v>504</v>
      </c>
      <c r="J192" s="285"/>
      <c r="K192" s="333"/>
    </row>
    <row r="193" ht="15" customHeight="1">
      <c r="B193" s="310"/>
      <c r="C193" s="346" t="s">
        <v>566</v>
      </c>
      <c r="D193" s="285"/>
      <c r="E193" s="285"/>
      <c r="F193" s="308" t="s">
        <v>469</v>
      </c>
      <c r="G193" s="285"/>
      <c r="H193" s="285" t="s">
        <v>567</v>
      </c>
      <c r="I193" s="285" t="s">
        <v>504</v>
      </c>
      <c r="J193" s="285"/>
      <c r="K193" s="333"/>
    </row>
    <row r="194" ht="15" customHeight="1">
      <c r="B194" s="310"/>
      <c r="C194" s="346" t="s">
        <v>568</v>
      </c>
      <c r="D194" s="285"/>
      <c r="E194" s="285"/>
      <c r="F194" s="308" t="s">
        <v>475</v>
      </c>
      <c r="G194" s="285"/>
      <c r="H194" s="285" t="s">
        <v>569</v>
      </c>
      <c r="I194" s="285" t="s">
        <v>504</v>
      </c>
      <c r="J194" s="285"/>
      <c r="K194" s="333"/>
    </row>
    <row r="195" ht="15" customHeight="1">
      <c r="B195" s="339"/>
      <c r="C195" s="354"/>
      <c r="D195" s="319"/>
      <c r="E195" s="319"/>
      <c r="F195" s="319"/>
      <c r="G195" s="319"/>
      <c r="H195" s="319"/>
      <c r="I195" s="319"/>
      <c r="J195" s="319"/>
      <c r="K195" s="340"/>
    </row>
    <row r="196" ht="18.75" customHeight="1">
      <c r="B196" s="321"/>
      <c r="C196" s="331"/>
      <c r="D196" s="331"/>
      <c r="E196" s="331"/>
      <c r="F196" s="341"/>
      <c r="G196" s="331"/>
      <c r="H196" s="331"/>
      <c r="I196" s="331"/>
      <c r="J196" s="331"/>
      <c r="K196" s="321"/>
    </row>
    <row r="197" ht="18.75" customHeight="1">
      <c r="B197" s="321"/>
      <c r="C197" s="331"/>
      <c r="D197" s="331"/>
      <c r="E197" s="331"/>
      <c r="F197" s="341"/>
      <c r="G197" s="331"/>
      <c r="H197" s="331"/>
      <c r="I197" s="331"/>
      <c r="J197" s="331"/>
      <c r="K197" s="321"/>
    </row>
    <row r="198" ht="18.75" customHeight="1">
      <c r="B198" s="293"/>
      <c r="C198" s="293"/>
      <c r="D198" s="293"/>
      <c r="E198" s="293"/>
      <c r="F198" s="293"/>
      <c r="G198" s="293"/>
      <c r="H198" s="293"/>
      <c r="I198" s="293"/>
      <c r="J198" s="293"/>
      <c r="K198" s="293"/>
    </row>
    <row r="199">
      <c r="B199" s="272"/>
      <c r="C199" s="273"/>
      <c r="D199" s="273"/>
      <c r="E199" s="273"/>
      <c r="F199" s="273"/>
      <c r="G199" s="273"/>
      <c r="H199" s="273"/>
      <c r="I199" s="273"/>
      <c r="J199" s="273"/>
      <c r="K199" s="274"/>
    </row>
    <row r="200" ht="20.25">
      <c r="B200" s="275"/>
      <c r="C200" s="276" t="s">
        <v>570</v>
      </c>
      <c r="D200" s="276"/>
      <c r="E200" s="276"/>
      <c r="F200" s="276"/>
      <c r="G200" s="276"/>
      <c r="H200" s="276"/>
      <c r="I200" s="276"/>
      <c r="J200" s="276"/>
      <c r="K200" s="277"/>
    </row>
    <row r="201" ht="25.5" customHeight="1">
      <c r="B201" s="275"/>
      <c r="C201" s="355" t="s">
        <v>571</v>
      </c>
      <c r="D201" s="355"/>
      <c r="E201" s="355"/>
      <c r="F201" s="355" t="s">
        <v>572</v>
      </c>
      <c r="G201" s="356"/>
      <c r="H201" s="355" t="s">
        <v>573</v>
      </c>
      <c r="I201" s="355"/>
      <c r="J201" s="355"/>
      <c r="K201" s="277"/>
    </row>
    <row r="202" ht="5.25" customHeight="1">
      <c r="B202" s="310"/>
      <c r="C202" s="305"/>
      <c r="D202" s="305"/>
      <c r="E202" s="305"/>
      <c r="F202" s="305"/>
      <c r="G202" s="331"/>
      <c r="H202" s="305"/>
      <c r="I202" s="305"/>
      <c r="J202" s="305"/>
      <c r="K202" s="333"/>
    </row>
    <row r="203" ht="15" customHeight="1">
      <c r="B203" s="310"/>
      <c r="C203" s="285" t="s">
        <v>563</v>
      </c>
      <c r="D203" s="285"/>
      <c r="E203" s="285"/>
      <c r="F203" s="308" t="s">
        <v>39</v>
      </c>
      <c r="G203" s="285"/>
      <c r="H203" s="285" t="s">
        <v>574</v>
      </c>
      <c r="I203" s="285"/>
      <c r="J203" s="285"/>
      <c r="K203" s="333"/>
    </row>
    <row r="204" ht="15" customHeight="1">
      <c r="B204" s="310"/>
      <c r="C204" s="285"/>
      <c r="D204" s="285"/>
      <c r="E204" s="285"/>
      <c r="F204" s="308" t="s">
        <v>575</v>
      </c>
      <c r="G204" s="285"/>
      <c r="H204" s="285" t="s">
        <v>576</v>
      </c>
      <c r="I204" s="285"/>
      <c r="J204" s="285"/>
      <c r="K204" s="333"/>
    </row>
    <row r="205" ht="15" customHeight="1">
      <c r="B205" s="310"/>
      <c r="C205" s="285"/>
      <c r="D205" s="285"/>
      <c r="E205" s="285"/>
      <c r="F205" s="308" t="s">
        <v>577</v>
      </c>
      <c r="G205" s="285"/>
      <c r="H205" s="285" t="s">
        <v>578</v>
      </c>
      <c r="I205" s="285"/>
      <c r="J205" s="285"/>
      <c r="K205" s="333"/>
    </row>
    <row r="206" ht="15" customHeight="1">
      <c r="B206" s="310"/>
      <c r="C206" s="285"/>
      <c r="D206" s="285"/>
      <c r="E206" s="285"/>
      <c r="F206" s="308" t="s">
        <v>579</v>
      </c>
      <c r="G206" s="285"/>
      <c r="H206" s="285" t="s">
        <v>580</v>
      </c>
      <c r="I206" s="285"/>
      <c r="J206" s="285"/>
      <c r="K206" s="333"/>
    </row>
    <row r="207" ht="15" customHeight="1">
      <c r="B207" s="310"/>
      <c r="C207" s="285"/>
      <c r="D207" s="285"/>
      <c r="E207" s="285"/>
      <c r="F207" s="308" t="s">
        <v>581</v>
      </c>
      <c r="G207" s="285"/>
      <c r="H207" s="285" t="s">
        <v>582</v>
      </c>
      <c r="I207" s="285"/>
      <c r="J207" s="285"/>
      <c r="K207" s="333"/>
    </row>
    <row r="208" ht="15" customHeight="1">
      <c r="B208" s="310"/>
      <c r="C208" s="285"/>
      <c r="D208" s="285"/>
      <c r="E208" s="285"/>
      <c r="F208" s="308"/>
      <c r="G208" s="285"/>
      <c r="H208" s="285"/>
      <c r="I208" s="285"/>
      <c r="J208" s="285"/>
      <c r="K208" s="333"/>
    </row>
    <row r="209" ht="15" customHeight="1">
      <c r="B209" s="310"/>
      <c r="C209" s="285" t="s">
        <v>516</v>
      </c>
      <c r="D209" s="285"/>
      <c r="E209" s="285"/>
      <c r="F209" s="308" t="s">
        <v>70</v>
      </c>
      <c r="G209" s="285"/>
      <c r="H209" s="285" t="s">
        <v>583</v>
      </c>
      <c r="I209" s="285"/>
      <c r="J209" s="285"/>
      <c r="K209" s="333"/>
    </row>
    <row r="210" ht="15" customHeight="1">
      <c r="B210" s="310"/>
      <c r="C210" s="285"/>
      <c r="D210" s="285"/>
      <c r="E210" s="285"/>
      <c r="F210" s="308" t="s">
        <v>411</v>
      </c>
      <c r="G210" s="285"/>
      <c r="H210" s="285" t="s">
        <v>412</v>
      </c>
      <c r="I210" s="285"/>
      <c r="J210" s="285"/>
      <c r="K210" s="333"/>
    </row>
    <row r="211" ht="15" customHeight="1">
      <c r="B211" s="310"/>
      <c r="C211" s="285"/>
      <c r="D211" s="285"/>
      <c r="E211" s="285"/>
      <c r="F211" s="308" t="s">
        <v>409</v>
      </c>
      <c r="G211" s="285"/>
      <c r="H211" s="285" t="s">
        <v>584</v>
      </c>
      <c r="I211" s="285"/>
      <c r="J211" s="285"/>
      <c r="K211" s="333"/>
    </row>
    <row r="212" ht="15" customHeight="1">
      <c r="B212" s="357"/>
      <c r="C212" s="285"/>
      <c r="D212" s="285"/>
      <c r="E212" s="285"/>
      <c r="F212" s="308" t="s">
        <v>413</v>
      </c>
      <c r="G212" s="346"/>
      <c r="H212" s="337" t="s">
        <v>414</v>
      </c>
      <c r="I212" s="337"/>
      <c r="J212" s="337"/>
      <c r="K212" s="358"/>
    </row>
    <row r="213" ht="15" customHeight="1">
      <c r="B213" s="357"/>
      <c r="C213" s="285"/>
      <c r="D213" s="285"/>
      <c r="E213" s="285"/>
      <c r="F213" s="308" t="s">
        <v>415</v>
      </c>
      <c r="G213" s="346"/>
      <c r="H213" s="337" t="s">
        <v>585</v>
      </c>
      <c r="I213" s="337"/>
      <c r="J213" s="337"/>
      <c r="K213" s="358"/>
    </row>
    <row r="214" ht="15" customHeight="1">
      <c r="B214" s="357"/>
      <c r="C214" s="285"/>
      <c r="D214" s="285"/>
      <c r="E214" s="285"/>
      <c r="F214" s="308"/>
      <c r="G214" s="346"/>
      <c r="H214" s="337"/>
      <c r="I214" s="337"/>
      <c r="J214" s="337"/>
      <c r="K214" s="358"/>
    </row>
    <row r="215" ht="15" customHeight="1">
      <c r="B215" s="357"/>
      <c r="C215" s="285" t="s">
        <v>541</v>
      </c>
      <c r="D215" s="285"/>
      <c r="E215" s="285"/>
      <c r="F215" s="308">
        <v>1</v>
      </c>
      <c r="G215" s="346"/>
      <c r="H215" s="337" t="s">
        <v>586</v>
      </c>
      <c r="I215" s="337"/>
      <c r="J215" s="337"/>
      <c r="K215" s="358"/>
    </row>
    <row r="216" ht="15" customHeight="1">
      <c r="B216" s="357"/>
      <c r="C216" s="285"/>
      <c r="D216" s="285"/>
      <c r="E216" s="285"/>
      <c r="F216" s="308">
        <v>2</v>
      </c>
      <c r="G216" s="346"/>
      <c r="H216" s="337" t="s">
        <v>587</v>
      </c>
      <c r="I216" s="337"/>
      <c r="J216" s="337"/>
      <c r="K216" s="358"/>
    </row>
    <row r="217" ht="15" customHeight="1">
      <c r="B217" s="357"/>
      <c r="C217" s="285"/>
      <c r="D217" s="285"/>
      <c r="E217" s="285"/>
      <c r="F217" s="308">
        <v>3</v>
      </c>
      <c r="G217" s="346"/>
      <c r="H217" s="337" t="s">
        <v>588</v>
      </c>
      <c r="I217" s="337"/>
      <c r="J217" s="337"/>
      <c r="K217" s="358"/>
    </row>
    <row r="218" ht="15" customHeight="1">
      <c r="B218" s="357"/>
      <c r="C218" s="285"/>
      <c r="D218" s="285"/>
      <c r="E218" s="285"/>
      <c r="F218" s="308">
        <v>4</v>
      </c>
      <c r="G218" s="346"/>
      <c r="H218" s="337" t="s">
        <v>589</v>
      </c>
      <c r="I218" s="337"/>
      <c r="J218" s="337"/>
      <c r="K218" s="358"/>
    </row>
    <row r="219" ht="12.75" customHeight="1">
      <c r="B219" s="359"/>
      <c r="C219" s="360"/>
      <c r="D219" s="360"/>
      <c r="E219" s="360"/>
      <c r="F219" s="360"/>
      <c r="G219" s="360"/>
      <c r="H219" s="360"/>
      <c r="I219" s="360"/>
      <c r="J219" s="360"/>
      <c r="K219" s="361"/>
    </row>
  </sheetData>
  <sheetProtection sheet="1" formatColumns="0" formatRows="0" objects="1" scenarios="1" spinCount="100000" saltValue="QGY9b/LGWevWTuSQMXp1DIu/1k+p+32f6kymIGlhZz8h4BWojUKs2wbl5KPS5bdbtbZHdgZs+MJhO0vIcQ8LZw==" hashValue="nCsIosQ1geFHNYsZN90VZXvQR2ILyGogPa3JjiHgNMzbSJ96fc3WRbyuBCONfH7Eb1ZAk6UUcXwGDEgEhAoLrQ==" algorithmName="SHA-512" password="CC35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app.xml><?xml version="1.0" encoding="utf-8"?>
<Properties xmlns="http://schemas.openxmlformats.org/officeDocument/2006/extended-properties">
  <AppVersion>25.2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Printed>2020-06-02T10:46:26Z</cp:lastPrinted>
  <dcterms:created xsi:type="dcterms:W3CDTF">2012-09-17T09:18:14Z</dcterms:created>
  <dcterms:modified xsi:type="dcterms:W3CDTF">2026-02-22T22:35:46Z</dcterms:modified>
</cp:coreProperties>
</file>